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G549" i="9"/>
  <c r="H549"/>
  <c r="F549"/>
  <c r="E549"/>
  <c r="D549"/>
  <c r="C549"/>
  <c r="I549"/>
  <c r="I548"/>
  <c r="H548"/>
  <c r="G548"/>
  <c r="F548"/>
  <c r="E548"/>
  <c r="D548"/>
  <c r="C548"/>
  <c r="I547"/>
  <c r="H547"/>
  <c r="G547"/>
  <c r="F547"/>
  <c r="E547"/>
  <c r="D547"/>
  <c r="C547"/>
  <c r="I546"/>
  <c r="H546"/>
  <c r="G546"/>
  <c r="F546"/>
  <c r="E546"/>
  <c r="D546"/>
  <c r="C546"/>
  <c r="I545"/>
  <c r="H545"/>
  <c r="G545"/>
  <c r="F545"/>
  <c r="E545"/>
  <c r="D545"/>
  <c r="C545"/>
  <c r="I544"/>
  <c r="H544"/>
  <c r="G544"/>
  <c r="F544"/>
  <c r="E544"/>
  <c r="D544"/>
  <c r="C544"/>
  <c r="I543"/>
  <c r="H543"/>
  <c r="G543"/>
  <c r="F543"/>
  <c r="E543"/>
  <c r="D543"/>
  <c r="C543"/>
  <c r="I542"/>
  <c r="H542"/>
  <c r="G542"/>
  <c r="F542"/>
  <c r="E542"/>
  <c r="D542"/>
  <c r="C542"/>
  <c r="I541"/>
  <c r="H541"/>
  <c r="G541"/>
  <c r="F541"/>
  <c r="E541"/>
  <c r="D541"/>
  <c r="C541"/>
  <c r="I540"/>
  <c r="H540"/>
  <c r="G540"/>
  <c r="F540"/>
  <c r="E540"/>
  <c r="D540"/>
  <c r="C540"/>
  <c r="I539"/>
  <c r="H539"/>
  <c r="G539"/>
  <c r="F539"/>
  <c r="E539"/>
  <c r="D539"/>
  <c r="C539"/>
  <c r="I538"/>
  <c r="H538"/>
  <c r="G538"/>
  <c r="F538"/>
  <c r="E538"/>
  <c r="D538"/>
  <c r="C538"/>
  <c r="I537"/>
  <c r="H537"/>
  <c r="G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I531"/>
  <c r="H531"/>
  <c r="G531"/>
  <c r="F531"/>
  <c r="E531"/>
  <c r="D531"/>
  <c r="C531"/>
  <c r="B22" i="1"/>
  <c r="P549" i="9" l="1"/>
  <c r="O549"/>
  <c r="L549"/>
  <c r="K549"/>
  <c r="J549"/>
  <c r="N549"/>
  <c r="M549"/>
  <c r="K548"/>
  <c r="O548"/>
  <c r="N548"/>
  <c r="M548"/>
  <c r="L548"/>
  <c r="IN116"/>
  <c r="IN117"/>
  <c r="IN118"/>
  <c r="IN119"/>
  <c r="IN120"/>
  <c r="IN121"/>
  <c r="IN122"/>
  <c r="IN123"/>
  <c r="IN124"/>
  <c r="IN125"/>
  <c r="IN126"/>
  <c r="IN127"/>
  <c r="IN128"/>
  <c r="IN129"/>
  <c r="IN115"/>
  <c r="IN112"/>
  <c r="IN111"/>
  <c r="IN103"/>
  <c r="IN104"/>
  <c r="IN102"/>
  <c r="IN89"/>
  <c r="IN90"/>
  <c r="IN91"/>
  <c r="IN92"/>
  <c r="IN93"/>
  <c r="IN94"/>
  <c r="IN95"/>
  <c r="IN96"/>
  <c r="IN97"/>
  <c r="IN98"/>
  <c r="IN88"/>
  <c r="IN59"/>
  <c r="IN60"/>
  <c r="IN61"/>
  <c r="IN62"/>
  <c r="IN63"/>
  <c r="IN64"/>
  <c r="IN65"/>
  <c r="IN66"/>
  <c r="IN67"/>
  <c r="IN68"/>
  <c r="IN69"/>
  <c r="IN70"/>
  <c r="IN71"/>
  <c r="IN72"/>
  <c r="IN73"/>
  <c r="IN74"/>
  <c r="IN75"/>
  <c r="IN76"/>
  <c r="IN77"/>
  <c r="IN78"/>
  <c r="IN79"/>
  <c r="IN80"/>
  <c r="IN81"/>
  <c r="IN58"/>
  <c r="IN30"/>
  <c r="IN31"/>
  <c r="IN32"/>
  <c r="IN33"/>
  <c r="IN34"/>
  <c r="IN35"/>
  <c r="IN36"/>
  <c r="IN37"/>
  <c r="IN38"/>
  <c r="IN39"/>
  <c r="IN40"/>
  <c r="IN41"/>
  <c r="IN42"/>
  <c r="IN43"/>
  <c r="IN44"/>
  <c r="IN45"/>
  <c r="IN46"/>
  <c r="IN47"/>
  <c r="IN48"/>
  <c r="IN49"/>
  <c r="IN50"/>
  <c r="IN51"/>
  <c r="IN52"/>
  <c r="IN53"/>
  <c r="IN54"/>
  <c r="IN55"/>
  <c r="IN29"/>
  <c r="IN13"/>
  <c r="IN14"/>
  <c r="IN15"/>
  <c r="IN16"/>
  <c r="IN17"/>
  <c r="IN18"/>
  <c r="IN19"/>
  <c r="IN20"/>
  <c r="IN21"/>
  <c r="IN22"/>
  <c r="IN23"/>
  <c r="IN24"/>
  <c r="IN25"/>
  <c r="IN26"/>
  <c r="IN12"/>
  <c r="IO8"/>
  <c r="IP14"/>
  <c r="IP31"/>
  <c r="IP59"/>
  <c r="IO85"/>
  <c r="C105" i="1" s="1"/>
  <c r="IP92" i="9"/>
  <c r="IO108"/>
  <c r="IP112"/>
  <c r="IP116"/>
  <c r="IO133"/>
  <c r="H105" i="1" s="1"/>
  <c r="IO138" i="9"/>
  <c r="H102" i="1" s="1"/>
  <c r="IO144" i="9"/>
  <c r="H103" i="1" s="1"/>
  <c r="C234" i="3"/>
  <c r="C1039" s="1"/>
  <c r="G221"/>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IP103" s="1"/>
  <c r="G115" i="3"/>
  <c r="IO116" i="9" l="1"/>
  <c r="IN4"/>
  <c r="H99" i="1" s="1"/>
  <c r="IO103" i="9"/>
  <c r="IO92"/>
  <c r="IO59"/>
  <c r="IO31"/>
  <c r="IO14"/>
  <c r="IN5"/>
  <c r="C99" i="1" s="1"/>
  <c r="IO112" i="9"/>
  <c r="IM5"/>
  <c r="IM4"/>
  <c r="K547"/>
  <c r="G32" i="7"/>
  <c r="H219" i="5"/>
  <c r="G219"/>
  <c r="F219"/>
  <c r="E219"/>
  <c r="D219"/>
  <c r="C219"/>
  <c r="I166"/>
  <c r="IQ112" i="9" l="1"/>
  <c r="H104" i="1"/>
  <c r="IQ59" i="9"/>
  <c r="C103" i="1"/>
  <c r="IQ116" i="9"/>
  <c r="H101" i="1"/>
  <c r="IQ31" i="9"/>
  <c r="C102" i="1"/>
  <c r="IQ14" i="9"/>
  <c r="C101" i="1"/>
  <c r="IQ103" i="9"/>
  <c r="C106" i="1"/>
  <c r="IQ92" i="9"/>
  <c r="C104" i="1"/>
  <c r="IO4" i="9"/>
  <c r="IO5"/>
  <c r="E625" i="5"/>
  <c r="C625"/>
  <c r="G625"/>
  <c r="F625"/>
  <c r="D625"/>
  <c r="H625"/>
  <c r="J532" i="9"/>
  <c r="J533"/>
  <c r="J534"/>
  <c r="P535"/>
  <c r="J536"/>
  <c r="J537"/>
  <c r="P538"/>
  <c r="J539"/>
  <c r="J541"/>
  <c r="P542"/>
  <c r="P543"/>
  <c r="P544"/>
  <c r="J545"/>
  <c r="G130" i="7"/>
  <c r="I216" i="5"/>
  <c r="I215"/>
  <c r="IK4" i="9"/>
  <c r="F116" i="2"/>
  <c r="F523" s="1"/>
  <c r="E116"/>
  <c r="E523" s="1"/>
  <c r="D116"/>
  <c r="D523" s="1"/>
  <c r="C116"/>
  <c r="C523" s="1"/>
  <c r="G116"/>
  <c r="G523" s="1"/>
  <c r="H116"/>
  <c r="H523" s="1"/>
  <c r="E19" i="1"/>
  <c r="I514" i="5"/>
  <c r="I438" i="9" s="1"/>
  <c r="P438" s="1"/>
  <c r="C21" i="4"/>
  <c r="D21"/>
  <c r="D427" s="1"/>
  <c r="E21"/>
  <c r="E427" s="1"/>
  <c r="F21"/>
  <c r="C231" i="3"/>
  <c r="C637" s="1"/>
  <c r="D231"/>
  <c r="D637" s="1"/>
  <c r="E231"/>
  <c r="F231"/>
  <c r="F637" s="1"/>
  <c r="C88" i="6"/>
  <c r="C465" s="1"/>
  <c r="D88"/>
  <c r="D465" s="1"/>
  <c r="E88"/>
  <c r="E465" s="1"/>
  <c r="F88"/>
  <c r="F465" s="1"/>
  <c r="F134" i="7"/>
  <c r="E134"/>
  <c r="D134"/>
  <c r="D395" s="1"/>
  <c r="C134"/>
  <c r="K546" i="9"/>
  <c r="F33" i="8"/>
  <c r="F203" s="1"/>
  <c r="E33"/>
  <c r="E203" s="1"/>
  <c r="D33"/>
  <c r="C33"/>
  <c r="F137" i="7"/>
  <c r="E137"/>
  <c r="D137"/>
  <c r="D653" s="1"/>
  <c r="C137"/>
  <c r="I209" i="5"/>
  <c r="I202"/>
  <c r="I195"/>
  <c r="I188"/>
  <c r="I181"/>
  <c r="I174"/>
  <c r="I167"/>
  <c r="I160"/>
  <c r="I153"/>
  <c r="I146"/>
  <c r="I139"/>
  <c r="I132"/>
  <c r="I125"/>
  <c r="I118"/>
  <c r="I111"/>
  <c r="I104"/>
  <c r="I97"/>
  <c r="I90"/>
  <c r="I83"/>
  <c r="I74"/>
  <c r="I61"/>
  <c r="I54"/>
  <c r="I47"/>
  <c r="I40"/>
  <c r="I33"/>
  <c r="I26"/>
  <c r="G34" i="1" s="1"/>
  <c r="I19" i="5"/>
  <c r="I12"/>
  <c r="I67"/>
  <c r="H222"/>
  <c r="H1028" s="1"/>
  <c r="G222"/>
  <c r="G1028" s="1"/>
  <c r="F222"/>
  <c r="F1028" s="1"/>
  <c r="E222"/>
  <c r="E1028" s="1"/>
  <c r="D222"/>
  <c r="D1028" s="1"/>
  <c r="C222"/>
  <c r="C1028" s="1"/>
  <c r="D91" i="6"/>
  <c r="D839" s="1"/>
  <c r="E91"/>
  <c r="F91"/>
  <c r="F839" s="1"/>
  <c r="C91"/>
  <c r="D24" i="4"/>
  <c r="D831" s="1"/>
  <c r="E24"/>
  <c r="E831" s="1"/>
  <c r="F24"/>
  <c r="F831" s="1"/>
  <c r="C24"/>
  <c r="C831" s="1"/>
  <c r="G228" i="3"/>
  <c r="G214"/>
  <c r="G207"/>
  <c r="G200"/>
  <c r="G193"/>
  <c r="G186"/>
  <c r="G179"/>
  <c r="G172"/>
  <c r="G165"/>
  <c r="G158"/>
  <c r="G151"/>
  <c r="G144"/>
  <c r="G137"/>
  <c r="G130"/>
  <c r="G123"/>
  <c r="G116"/>
  <c r="G109"/>
  <c r="G102"/>
  <c r="G95"/>
  <c r="G88"/>
  <c r="G81"/>
  <c r="G74"/>
  <c r="G67"/>
  <c r="G60"/>
  <c r="G53"/>
  <c r="G46"/>
  <c r="G39"/>
  <c r="G32"/>
  <c r="G25"/>
  <c r="G18"/>
  <c r="G11"/>
  <c r="F234"/>
  <c r="F1039" s="1"/>
  <c r="E234"/>
  <c r="D234"/>
  <c r="D1039" s="1"/>
  <c r="C119" i="2"/>
  <c r="C926" s="1"/>
  <c r="D119"/>
  <c r="E119"/>
  <c r="F119"/>
  <c r="F926" s="1"/>
  <c r="G119"/>
  <c r="H119"/>
  <c r="H926" s="1"/>
  <c r="F30" i="8"/>
  <c r="F118" s="1"/>
  <c r="E30"/>
  <c r="E118" s="1"/>
  <c r="D30"/>
  <c r="D118" s="1"/>
  <c r="C30"/>
  <c r="K545" i="9"/>
  <c r="O544"/>
  <c r="N544"/>
  <c r="M544"/>
  <c r="K544"/>
  <c r="IJ4"/>
  <c r="II4"/>
  <c r="IJ5"/>
  <c r="II89"/>
  <c r="II5" s="1"/>
  <c r="K28" i="1"/>
  <c r="J28"/>
  <c r="I28"/>
  <c r="H28"/>
  <c r="G11" i="4"/>
  <c r="G28" i="1" s="1"/>
  <c r="F28"/>
  <c r="E28"/>
  <c r="D28"/>
  <c r="G10" i="4"/>
  <c r="B28" i="1" s="1"/>
  <c r="C28"/>
  <c r="I208" i="5"/>
  <c r="I113" i="2"/>
  <c r="I112"/>
  <c r="I52"/>
  <c r="G66" i="7"/>
  <c r="G67"/>
  <c r="K37" i="1"/>
  <c r="J37"/>
  <c r="I37"/>
  <c r="H37"/>
  <c r="F37"/>
  <c r="E37"/>
  <c r="D37"/>
  <c r="C37"/>
  <c r="K34"/>
  <c r="J34"/>
  <c r="I34"/>
  <c r="H34"/>
  <c r="F34"/>
  <c r="E34"/>
  <c r="D34"/>
  <c r="C34"/>
  <c r="G123" i="7"/>
  <c r="II108" i="9"/>
  <c r="II107"/>
  <c r="D380" i="10"/>
  <c r="C380"/>
  <c r="G192" i="3"/>
  <c r="I106" i="2"/>
  <c r="I105"/>
  <c r="I99"/>
  <c r="I98"/>
  <c r="I88"/>
  <c r="I87"/>
  <c r="I81"/>
  <c r="I80"/>
  <c r="I74"/>
  <c r="I73"/>
  <c r="I67"/>
  <c r="I66"/>
  <c r="I60"/>
  <c r="I59"/>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D121" i="8"/>
  <c r="C206"/>
  <c r="H628" i="5"/>
  <c r="H627"/>
  <c r="D639" i="3"/>
  <c r="G526" i="2"/>
  <c r="IA5" i="9"/>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I11"/>
  <c r="G929" i="2"/>
  <c r="I768"/>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G11"/>
  <c r="I442" i="9" s="1"/>
  <c r="P442" s="1"/>
  <c r="G10" i="8"/>
  <c r="I441" i="9" s="1"/>
  <c r="G129" i="7"/>
  <c r="G122"/>
  <c r="G116"/>
  <c r="G115"/>
  <c r="G109"/>
  <c r="G108"/>
  <c r="G102"/>
  <c r="G101"/>
  <c r="G95"/>
  <c r="G94"/>
  <c r="G88"/>
  <c r="G87"/>
  <c r="G81"/>
  <c r="G80"/>
  <c r="G74"/>
  <c r="G73"/>
  <c r="G60"/>
  <c r="G59"/>
  <c r="G53"/>
  <c r="G52"/>
  <c r="G46"/>
  <c r="G45"/>
  <c r="G39"/>
  <c r="G38"/>
  <c r="G31"/>
  <c r="G18"/>
  <c r="G17"/>
  <c r="G11"/>
  <c r="G10"/>
  <c r="G25"/>
  <c r="G24"/>
  <c r="G82" i="6"/>
  <c r="G81"/>
  <c r="G75"/>
  <c r="G74"/>
  <c r="G68"/>
  <c r="G67"/>
  <c r="G61"/>
  <c r="G60"/>
  <c r="G54"/>
  <c r="G53"/>
  <c r="G47"/>
  <c r="G46"/>
  <c r="G39"/>
  <c r="G38"/>
  <c r="G25"/>
  <c r="G24"/>
  <c r="G18"/>
  <c r="G17"/>
  <c r="G11"/>
  <c r="G10"/>
  <c r="G18" i="4"/>
  <c r="G17"/>
  <c r="G227" i="3"/>
  <c r="G220"/>
  <c r="G213"/>
  <c r="G206"/>
  <c r="G199"/>
  <c r="G185"/>
  <c r="G178"/>
  <c r="G171"/>
  <c r="G164"/>
  <c r="G157"/>
  <c r="G150"/>
  <c r="G143"/>
  <c r="G136"/>
  <c r="G129"/>
  <c r="G122"/>
  <c r="G108"/>
  <c r="G101"/>
  <c r="G94"/>
  <c r="G87"/>
  <c r="G80"/>
  <c r="G73"/>
  <c r="G66"/>
  <c r="G59"/>
  <c r="G52"/>
  <c r="G45"/>
  <c r="G38"/>
  <c r="G31"/>
  <c r="G24"/>
  <c r="G17"/>
  <c r="G10"/>
  <c r="HP5" i="9"/>
  <c r="HP4"/>
  <c r="C205" i="8"/>
  <c r="C397" i="7"/>
  <c r="C841" i="6"/>
  <c r="C833" i="4"/>
  <c r="C1042" i="3"/>
  <c r="C929" i="2"/>
  <c r="C525"/>
  <c r="K524" i="9"/>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D429" i="4"/>
  <c r="E430"/>
  <c r="HB5" i="9"/>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E834" i="4"/>
  <c r="GQ4" i="9"/>
  <c r="GP4"/>
  <c r="GQ5"/>
  <c r="GP5"/>
  <c r="GO5"/>
  <c r="GO4"/>
  <c r="CZ4" i="10"/>
  <c r="DA4"/>
  <c r="DB4"/>
  <c r="DC4"/>
  <c r="DD4"/>
  <c r="DE4"/>
  <c r="CZ5"/>
  <c r="DA5"/>
  <c r="DB5"/>
  <c r="DC5"/>
  <c r="DD5"/>
  <c r="DE5"/>
  <c r="GN5" i="9"/>
  <c r="GN4"/>
  <c r="GM5"/>
  <c r="GM4"/>
  <c r="GL4"/>
  <c r="GL5"/>
  <c r="F525" i="2"/>
  <c r="D640" i="3"/>
  <c r="E1041"/>
  <c r="D928" i="2"/>
  <c r="GK5" i="9"/>
  <c r="F468" i="6"/>
  <c r="E468"/>
  <c r="D120" i="8"/>
  <c r="F121"/>
  <c r="D205"/>
  <c r="E655" i="7"/>
  <c r="F656"/>
  <c r="E842" i="6"/>
  <c r="E1031" i="5"/>
  <c r="GJ5" i="9"/>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01" i="3"/>
  <c r="E901"/>
  <c r="F901"/>
  <c r="G901"/>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987" i="5"/>
  <c r="M534" i="9"/>
  <c r="N534"/>
  <c r="L534"/>
  <c r="L533"/>
  <c r="O534"/>
  <c r="O533"/>
  <c r="M533"/>
  <c r="N533"/>
  <c r="L535"/>
  <c r="N535"/>
  <c r="M535"/>
  <c r="O535"/>
  <c r="F655" i="7"/>
  <c r="F205" i="8"/>
  <c r="D206"/>
  <c r="G628" i="5"/>
  <c r="E1030"/>
  <c r="E467" i="6"/>
  <c r="E429" i="4"/>
  <c r="C1041" i="3"/>
  <c r="E1042"/>
  <c r="D929" i="2"/>
  <c r="I525"/>
  <c r="C928"/>
  <c r="F526"/>
  <c r="E929"/>
  <c r="E928"/>
  <c r="H928"/>
  <c r="H929"/>
  <c r="E526"/>
  <c r="E525"/>
  <c r="E627" i="5"/>
  <c r="E628"/>
  <c r="E639" i="3"/>
  <c r="E640"/>
  <c r="D526" i="2"/>
  <c r="M536" i="9"/>
  <c r="D525" i="2"/>
  <c r="C120" i="8"/>
  <c r="C121"/>
  <c r="H526" i="2"/>
  <c r="H525"/>
  <c r="C467" i="6"/>
  <c r="C468"/>
  <c r="G1031" i="5"/>
  <c r="G1030"/>
  <c r="D628"/>
  <c r="D627"/>
  <c r="D467" i="6"/>
  <c r="D468"/>
  <c r="C1031" i="5"/>
  <c r="C1030"/>
  <c r="C656" i="7"/>
  <c r="C655"/>
  <c r="C429" i="4"/>
  <c r="C430"/>
  <c r="E841" i="6"/>
  <c r="C398" i="7"/>
  <c r="D1041" i="3"/>
  <c r="D1042"/>
  <c r="F639"/>
  <c r="F640"/>
  <c r="F841" i="6"/>
  <c r="F842"/>
  <c r="D398" i="7"/>
  <c r="D397"/>
  <c r="F929" i="2"/>
  <c r="F928"/>
  <c r="F833" i="4"/>
  <c r="F834"/>
  <c r="O536" i="9"/>
  <c r="C639" i="3"/>
  <c r="C640"/>
  <c r="G525" i="2"/>
  <c r="H1031" i="5"/>
  <c r="H1030"/>
  <c r="E833" i="4"/>
  <c r="F467" i="6"/>
  <c r="N536" i="9"/>
  <c r="G928" i="2"/>
  <c r="C526"/>
  <c r="F120" i="8"/>
  <c r="F628" i="5"/>
  <c r="F627"/>
  <c r="C834" i="4"/>
  <c r="D430"/>
  <c r="C842" i="6"/>
  <c r="E656" i="7"/>
  <c r="G655"/>
  <c r="F206" i="8"/>
  <c r="G205"/>
  <c r="G627" i="5"/>
  <c r="G841" i="6"/>
  <c r="G1042" i="3"/>
  <c r="I526" i="2"/>
  <c r="F1030" i="5"/>
  <c r="F1031"/>
  <c r="D1031"/>
  <c r="D1030"/>
  <c r="I1031"/>
  <c r="I1030"/>
  <c r="F397" i="7"/>
  <c r="F398"/>
  <c r="G842" i="6"/>
  <c r="D833" i="4"/>
  <c r="D834"/>
  <c r="C628" i="5"/>
  <c r="C627"/>
  <c r="G639" i="3"/>
  <c r="G640"/>
  <c r="E206" i="8"/>
  <c r="E205"/>
  <c r="G467" i="6"/>
  <c r="G468"/>
  <c r="F1041" i="3"/>
  <c r="F1042"/>
  <c r="I627" i="5"/>
  <c r="I628"/>
  <c r="F430" i="4"/>
  <c r="F429"/>
  <c r="E397" i="7"/>
  <c r="E398"/>
  <c r="G206" i="8"/>
  <c r="D655" i="7"/>
  <c r="D656"/>
  <c r="I929" i="2"/>
  <c r="I928"/>
  <c r="D842" i="6"/>
  <c r="D841"/>
  <c r="E120" i="8"/>
  <c r="E121"/>
  <c r="L536" i="9"/>
  <c r="G656" i="7"/>
  <c r="G1041" i="3"/>
  <c r="G398" i="7"/>
  <c r="G397"/>
  <c r="G120" i="8"/>
  <c r="G121"/>
  <c r="G833" i="4"/>
  <c r="G834"/>
  <c r="G429"/>
  <c r="D326" i="10" s="1"/>
  <c r="G430" i="4"/>
  <c r="D327" i="10" s="1"/>
  <c r="M542" i="9"/>
  <c r="L538"/>
  <c r="L542"/>
  <c r="N542"/>
  <c r="O542"/>
  <c r="L537"/>
  <c r="L539"/>
  <c r="L541"/>
  <c r="N541"/>
  <c r="O541"/>
  <c r="M541"/>
  <c r="L540"/>
  <c r="M540"/>
  <c r="O540"/>
  <c r="N540"/>
  <c r="O539"/>
  <c r="N539"/>
  <c r="M539"/>
  <c r="N538"/>
  <c r="M538"/>
  <c r="O538"/>
  <c r="N537"/>
  <c r="O537"/>
  <c r="M537"/>
  <c r="L543"/>
  <c r="O543"/>
  <c r="M543"/>
  <c r="I522"/>
  <c r="P522" s="1"/>
  <c r="N543"/>
  <c r="C118" i="8" l="1"/>
  <c r="C203"/>
  <c r="D203"/>
  <c r="E653" i="7"/>
  <c r="C653"/>
  <c r="F653"/>
  <c r="F395"/>
  <c r="C395"/>
  <c r="E395"/>
  <c r="E839" i="6"/>
  <c r="C839"/>
  <c r="F16" i="1"/>
  <c r="C427" i="4"/>
  <c r="F348"/>
  <c r="F470" i="9" s="1"/>
  <c r="CT470" i="10" s="1"/>
  <c r="F427" i="4"/>
  <c r="E1039" i="3"/>
  <c r="E637"/>
  <c r="E926" i="2"/>
  <c r="G926"/>
  <c r="J10" i="1"/>
  <c r="D926" i="2"/>
  <c r="I519" i="9"/>
  <c r="J519" s="1"/>
  <c r="I523"/>
  <c r="J523" s="1"/>
  <c r="I527"/>
  <c r="J527" s="1"/>
  <c r="I517"/>
  <c r="J517" s="1"/>
  <c r="I521"/>
  <c r="J521" s="1"/>
  <c r="I525"/>
  <c r="P525" s="1"/>
  <c r="I529"/>
  <c r="J529" s="1"/>
  <c r="E692" i="6"/>
  <c r="IH5" i="9"/>
  <c r="O545"/>
  <c r="N545"/>
  <c r="D40" i="8"/>
  <c r="D551" i="7"/>
  <c r="D349"/>
  <c r="E879" i="5"/>
  <c r="J19" i="1"/>
  <c r="M415" i="9"/>
  <c r="K19" i="1"/>
  <c r="H19"/>
  <c r="D745" i="6"/>
  <c r="F760"/>
  <c r="E245"/>
  <c r="B328" i="10" s="1"/>
  <c r="F675" i="4"/>
  <c r="D784"/>
  <c r="E784"/>
  <c r="E326"/>
  <c r="F326"/>
  <c r="C16" i="1"/>
  <c r="D964" i="3"/>
  <c r="E13" i="1"/>
  <c r="K13"/>
  <c r="I509" i="9"/>
  <c r="J509" s="1"/>
  <c r="E10" i="1"/>
  <c r="C522" i="2"/>
  <c r="P425" i="9"/>
  <c r="D245" i="6"/>
  <c r="A328" i="10" s="1"/>
  <c r="F245" i="6"/>
  <c r="C328" i="10" s="1"/>
  <c r="D723" i="4"/>
  <c r="E133" i="8"/>
  <c r="G37" i="1"/>
  <c r="F133" i="8"/>
  <c r="E40"/>
  <c r="F40"/>
  <c r="G33"/>
  <c r="G203" s="1"/>
  <c r="I514" i="9"/>
  <c r="P514" s="1"/>
  <c r="I506"/>
  <c r="P506" s="1"/>
  <c r="G30" i="8"/>
  <c r="I505" i="9"/>
  <c r="J505" s="1"/>
  <c r="B37" i="1"/>
  <c r="I879" i="5"/>
  <c r="D19" i="1"/>
  <c r="O547" i="9"/>
  <c r="I508"/>
  <c r="P508" s="1"/>
  <c r="I219" i="5"/>
  <c r="I625" s="1"/>
  <c r="D879"/>
  <c r="I19" i="1"/>
  <c r="C620" i="5"/>
  <c r="I222"/>
  <c r="I1028" s="1"/>
  <c r="F19" i="1"/>
  <c r="O546" i="9"/>
  <c r="L547"/>
  <c r="CR391" i="10"/>
  <c r="F879" i="5"/>
  <c r="C19" i="1"/>
  <c r="F692" i="6"/>
  <c r="F560"/>
  <c r="F764"/>
  <c r="F745"/>
  <c r="F671"/>
  <c r="D760"/>
  <c r="G88"/>
  <c r="G465" s="1"/>
  <c r="D560"/>
  <c r="D764"/>
  <c r="E764"/>
  <c r="D671"/>
  <c r="D692"/>
  <c r="G91"/>
  <c r="G839" s="1"/>
  <c r="E560"/>
  <c r="E745"/>
  <c r="E760"/>
  <c r="E671"/>
  <c r="K16" i="1"/>
  <c r="F605" i="4"/>
  <c r="F284"/>
  <c r="E348"/>
  <c r="F784"/>
  <c r="E723"/>
  <c r="D348"/>
  <c r="D263"/>
  <c r="E384" i="10" s="1"/>
  <c r="D321" i="4"/>
  <c r="F723"/>
  <c r="H16" i="1"/>
  <c r="CR428" i="10"/>
  <c r="D326" i="4"/>
  <c r="D268"/>
  <c r="E675"/>
  <c r="G21"/>
  <c r="G427" s="1"/>
  <c r="E284"/>
  <c r="E16" i="1"/>
  <c r="I16"/>
  <c r="D284" i="4"/>
  <c r="G24"/>
  <c r="G831" s="1"/>
  <c r="O405" i="9"/>
  <c r="D675" i="4"/>
  <c r="M411" i="9"/>
  <c r="N404"/>
  <c r="N412"/>
  <c r="D605" i="4"/>
  <c r="F263"/>
  <c r="F268"/>
  <c r="E605"/>
  <c r="E268"/>
  <c r="J16" i="1"/>
  <c r="M399" i="9"/>
  <c r="E263" i="4"/>
  <c r="J396" i="9"/>
  <c r="CT413" i="10"/>
  <c r="E321" i="4"/>
  <c r="D16" i="1"/>
  <c r="I513" i="9"/>
  <c r="P513" s="1"/>
  <c r="F13" i="1"/>
  <c r="I510" i="9"/>
  <c r="P510" s="1"/>
  <c r="I530"/>
  <c r="J530" s="1"/>
  <c r="F10" i="1"/>
  <c r="C10"/>
  <c r="G515" i="2"/>
  <c r="G511"/>
  <c r="I516" i="9"/>
  <c r="P516" s="1"/>
  <c r="I524"/>
  <c r="J524" s="1"/>
  <c r="N441"/>
  <c r="I512"/>
  <c r="P512" s="1"/>
  <c r="I520"/>
  <c r="J520" s="1"/>
  <c r="I528"/>
  <c r="P528" s="1"/>
  <c r="CR431" i="10"/>
  <c r="M487" i="9"/>
  <c r="F964" i="3"/>
  <c r="I518" i="9"/>
  <c r="J518" s="1"/>
  <c r="I526"/>
  <c r="P526" s="1"/>
  <c r="P531"/>
  <c r="I10" i="1"/>
  <c r="CR393" i="10"/>
  <c r="CR464"/>
  <c r="CS440"/>
  <c r="P446" i="9"/>
  <c r="I119" i="2"/>
  <c r="I926" s="1"/>
  <c r="IL5" i="9"/>
  <c r="CT395" i="10"/>
  <c r="O415" i="9"/>
  <c r="H10" i="1"/>
  <c r="CT407" i="10"/>
  <c r="CR462"/>
  <c r="P394" i="9"/>
  <c r="M466"/>
  <c r="P479"/>
  <c r="CS472" i="10"/>
  <c r="CS458"/>
  <c r="O473" i="9"/>
  <c r="D10" i="1"/>
  <c r="I116" i="2"/>
  <c r="I523" s="1"/>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J522" i="9"/>
  <c r="N451"/>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64" i="3"/>
  <c r="I13" i="1"/>
  <c r="L546" i="9"/>
  <c r="J13" i="1"/>
  <c r="D13"/>
  <c r="N546" i="9"/>
  <c r="G234" i="3"/>
  <c r="G231"/>
  <c r="H13" i="1"/>
  <c r="C13"/>
  <c r="P441" i="9"/>
  <c r="J441"/>
  <c r="M433"/>
  <c r="CR433" i="10"/>
  <c r="J474" i="9"/>
  <c r="P474"/>
  <c r="N481"/>
  <c r="CS481" i="10"/>
  <c r="P437" i="9"/>
  <c r="J437"/>
  <c r="P52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76" i="8"/>
  <c r="D133"/>
  <c r="P545" i="9"/>
  <c r="C114" i="8"/>
  <c r="M545" i="9"/>
  <c r="IK5"/>
  <c r="F551" i="7"/>
  <c r="E296"/>
  <c r="E349"/>
  <c r="D498"/>
  <c r="F498"/>
  <c r="F296"/>
  <c r="F349"/>
  <c r="G137"/>
  <c r="E498"/>
  <c r="E551"/>
  <c r="F331"/>
  <c r="F485" i="9" s="1"/>
  <c r="D296" i="7"/>
  <c r="D450" i="9" s="1"/>
  <c r="G134" i="7"/>
  <c r="G118" i="8" l="1"/>
  <c r="G653" i="7"/>
  <c r="G395"/>
  <c r="J525" i="9"/>
  <c r="G1039" i="3"/>
  <c r="P529" i="9"/>
  <c r="G637" i="3"/>
  <c r="P521" i="9"/>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33" i="8"/>
  <c r="G245" i="6"/>
  <c r="D328" i="10" s="1"/>
  <c r="G268" i="4"/>
  <c r="I390" i="9" s="1"/>
  <c r="J390" s="1"/>
  <c r="J514"/>
  <c r="P509"/>
  <c r="J508"/>
  <c r="M547"/>
  <c r="N547"/>
  <c r="G10" i="1"/>
  <c r="G263" i="4"/>
  <c r="G326"/>
  <c r="I448" i="9" s="1"/>
  <c r="P448" s="1"/>
  <c r="I464"/>
  <c r="J464" s="1"/>
  <c r="G176" i="8"/>
  <c r="P505" i="9"/>
  <c r="I461"/>
  <c r="J546"/>
  <c r="G40" i="8"/>
  <c r="I471" i="9" s="1"/>
  <c r="J506"/>
  <c r="G551" i="7"/>
  <c r="P530" i="9"/>
  <c r="J513"/>
  <c r="B19" i="1"/>
  <c r="G19"/>
  <c r="J512" i="9"/>
  <c r="G285" i="6"/>
  <c r="D368" i="10" s="1"/>
  <c r="G745" i="6"/>
  <c r="G760"/>
  <c r="G764"/>
  <c r="G671"/>
  <c r="G560"/>
  <c r="G692"/>
  <c r="J510" i="9"/>
  <c r="J511"/>
  <c r="G284" i="4"/>
  <c r="I406" i="9" s="1"/>
  <c r="J406" s="1"/>
  <c r="G127" i="4"/>
  <c r="D248" i="10" s="1"/>
  <c r="B16" i="1"/>
  <c r="G348" i="4"/>
  <c r="I470" i="9" s="1"/>
  <c r="P470" s="1"/>
  <c r="G113" i="4"/>
  <c r="G16" i="1"/>
  <c r="G620" i="4"/>
  <c r="G675"/>
  <c r="G784"/>
  <c r="G605"/>
  <c r="G723"/>
  <c r="J526" i="9"/>
  <c r="J516"/>
  <c r="P520"/>
  <c r="P524"/>
  <c r="J531"/>
  <c r="P518"/>
  <c r="J528"/>
  <c r="B10" i="1"/>
  <c r="P507" i="9"/>
  <c r="J515"/>
  <c r="G964" i="3"/>
  <c r="G13" i="1"/>
  <c r="B13"/>
  <c r="M546" i="9"/>
  <c r="G498" i="7"/>
  <c r="CT485" i="10"/>
  <c r="O485" i="9"/>
  <c r="G349" i="7"/>
  <c r="I503" i="9" s="1"/>
  <c r="G296" i="7"/>
  <c r="I450" i="9" s="1"/>
  <c r="CR450" i="10"/>
  <c r="M450" i="9"/>
  <c r="P548" l="1"/>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J548" l="1"/>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<sst xmlns="http://schemas.openxmlformats.org/spreadsheetml/2006/main" count="7749" uniqueCount="1214">
  <si>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</si>
  <si>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</si>
  <si>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</si>
  <si>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</si>
  <si>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</si>
  <si>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</si>
  <si>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</si>
  <si>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</si>
  <si>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</si>
  <si>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</si>
  <si>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</si>
  <si>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</si>
  <si>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</si>
  <si>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</si>
  <si>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</si>
  <si>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</si>
  <si>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</si>
  <si>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</si>
  <si>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</si>
  <si>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</si>
  <si>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</si>
  <si>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</si>
  <si>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</si>
  <si>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</si>
  <si>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</si>
  <si>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</si>
  <si>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</si>
  <si>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</si>
  <si>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</si>
  <si>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</si>
  <si>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</si>
  <si>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</si>
  <si>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</si>
  <si>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</si>
  <si>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</si>
  <si>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</si>
  <si>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</si>
  <si>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</si>
  <si>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</si>
  <si>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</si>
  <si>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</si>
  <si>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</si>
  <si>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</si>
  <si>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</si>
  <si>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</si>
  <si>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</si>
  <si>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</si>
  <si>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</si>
  <si>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</si>
  <si>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</si>
  <si>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</si>
  <si>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</si>
  <si>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</si>
  <si>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</si>
  <si>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</si>
  <si>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</si>
  <si>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</si>
  <si>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</si>
  <si>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</si>
  <si>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</si>
  <si>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</si>
  <si>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</si>
  <si>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</si>
  <si>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</si>
  <si>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</si>
  <si>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</si>
  <si>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</si>
  <si>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</si>
  <si>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</si>
  <si>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</si>
  <si>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</si>
  <si>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</si>
  <si>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</si>
  <si>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</si>
  <si>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</si>
  <si>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</si>
  <si>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</si>
  <si>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</si>
  <si>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</si>
  <si>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</si>
  <si>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</si>
  <si>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</si>
  <si>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</si>
  <si>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</si>
  <si>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</si>
  <si>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</si>
  <si>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</si>
  <si>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</si>
  <si>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</si>
  <si>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</si>
  <si>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</si>
  <si>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</si>
  <si>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</si>
  <si>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</si>
  <si>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</si>
  <si>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</si>
  <si>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</si>
  <si>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</si>
  <si>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</si>
  <si>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</si>
  <si>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</si>
  <si>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</si>
  <si>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</si>
  <si>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</si>
  <si>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</si>
  <si>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</si>
  <si>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</si>
  <si>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</si>
  <si>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</si>
  <si>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</si>
  <si>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</si>
  <si>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</si>
  <si>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</si>
  <si>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</si>
  <si>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</si>
  <si>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</si>
  <si>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</si>
  <si>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</si>
  <si>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</si>
  <si>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</si>
  <si>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</si>
  <si>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</si>
  <si>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</si>
  <si>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</si>
  <si>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</si>
  <si>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</si>
  <si>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</si>
  <si>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</si>
  <si>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</si>
  <si>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</si>
  <si>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</si>
  <si>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</si>
  <si>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</si>
  <si>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</si>
  <si>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</si>
  <si>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</si>
  <si>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</si>
  <si>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</si>
  <si>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</si>
  <si>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</si>
  <si>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</si>
  <si>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</si>
  <si>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</si>
  <si>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</si>
  <si>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</si>
  <si>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</si>
  <si>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</si>
  <si>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</si>
  <si>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</si>
  <si>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</si>
  <si>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</si>
  <si>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</si>
  <si>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</si>
  <si>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</si>
  <si>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</si>
  <si>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</si>
  <si>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</si>
  <si>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</si>
  <si>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</si>
  <si>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</si>
  <si>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</si>
  <si>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</si>
  <si>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</si>
  <si>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</si>
  <si>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</si>
  <si>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</si>
  <si>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</si>
  <si>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</si>
  <si>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</si>
  <si>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</si>
  <si>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</si>
  <si>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</si>
  <si>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</si>
  <si>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</si>
  <si>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</si>
  <si>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</si>
  <si>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</si>
  <si>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</si>
  <si>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</si>
  <si>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</si>
  <si>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</si>
  <si>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</si>
  <si>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</si>
  <si>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</si>
  <si>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</si>
  <si>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</si>
  <si>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</si>
  <si>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</si>
  <si>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</si>
  <si>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</si>
  <si>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</si>
  <si>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</si>
  <si>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</si>
  <si>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</si>
  <si>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</si>
  <si>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</si>
  <si>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</si>
  <si>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</si>
  <si>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</si>
  <si>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</si>
  <si>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</si>
  <si>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</si>
  <si>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</si>
  <si>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</si>
  <si>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</si>
  <si>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</si>
  <si>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</si>
  <si>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</si>
  <si>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</si>
  <si>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</si>
  <si>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</si>
  <si>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</si>
  <si>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</si>
  <si>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</si>
  <si>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</si>
  <si>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</si>
  <si>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</si>
  <si>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</si>
  <si>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</si>
  <si>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</si>
  <si>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</si>
  <si>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</si>
  <si>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</si>
  <si>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</si>
  <si>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</si>
  <si>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</si>
  <si>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</si>
  <si>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</si>
  <si>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</si>
  <si>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</si>
  <si>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</si>
  <si>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</si>
  <si>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</si>
  <si>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</si>
  <si>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</si>
  <si>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</si>
  <si>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</si>
  <si>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</si>
  <si>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</si>
  <si>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</si>
  <si>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</si>
  <si>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</si>
  <si>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</si>
  <si>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</si>
  <si>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</si>
  <si>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</si>
  <si>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</si>
  <si>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</si>
  <si>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</si>
  <si>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</si>
  <si>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</si>
  <si>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</si>
  <si>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</si>
  <si>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</si>
  <si>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</si>
  <si>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</si>
  <si>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</si>
  <si>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</si>
  <si>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</si>
  <si>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</si>
  <si>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</si>
  <si>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</si>
  <si>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</si>
  <si>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</si>
  <si>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</si>
  <si>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</si>
  <si>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</si>
  <si>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</si>
  <si>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</si>
  <si>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</si>
  <si>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</si>
  <si>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</si>
  <si>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</si>
  <si>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</si>
  <si>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</si>
  <si>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</si>
  <si>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</si>
  <si>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</si>
  <si>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</si>
  <si>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</si>
  <si>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</si>
  <si>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</si>
  <si>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</si>
  <si>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</si>
  <si>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</si>
  <si>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</si>
  <si>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</si>
  <si>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</si>
  <si>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</si>
  <si>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</si>
  <si>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</si>
  <si>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</si>
  <si>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</si>
  <si>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</si>
  <si>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</si>
  <si>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</si>
  <si>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</si>
  <si>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</si>
  <si>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</si>
  <si>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</si>
  <si>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</si>
  <si>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</si>
  <si>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</si>
  <si>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</si>
  <si>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</si>
  <si>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</si>
  <si>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</si>
  <si>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</si>
  <si>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</si>
  <si>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</si>
  <si>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</si>
  <si>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</si>
  <si>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</si>
  <si>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</si>
  <si>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</si>
  <si>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</si>
  <si>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</si>
  <si>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</si>
  <si>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</si>
  <si>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</si>
  <si>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</si>
  <si>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</si>
  <si>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</si>
  <si>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</si>
  <si>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</si>
  <si>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</si>
  <si>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</si>
  <si>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</si>
  <si>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</si>
  <si>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</si>
  <si>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</si>
  <si>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</si>
  <si>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</si>
  <si>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</si>
  <si>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</si>
  <si>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</si>
  <si>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</si>
  <si>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</si>
  <si>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</si>
  <si>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</si>
  <si>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</si>
  <si>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</si>
  <si>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</si>
  <si>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</si>
  <si>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</si>
  <si>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</si>
  <si>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</si>
  <si>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</si>
  <si>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</si>
  <si>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</si>
  <si>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</si>
  <si>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</si>
  <si>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</si>
  <si>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</si>
  <si>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</si>
  <si>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</si>
  <si>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</si>
  <si>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</si>
  <si>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</si>
  <si>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</si>
  <si>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</si>
  <si>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</si>
  <si>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</si>
  <si>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</si>
  <si>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</si>
  <si>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</si>
  <si>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</si>
  <si>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</si>
  <si>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</si>
  <si>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</si>
  <si>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</si>
  <si>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</si>
  <si>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</si>
  <si>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</si>
  <si>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</si>
  <si>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</si>
  <si>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</si>
  <si>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</si>
  <si>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</si>
  <si>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</si>
  <si>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</si>
  <si>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</si>
  <si>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</si>
  <si>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</si>
  <si>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</si>
  <si>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</si>
  <si>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</si>
  <si>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</si>
  <si>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</si>
  <si>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</si>
  <si>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</si>
  <si>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</si>
  <si>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</si>
  <si>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</si>
  <si>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</si>
  <si>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</si>
  <si>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</si>
  <si>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</si>
  <si>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</si>
  <si>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</si>
  <si>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</si>
  <si>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</si>
  <si>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</si>
  <si>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</si>
  <si>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</si>
  <si>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</si>
  <si>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</si>
  <si>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</si>
  <si>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</si>
  <si>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</si>
  <si>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</si>
  <si>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</si>
  <si>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</si>
  <si>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</si>
  <si>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</si>
  <si>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</si>
  <si>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</si>
  <si>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</si>
  <si>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</si>
  <si>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</si>
  <si>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</si>
  <si>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</si>
  <si>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</si>
  <si>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</si>
  <si>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</si>
  <si>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</si>
  <si>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</si>
  <si>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</si>
  <si>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</si>
  <si>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</si>
  <si>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</si>
  <si>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</si>
  <si>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</si>
  <si>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</si>
  <si>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</si>
  <si>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</si>
  <si>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</si>
  <si>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</si>
  <si>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</si>
  <si>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</si>
  <si>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</si>
  <si>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</si>
  <si>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</si>
  <si>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</si>
  <si>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</si>
  <si>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</si>
  <si>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</si>
  <si>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</si>
  <si>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</si>
  <si>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</si>
  <si>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</si>
  <si>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</si>
  <si>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</si>
  <si>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</si>
  <si>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</si>
  <si>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</si>
  <si>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</si>
  <si>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</si>
  <si>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</si>
  <si>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</si>
  <si>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</si>
  <si>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</si>
  <si>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</si>
  <si>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</si>
  <si>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</si>
  <si>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</si>
  <si>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</si>
  <si>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</si>
  <si>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</si>
  <si>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</si>
  <si>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</si>
  <si>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</si>
  <si>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</si>
  <si>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</si>
  <si>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</si>
  <si>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</si>
  <si>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</si>
  <si>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</si>
  <si>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</si>
  <si>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</si>
  <si>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</si>
  <si>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</si>
  <si>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</si>
  <si>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</si>
  <si>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</si>
  <si>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</si>
  <si>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</si>
  <si>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</si>
  <si>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</si>
  <si>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</si>
  <si>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</si>
  <si>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</si>
  <si>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</si>
  <si>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</si>
  <si>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</si>
  <si>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</si>
  <si>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</si>
  <si>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</si>
  <si>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</si>
  <si>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</si>
  <si>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</si>
  <si>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</si>
  <si>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</si>
  <si>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</si>
  <si>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</si>
  <si>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</si>
  <si>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</si>
  <si>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</si>
  <si>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</si>
  <si>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</si>
  <si>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</si>
  <si>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</si>
  <si>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</si>
  <si>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</si>
  <si>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</si>
  <si>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</si>
  <si>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</si>
  <si>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</si>
  <si>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</si>
  <si>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</si>
  <si>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</si>
  <si>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</si>
  <si>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</si>
  <si>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</si>
  <si>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</si>
  <si>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</si>
  <si>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</si>
  <si>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</si>
  <si>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</si>
  <si>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</si>
  <si>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</si>
  <si>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</si>
  <si>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</si>
  <si>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</si>
  <si>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</si>
  <si>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</si>
  <si>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</si>
  <si>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</si>
  <si>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</si>
  <si>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</si>
  <si>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</si>
  <si>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</si>
  <si>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</si>
  <si>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</si>
  <si>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</si>
  <si>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</si>
  <si>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</si>
  <si>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</si>
  <si>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</si>
  <si>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</si>
  <si>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</si>
  <si>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</si>
  <si>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</si>
  <si>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</si>
  <si>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</si>
  <si>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</si>
  <si>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</si>
  <si>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</si>
  <si>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</si>
  <si>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</si>
  <si>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</si>
  <si>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</si>
  <si>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</si>
  <si>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</si>
  <si>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</si>
  <si>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</si>
  <si>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</si>
  <si>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</si>
  <si>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</si>
  <si>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</si>
  <si>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</si>
  <si>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</si>
  <si>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</si>
  <si>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</si>
  <si>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</si>
  <si>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</si>
  <si>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</si>
  <si>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</si>
  <si>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</si>
  <si>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</si>
  <si>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</si>
  <si>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</si>
  <si>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</si>
  <si>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</si>
  <si>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</si>
  <si>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</si>
  <si>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</si>
  <si>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</si>
  <si>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</si>
  <si>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</si>
  <si>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</si>
  <si>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</si>
  <si>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</si>
  <si>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</si>
  <si>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</si>
  <si>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</si>
  <si>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</si>
  <si>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</si>
  <si>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</si>
  <si>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</si>
  <si>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</si>
  <si>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</si>
  <si>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</si>
  <si>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</si>
  <si>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</si>
  <si>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</si>
  <si>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(Coal)</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</si>
  <si>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</si>
  <si>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</si>
  <si>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</si>
  <si>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</si>
  <si>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</si>
  <si>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</si>
  <si>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</si>
  <si>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</si>
  <si>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</si>
  <si>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</si>
  <si>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</si>
  <si>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</si>
  <si>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</si>
  <si>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</si>
  <si>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</si>
  <si>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</si>
  <si>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</si>
  <si>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</si>
  <si>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</si>
  <si>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</si>
  <si>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</si>
  <si>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</si>
  <si>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</si>
  <si>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</si>
  <si>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</si>
  <si>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</si>
  <si>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</si>
  <si>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</si>
  <si>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</si>
  <si>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</si>
  <si>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</si>
  <si>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</si>
  <si>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</si>
  <si>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</si>
  <si>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</si>
  <si>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</si>
  <si>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</si>
  <si>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</si>
  <si>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</si>
  <si>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</si>
  <si>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</si>
  <si>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</si>
  <si>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</si>
  <si>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</si>
  <si>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</si>
  <si>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</si>
  <si>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</si>
  <si>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</si>
  <si>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</si>
  <si>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</si>
  <si>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</si>
  <si>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</si>
  <si>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</si>
  <si>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</si>
  <si>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</si>
  <si>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</si>
  <si>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</si>
  <si>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</si>
  <si>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</si>
  <si>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</si>
  <si>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</si>
  <si>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</si>
  <si>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</si>
  <si>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</si>
  <si>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</si>
  <si>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</si>
  <si>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</si>
  <si>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</si>
  <si>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</si>
  <si>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</si>
  <si>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</si>
  <si>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</si>
  <si>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</si>
  <si>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</si>
  <si>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</si>
  <si>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</si>
  <si>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</si>
  <si>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</si>
  <si>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</si>
  <si>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</si>
  <si>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</si>
  <si>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</si>
  <si>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</si>
  <si>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</si>
  <si>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</si>
  <si>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</si>
  <si>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</si>
  <si>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</si>
  <si>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</si>
  <si>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</si>
  <si>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</si>
  <si>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</si>
  <si>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</si>
  <si>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</si>
  <si>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</si>
  <si>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</si>
  <si>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</si>
  <si>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</si>
  <si>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</si>
  <si>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</si>
  <si>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</si>
  <si>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</si>
  <si>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</si>
  <si>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</si>
  <si>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</si>
  <si>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</si>
  <si>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</si>
  <si>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</si>
  <si>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</si>
  <si>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</si>
  <si>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</si>
  <si>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</si>
  <si>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</si>
  <si>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</si>
  <si>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</si>
  <si>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</si>
  <si>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</si>
  <si>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</si>
  <si>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</si>
  <si>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</si>
  <si>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</si>
  <si>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</si>
  <si>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</si>
  <si>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</si>
  <si>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</si>
  <si>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</si>
  <si>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</si>
  <si>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</si>
  <si>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</si>
  <si>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</si>
  <si>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</si>
  <si>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</si>
  <si>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</si>
  <si>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</si>
  <si>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</si>
  <si>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</si>
  <si>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</si>
  <si>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</si>
  <si>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</si>
  <si>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</si>
  <si>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</si>
  <si>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</si>
  <si>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</si>
  <si>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</si>
  <si>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</si>
  <si>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</si>
  <si>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</si>
  <si>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</si>
  <si>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</si>
  <si>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</si>
  <si>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</si>
  <si>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</si>
  <si>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</si>
  <si>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</si>
  <si>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</si>
  <si>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</si>
  <si>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</si>
  <si>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</si>
  <si>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</si>
  <si>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</si>
  <si>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</si>
  <si>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</si>
  <si>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</si>
  <si>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</si>
  <si>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</si>
  <si>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</si>
  <si>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</si>
  <si>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</si>
  <si>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</si>
  <si>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</si>
  <si>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</si>
  <si>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</si>
  <si>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</si>
  <si>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</si>
  <si>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</si>
  <si>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</si>
  <si>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</si>
  <si>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</si>
  <si>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</si>
  <si>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</si>
  <si>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</si>
  <si>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</si>
  <si>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</si>
  <si>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</si>
  <si>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</si>
  <si>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</si>
  <si>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</si>
  <si>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</si>
  <si>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</si>
  <si>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</si>
  <si>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</si>
  <si>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</si>
  <si>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</si>
  <si>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</si>
  <si>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</si>
  <si>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</si>
  <si>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</si>
  <si>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</si>
  <si>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</si>
  <si>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</si>
  <si>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</si>
  <si>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</si>
  <si>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</si>
  <si>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</si>
  <si>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</si>
  <si>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</si>
  <si>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</si>
  <si>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</si>
  <si>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</si>
  <si>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</si>
  <si>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</si>
  <si>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</si>
  <si>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</si>
  <si>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</si>
  <si>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</si>
  <si>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</si>
  <si>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</si>
  <si>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</si>
  <si>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</si>
  <si>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</si>
  <si>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</si>
  <si>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</si>
  <si>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</si>
  <si>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</si>
  <si>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</si>
  <si>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</si>
  <si>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</si>
  <si>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</si>
  <si>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</si>
  <si>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</si>
  <si>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</si>
  <si>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</si>
  <si>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</si>
  <si>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</si>
  <si>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</si>
  <si>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</si>
  <si>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</si>
  <si>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</si>
  <si>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</si>
  <si>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</si>
  <si>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</si>
  <si>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</si>
  <si>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</si>
  <si>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</si>
  <si>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</si>
  <si>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</si>
  <si>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</si>
  <si>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</si>
  <si>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</si>
  <si>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</si>
  <si>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</si>
  <si>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</si>
  <si>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</si>
  <si>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</si>
  <si>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</si>
  <si>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</si>
  <si>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</si>
  <si>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</si>
  <si>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</si>
  <si>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</si>
  <si>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</si>
  <si>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</si>
  <si>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</si>
  <si>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</si>
  <si>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</si>
  <si>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</si>
  <si>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</si>
  <si>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</si>
  <si>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</si>
  <si>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</si>
  <si>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</si>
  <si>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</si>
  <si>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</si>
  <si>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</si>
  <si>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</si>
  <si>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</si>
  <si>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</si>
  <si>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</si>
  <si>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</si>
  <si>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</si>
  <si>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</si>
  <si>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</si>
  <si>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</si>
  <si>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</si>
  <si>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</si>
  <si>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</si>
  <si>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</si>
  <si>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</si>
  <si>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</si>
  <si>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</si>
  <si>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</si>
  <si>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</si>
  <si>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</si>
  <si>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</si>
  <si>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</si>
  <si>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</si>
  <si>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</si>
  <si>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</si>
  <si>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</si>
  <si>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</si>
  <si>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</si>
  <si>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</si>
  <si>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</si>
  <si>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</si>
  <si>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</si>
  <si>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</si>
  <si>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</si>
  <si>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</si>
  <si>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</si>
  <si>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</si>
  <si>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</si>
  <si>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</si>
  <si>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</si>
  <si>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</si>
  <si>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</si>
  <si>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</si>
  <si>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</si>
  <si>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</si>
  <si>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</si>
  <si>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</si>
  <si>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</si>
  <si>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</si>
  <si>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</si>
  <si>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</si>
  <si>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</si>
  <si>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</si>
  <si>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</si>
  <si>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</si>
  <si>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</si>
  <si>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</si>
  <si>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</si>
  <si>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</si>
  <si>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</si>
  <si>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</si>
  <si>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</si>
  <si>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</si>
  <si>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</si>
  <si>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</si>
  <si>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</si>
  <si>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</si>
  <si>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</si>
  <si>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</si>
  <si>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</si>
  <si>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</si>
  <si>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</si>
  <si>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</si>
  <si>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</si>
  <si>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</si>
  <si>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</si>
  <si>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</si>
  <si>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</si>
  <si>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</si>
  <si>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</si>
  <si>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</si>
  <si>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</si>
  <si>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</si>
  <si>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</si>
  <si>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</si>
  <si>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</si>
  <si>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</si>
  <si>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</si>
  <si>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</si>
  <si>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</si>
  <si>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</si>
  <si>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</si>
  <si>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</si>
  <si>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</si>
  <si>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</si>
  <si>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</si>
  <si>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</si>
  <si>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</si>
  <si>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</si>
  <si>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</si>
  <si>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</si>
  <si>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</si>
  <si>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</si>
  <si>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</si>
  <si>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</si>
  <si>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</si>
  <si>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</si>
  <si>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</si>
  <si>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</si>
  <si>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</si>
  <si>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</si>
  <si>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</si>
  <si>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</si>
  <si>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</si>
  <si>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</si>
  <si>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</si>
  <si>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</si>
  <si>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</si>
  <si>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</si>
  <si>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</si>
  <si>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</si>
  <si>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</si>
  <si>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</si>
  <si>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</si>
  <si>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</si>
  <si>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</si>
  <si>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</si>
  <si>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</si>
  <si>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</si>
  <si>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</si>
  <si>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</si>
  <si>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</si>
  <si>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</si>
  <si>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</si>
  <si>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</si>
  <si>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</si>
  <si>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</si>
  <si>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</si>
  <si>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</si>
  <si>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</si>
  <si>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</si>
  <si>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</si>
  <si>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</si>
  <si>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</si>
  <si>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</si>
  <si>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</si>
  <si>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</si>
  <si>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</si>
  <si>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</si>
  <si>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</si>
  <si>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</si>
  <si>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</si>
  <si>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</si>
  <si>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</si>
  <si>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</si>
  <si>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</si>
  <si>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</si>
  <si>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</si>
  <si>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</si>
  <si>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</si>
  <si>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</si>
  <si>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</si>
  <si>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</si>
  <si>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</si>
  <si>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</si>
  <si>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</si>
  <si>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</si>
  <si>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</si>
  <si>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</si>
  <si>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</si>
  <si>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</si>
  <si>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</si>
  <si>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</si>
  <si>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</si>
  <si>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</si>
  <si>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</si>
  <si>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</si>
  <si>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</si>
  <si>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</si>
  <si>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</si>
  <si>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</si>
  <si>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</si>
  <si>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</si>
  <si>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</si>
  <si>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</si>
  <si>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</si>
  <si>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</si>
  <si>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</si>
  <si>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</si>
  <si>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</si>
  <si>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</si>
  <si>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</si>
  <si>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</si>
  <si>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</si>
  <si>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</si>
  <si>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</si>
  <si>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</si>
  <si>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</si>
  <si>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</si>
  <si>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</si>
  <si>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</si>
  <si>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</si>
  <si>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</si>
  <si>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</si>
  <si>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</si>
  <si>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</si>
  <si>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</si>
  <si>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</si>
  <si>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</si>
  <si>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</si>
  <si>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</si>
  <si>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</si>
  <si>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</si>
  <si>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</si>
  <si>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</si>
  <si>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</si>
  <si>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</si>
  <si>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</si>
  <si>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</si>
  <si>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</si>
  <si>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</si>
  <si>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</si>
  <si>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</si>
  <si>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</si>
  <si>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</si>
  <si>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</si>
  <si>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</si>
  <si>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</si>
  <si>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</si>
  <si>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</si>
  <si>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</si>
  <si>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</si>
  <si>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</si>
  <si>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</si>
  <si>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</si>
  <si>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</si>
  <si>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</si>
  <si>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</si>
  <si>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</si>
  <si>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</si>
  <si>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</si>
  <si>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</si>
  <si>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</si>
  <si>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</si>
  <si>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</si>
  <si>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</si>
  <si>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</si>
  <si>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</si>
  <si>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</si>
  <si>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</si>
  <si>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</si>
  <si>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</si>
  <si>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</si>
  <si>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</si>
  <si>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</si>
  <si>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</si>
  <si>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</si>
  <si>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</si>
  <si>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</si>
  <si>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</si>
  <si>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</si>
  <si>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</si>
  <si>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</si>
  <si>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</si>
  <si>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</si>
  <si>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</si>
  <si>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</si>
  <si>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</si>
  <si>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</si>
  <si>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</si>
  <si>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</si>
  <si>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</si>
  <si>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</si>
  <si>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</si>
  <si>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</si>
  <si>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</si>
  <si>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</si>
  <si>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</si>
  <si>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</si>
  <si>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</si>
  <si>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</si>
  <si>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</si>
  <si>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</si>
  <si>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</si>
  <si>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</si>
  <si>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</si>
  <si>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</si>
  <si>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</si>
  <si>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</si>
  <si>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</si>
  <si>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</si>
  <si>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</si>
  <si>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</si>
  <si>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</si>
  <si>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</si>
  <si>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Itaguai- Guaiba Island - Ore</t>
  </si>
  <si>
    <t>Itaguai (Guaiba Island)</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</si>
  <si>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</si>
  <si>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</si>
  <si>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</si>
  <si>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</si>
  <si>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</si>
  <si>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</si>
  <si>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</si>
  <si>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GLOBAL PORTS CONGESTION INDEX- COAL AND ORE - 14th August 2015</t>
  </si>
  <si>
    <t>Week 34/15</t>
  </si>
  <si>
    <r>
      <rPr>
        <sz val="9"/>
        <color indexed="9"/>
        <rFont val="/15"/>
      </rPr>
      <t>Week 34/1</t>
    </r>
    <r>
      <rPr>
        <sz val="9"/>
        <color indexed="9"/>
        <rFont val="Tahoma"/>
        <family val="2"/>
      </rPr>
      <t>5</t>
    </r>
  </si>
  <si>
    <t>Date: 19th August 2015</t>
  </si>
  <si>
    <t>week 33/15</t>
  </si>
  <si>
    <t>week 34/15</t>
  </si>
  <si>
    <t>-3</t>
  </si>
  <si>
    <t>+8</t>
  </si>
  <si>
    <t>+4</t>
  </si>
  <si>
    <t>+2</t>
  </si>
  <si>
    <t>-5</t>
  </si>
  <si>
    <t>+5</t>
  </si>
  <si>
    <t>-1</t>
  </si>
  <si>
    <t>+1</t>
  </si>
  <si>
    <t>+6</t>
  </si>
  <si>
    <t>+3</t>
  </si>
  <si>
    <t>+7</t>
  </si>
  <si>
    <t>-2</t>
  </si>
  <si>
    <t>+19</t>
  </si>
  <si>
    <t>+10</t>
  </si>
  <si>
    <t>-4</t>
  </si>
  <si>
    <t>+16</t>
  </si>
  <si>
    <t>+0.9</t>
  </si>
  <si>
    <t>-1.1</t>
  </si>
  <si>
    <t>+0.2</t>
  </si>
  <si>
    <t>+0.6</t>
  </si>
  <si>
    <t>+3.2</t>
  </si>
  <si>
    <t>+0.3</t>
  </si>
  <si>
    <t>-1.3</t>
  </si>
  <si>
    <t>Total No. Capesize Vessels at anchorage</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</si>
</sst>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43">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3" fillId="0" borderId="0" xfId="0" applyFont="1" applyFill="1"/>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2" fontId="22" fillId="0" borderId="12" xfId="0" applyNumberFormat="1" applyFont="1" applyFill="1" applyBorder="1" applyAlignment="1">
      <alignment horizontal="center"/>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0" fontId="3" fillId="0" borderId="11" xfId="0" applyFont="1" applyFill="1" applyBorder="1"/>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0" fontId="31" fillId="0" borderId="14" xfId="0" quotePrefix="1" applyNumberFormat="1" applyFont="1" applyFill="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1" xfId="0" applyFont="1" applyBorder="1" applyAlignment="1">
      <alignment horizontal="center"/>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6"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0" fillId="0" borderId="2" xfId="0" applyFill="1" applyBorder="1"/>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31" fillId="0" borderId="14" xfId="0" applyNumberFormat="1" applyFont="1" applyFill="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6">
    <dxf>
      <fill>
        <patternFill>
          <bgColor rgb="FF00B050"/>
        </patternFill>
      </fill>
    </dxf>
    <dxf>
      <fill>
        <patternFill>
          <bgColor rgb="FFF34B39"/>
        </patternFill>
      </fill>
    </dxf>
    <dxf>
      <fill>
        <patternFill>
          <bgColor rgb="FF00B050"/>
        </patternFill>
      </fill>
    </dxf>
    <dxf>
      <fill>
        <patternFill>
          <bgColor rgb="FFF34B39"/>
        </patternFill>
      </fill>
    </dxf>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Africa'!$D$342:$D$424</c:f>
              <c:numCache>
                <c:formatCode>General</c:formatCode>
                <c:ptCount val="83"/>
                <c:pt idx="0">
                  <c:v>3</c:v>
                </c:pt>
                <c:pt idx="1">
                  <c:v>0</c:v>
                </c:pt>
                <c:pt idx="2">
                  <c:v>0</c:v>
                </c:pt>
                <c:pt idx="3">
                  <c:v>2</c:v>
                </c:pt>
                <c:pt idx="4">
                  <c:v>1</c:v>
                </c:pt>
                <c:pt idx="5">
                  <c:v>7</c:v>
                </c:pt>
                <c:pt idx="6">
                  <c:v>2</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numCache>
            </c:numRef>
          </c:val>
        </c:ser>
        <c:ser>
          <c:idx val="1"/>
          <c:order val="1"/>
          <c:tx>
            <c:v>Panamax</c:v>
          </c:tx>
          <c:spPr>
            <a:ln w="25400">
              <a:solidFill>
                <a:srgbClr val="993366"/>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Africa'!$E$342:$E$425</c:f>
              <c:numCache>
                <c:formatCode>General</c:formatCode>
                <c:ptCount val="84"/>
                <c:pt idx="0">
                  <c:v>0</c:v>
                </c:pt>
                <c:pt idx="1">
                  <c:v>0</c:v>
                </c:pt>
                <c:pt idx="2">
                  <c:v>0</c:v>
                </c:pt>
                <c:pt idx="3">
                  <c:v>0</c:v>
                </c:pt>
                <c:pt idx="4">
                  <c:v>0</c:v>
                </c:pt>
                <c:pt idx="5">
                  <c:v>5</c:v>
                </c:pt>
                <c:pt idx="6">
                  <c:v>0</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numCache>
            </c:numRef>
          </c:val>
        </c:ser>
        <c:ser>
          <c:idx val="2"/>
          <c:order val="2"/>
          <c:tx>
            <c:v>Capesize</c:v>
          </c:tx>
          <c:spPr>
            <a:ln w="25400">
              <a:solidFill>
                <a:srgbClr val="90713A"/>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Africa'!$F$342:$F$425</c:f>
              <c:numCache>
                <c:formatCode>General</c:formatCode>
                <c:ptCount val="84"/>
                <c:pt idx="0">
                  <c:v>0</c:v>
                </c:pt>
                <c:pt idx="1">
                  <c:v>0</c:v>
                </c:pt>
                <c:pt idx="2">
                  <c:v>2</c:v>
                </c:pt>
                <c:pt idx="3">
                  <c:v>2</c:v>
                </c:pt>
                <c:pt idx="4">
                  <c:v>2</c:v>
                </c:pt>
                <c:pt idx="5">
                  <c:v>6</c:v>
                </c:pt>
                <c:pt idx="6">
                  <c:v>5</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numCache>
            </c:numRef>
          </c:val>
        </c:ser>
        <c:ser>
          <c:idx val="3"/>
          <c:order val="3"/>
          <c:tx>
            <c:v>Total</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Africa'!$G$342:$G$425</c:f>
              <c:numCache>
                <c:formatCode>General</c:formatCode>
                <c:ptCount val="84"/>
                <c:pt idx="0">
                  <c:v>4</c:v>
                </c:pt>
                <c:pt idx="1">
                  <c:v>0</c:v>
                </c:pt>
                <c:pt idx="2">
                  <c:v>0</c:v>
                </c:pt>
                <c:pt idx="3">
                  <c:v>7</c:v>
                </c:pt>
                <c:pt idx="4">
                  <c:v>7</c:v>
                </c:pt>
                <c:pt idx="5">
                  <c:v>18</c:v>
                </c:pt>
                <c:pt idx="6">
                  <c:v>7</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numCache>
            </c:numRef>
          </c:val>
        </c:ser>
        <c:marker val="1"/>
        <c:axId val="59455744"/>
        <c:axId val="59461632"/>
      </c:lineChart>
      <c:catAx>
        <c:axId val="5945574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9461632"/>
        <c:crosses val="autoZero"/>
        <c:auto val="1"/>
        <c:lblAlgn val="ctr"/>
        <c:lblOffset val="100"/>
        <c:tickLblSkip val="4"/>
      </c:catAx>
      <c:valAx>
        <c:axId val="594616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9455744"/>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1676"/>
          <c:h val="0.3172413793103491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88" l="0.70000000000000162" r="0.70000000000000162" t="0.75000000000001388"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spPr>
        <a:noFill/>
        <a:ln w="25400">
          <a:noFill/>
        </a:ln>
      </c:spPr>
    </c:title>
    <c:plotArea>
      <c:layout>
        <c:manualLayout>
          <c:layoutTarget val="inner"/>
          <c:xMode val="edge"/>
          <c:yMode val="edge"/>
          <c:x val="0.10087257666343002"/>
          <c:y val="0.15224939218175104"/>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Australia!$D$540:$D$622</c:f>
              <c:numCache>
                <c:formatCode>General</c:formatCode>
                <c:ptCount val="83"/>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numCache>
            </c:numRef>
          </c:val>
        </c:ser>
        <c:ser>
          <c:idx val="1"/>
          <c:order val="1"/>
          <c:tx>
            <c:v>Panamax</c:v>
          </c:tx>
          <c:spPr>
            <a:ln w="25400">
              <a:solidFill>
                <a:srgbClr val="993366"/>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Australia!$E$540:$E$622</c:f>
              <c:numCache>
                <c:formatCode>General</c:formatCode>
                <c:ptCount val="83"/>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numCache>
            </c:numRef>
          </c:val>
        </c:ser>
        <c:ser>
          <c:idx val="2"/>
          <c:order val="2"/>
          <c:tx>
            <c:v>Capesize</c:v>
          </c:tx>
          <c:spPr>
            <a:ln w="25400">
              <a:solidFill>
                <a:srgbClr val="90713A"/>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Australia!$F$540:$F$622</c:f>
              <c:numCache>
                <c:formatCode>General</c:formatCode>
                <c:ptCount val="83"/>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numCache>
            </c:numRef>
          </c:val>
        </c:ser>
        <c:ser>
          <c:idx val="3"/>
          <c:order val="3"/>
          <c:tx>
            <c:v>Total</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Australia!$I$540:$I$622</c:f>
              <c:numCache>
                <c:formatCode>General</c:formatCode>
                <c:ptCount val="83"/>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numCache>
            </c:numRef>
          </c:val>
        </c:ser>
        <c:marker val="1"/>
        <c:axId val="59483648"/>
        <c:axId val="59485184"/>
      </c:lineChart>
      <c:catAx>
        <c:axId val="594836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9485184"/>
        <c:crosses val="autoZero"/>
        <c:auto val="1"/>
        <c:lblAlgn val="ctr"/>
        <c:lblOffset val="100"/>
        <c:tickLblSkip val="4"/>
      </c:catAx>
      <c:valAx>
        <c:axId val="594851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9483648"/>
        <c:crosses val="autoZero"/>
        <c:crossBetween val="between"/>
      </c:valAx>
      <c:spPr>
        <a:solidFill>
          <a:srgbClr val="FFFFFF"/>
        </a:solidFill>
        <a:ln w="25400">
          <a:noFill/>
        </a:ln>
      </c:spPr>
    </c:plotArea>
    <c:legend>
      <c:legendPos val="r"/>
      <c:layout>
        <c:manualLayout>
          <c:xMode val="edge"/>
          <c:yMode val="edge"/>
          <c:x val="0.86086365841824464"/>
          <c:y val="0.15546340444468848"/>
          <c:w val="0.13913634158175744"/>
          <c:h val="0.33371005094951744"/>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spPr>
        <a:noFill/>
        <a:ln w="25400">
          <a:noFill/>
        </a:ln>
      </c:spPr>
    </c:title>
    <c:plotArea>
      <c:layout>
        <c:manualLayout>
          <c:layoutTarget val="inner"/>
          <c:xMode val="edge"/>
          <c:yMode val="edge"/>
          <c:x val="0.10298514968017602"/>
          <c:y val="0.14930606182882344"/>
          <c:w val="0.7427866964390919"/>
          <c:h val="0.59027977932325348"/>
        </c:manualLayout>
      </c:layout>
      <c:lineChart>
        <c:grouping val="standard"/>
        <c:ser>
          <c:idx val="0"/>
          <c:order val="0"/>
          <c:tx>
            <c:v>Supramax</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Brazil!$D$438:$D$527</c:f>
              <c:numCache>
                <c:formatCode>General</c:formatCode>
                <c:ptCount val="90"/>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7" formatCode="0.0%">
                  <c:v>1.5</c:v>
                </c:pt>
                <c:pt idx="88" formatCode="0.0%">
                  <c:v>-0.16666666666666666</c:v>
                </c:pt>
              </c:numCache>
            </c:numRef>
          </c:val>
        </c:ser>
        <c:ser>
          <c:idx val="1"/>
          <c:order val="1"/>
          <c:tx>
            <c:v>Panamax</c:v>
          </c:tx>
          <c:spPr>
            <a:ln w="25400">
              <a:solidFill>
                <a:srgbClr val="993366"/>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Brazil!$E$438:$E$527</c:f>
              <c:numCache>
                <c:formatCode>General</c:formatCode>
                <c:ptCount val="90"/>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7" formatCode="0.0%">
                  <c:v>0.33333333333333331</c:v>
                </c:pt>
                <c:pt idx="88" formatCode="0.0%">
                  <c:v>1</c:v>
                </c:pt>
              </c:numCache>
            </c:numRef>
          </c:val>
        </c:ser>
        <c:ser>
          <c:idx val="2"/>
          <c:order val="2"/>
          <c:tx>
            <c:v>Capesize</c:v>
          </c:tx>
          <c:spPr>
            <a:ln w="25400">
              <a:solidFill>
                <a:srgbClr val="90713A"/>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Brazil!$F$438:$F$527</c:f>
              <c:numCache>
                <c:formatCode>General</c:formatCode>
                <c:ptCount val="90"/>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7" formatCode="0.0%">
                  <c:v>0.4</c:v>
                </c:pt>
                <c:pt idx="88" formatCode="0.0%">
                  <c:v>-0.36363636363636365</c:v>
                </c:pt>
              </c:numCache>
            </c:numRef>
          </c:val>
        </c:ser>
        <c:ser>
          <c:idx val="3"/>
          <c:order val="3"/>
          <c:tx>
            <c:v>Total</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Brazil!$I$438:$I$527</c:f>
              <c:numCache>
                <c:formatCode>General</c:formatCode>
                <c:ptCount val="90"/>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7" formatCode="0.0%">
                  <c:v>0.27777777777777779</c:v>
                </c:pt>
                <c:pt idx="88" formatCode="0.0%">
                  <c:v>-0.14814814814814814</c:v>
                </c:pt>
              </c:numCache>
            </c:numRef>
          </c:val>
        </c:ser>
        <c:marker val="1"/>
        <c:axId val="59601664"/>
        <c:axId val="59603200"/>
      </c:lineChart>
      <c:catAx>
        <c:axId val="596016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9603200"/>
        <c:crosses val="autoZero"/>
        <c:auto val="1"/>
        <c:lblAlgn val="ctr"/>
        <c:lblOffset val="100"/>
        <c:tickLblSkip val="4"/>
      </c:catAx>
      <c:valAx>
        <c:axId val="596032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9601664"/>
        <c:crosses val="autoZero"/>
        <c:crossBetween val="between"/>
      </c:valAx>
      <c:spPr>
        <a:solidFill>
          <a:srgbClr val="FFFFFF"/>
        </a:solidFill>
        <a:ln w="25400">
          <a:noFill/>
        </a:ln>
      </c:spPr>
    </c:plotArea>
    <c:legend>
      <c:legendPos val="r"/>
      <c:layout>
        <c:manualLayout>
          <c:xMode val="edge"/>
          <c:yMode val="edge"/>
          <c:x val="0.8502494205768244"/>
          <c:y val="0.21527923592884204"/>
          <c:w val="0.13781108501788294"/>
          <c:h val="0.3263899825021926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88" l="0.70000000000000162" r="0.70000000000000162" t="0.75000000000001388"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87"/>
          <c:w val="0.72975658221560002"/>
          <c:h val="0.55517241379311788"/>
        </c:manualLayout>
      </c:layout>
      <c:lineChart>
        <c:grouping val="standard"/>
        <c:ser>
          <c:idx val="0"/>
          <c:order val="0"/>
          <c:tx>
            <c:v>Supramax</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China!$D$552:$D$635</c:f>
              <c:numCache>
                <c:formatCode>General</c:formatCode>
                <c:ptCount val="84"/>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numCache>
            </c:numRef>
          </c:val>
        </c:ser>
        <c:ser>
          <c:idx val="1"/>
          <c:order val="1"/>
          <c:tx>
            <c:v>Panamax</c:v>
          </c:tx>
          <c:spPr>
            <a:ln w="25400">
              <a:solidFill>
                <a:srgbClr val="993366"/>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China!$E$552:$E$635</c:f>
              <c:numCache>
                <c:formatCode>General</c:formatCode>
                <c:ptCount val="84"/>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numCache>
            </c:numRef>
          </c:val>
        </c:ser>
        <c:ser>
          <c:idx val="2"/>
          <c:order val="2"/>
          <c:tx>
            <c:v>Capesize</c:v>
          </c:tx>
          <c:spPr>
            <a:ln w="25400">
              <a:solidFill>
                <a:srgbClr val="90713A"/>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China!$F$552:$F$635</c:f>
              <c:numCache>
                <c:formatCode>General</c:formatCode>
                <c:ptCount val="84"/>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numCache>
            </c:numRef>
          </c:val>
        </c:ser>
        <c:ser>
          <c:idx val="3"/>
          <c:order val="3"/>
          <c:tx>
            <c:v>Total</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China!$G$552:$G$635</c:f>
              <c:numCache>
                <c:formatCode>General</c:formatCode>
                <c:ptCount val="84"/>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numCache>
            </c:numRef>
          </c:val>
        </c:ser>
        <c:marker val="1"/>
        <c:axId val="59645952"/>
        <c:axId val="59647488"/>
      </c:lineChart>
      <c:catAx>
        <c:axId val="596459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9647488"/>
        <c:crosses val="autoZero"/>
        <c:auto val="1"/>
        <c:lblAlgn val="ctr"/>
        <c:lblOffset val="100"/>
        <c:tickLblSkip val="4"/>
      </c:catAx>
      <c:valAx>
        <c:axId val="596474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9645952"/>
        <c:crosses val="autoZero"/>
        <c:crossBetween val="between"/>
      </c:valAx>
      <c:spPr>
        <a:solidFill>
          <a:srgbClr val="FFFFFF"/>
        </a:solidFill>
        <a:ln w="25400">
          <a:noFill/>
        </a:ln>
      </c:spPr>
    </c:plotArea>
    <c:legend>
      <c:legendPos val="r"/>
      <c:layout>
        <c:manualLayout>
          <c:xMode val="edge"/>
          <c:yMode val="edge"/>
          <c:x val="0.83159461271720603"/>
          <c:y val="0.18620689655172776"/>
          <c:w val="0.16244412514129541"/>
          <c:h val="0.3172413793103491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88" l="0.70000000000000162" r="0.70000000000000162" t="0.75000000000001388"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spPr>
        <a:noFill/>
        <a:ln w="25400">
          <a:noFill/>
        </a:ln>
      </c:spPr>
    </c:title>
    <c:plotArea>
      <c:layout>
        <c:manualLayout>
          <c:layoutTarget val="inner"/>
          <c:xMode val="edge"/>
          <c:yMode val="edge"/>
          <c:x val="0.10298514968017602"/>
          <c:y val="0.15625052982086104"/>
          <c:w val="0.74079664668784229"/>
          <c:h val="0.58333531133119998"/>
        </c:manualLayout>
      </c:layout>
      <c:lineChart>
        <c:grouping val="standard"/>
        <c:ser>
          <c:idx val="0"/>
          <c:order val="0"/>
          <c:tx>
            <c:v>Supramax</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Indonesia!$D$380:$D$463</c:f>
              <c:numCache>
                <c:formatCode>General</c:formatCode>
                <c:ptCount val="84"/>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numCache>
            </c:numRef>
          </c:val>
        </c:ser>
        <c:ser>
          <c:idx val="1"/>
          <c:order val="1"/>
          <c:tx>
            <c:v>Panamax</c:v>
          </c:tx>
          <c:spPr>
            <a:ln w="25400">
              <a:solidFill>
                <a:srgbClr val="993366"/>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Indonesia!$E$380:$E$463</c:f>
              <c:numCache>
                <c:formatCode>General</c:formatCode>
                <c:ptCount val="84"/>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numCache>
            </c:numRef>
          </c:val>
        </c:ser>
        <c:ser>
          <c:idx val="2"/>
          <c:order val="2"/>
          <c:tx>
            <c:v>Capesize</c:v>
          </c:tx>
          <c:spPr>
            <a:ln w="25400">
              <a:solidFill>
                <a:srgbClr val="90713A"/>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Indonesia!$F$380:$F$463</c:f>
              <c:numCache>
                <c:formatCode>General</c:formatCode>
                <c:ptCount val="84"/>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numCache>
            </c:numRef>
          </c:val>
        </c:ser>
        <c:ser>
          <c:idx val="3"/>
          <c:order val="3"/>
          <c:tx>
            <c:v>Total</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Indonesia!$G$380:$G$463</c:f>
              <c:numCache>
                <c:formatCode>General</c:formatCode>
                <c:ptCount val="84"/>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numCache>
            </c:numRef>
          </c:val>
        </c:ser>
        <c:marker val="1"/>
        <c:axId val="59710464"/>
        <c:axId val="59765504"/>
      </c:lineChart>
      <c:catAx>
        <c:axId val="597104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9765504"/>
        <c:crosses val="autoZero"/>
        <c:auto val="1"/>
        <c:lblAlgn val="ctr"/>
        <c:lblOffset val="100"/>
        <c:tickLblSkip val="4"/>
      </c:catAx>
      <c:valAx>
        <c:axId val="5976550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9710464"/>
        <c:crosses val="autoZero"/>
        <c:crossBetween val="between"/>
      </c:valAx>
      <c:spPr>
        <a:solidFill>
          <a:srgbClr val="FFFFFF"/>
        </a:solidFill>
        <a:ln w="25400">
          <a:noFill/>
        </a:ln>
      </c:spPr>
    </c:plotArea>
    <c:legend>
      <c:legendPos val="r"/>
      <c:layout>
        <c:manualLayout>
          <c:xMode val="edge"/>
          <c:yMode val="edge"/>
          <c:x val="0.84726435511350662"/>
          <c:y val="0.15393664333625173"/>
          <c:w val="0.14079615048119384"/>
          <c:h val="0.3263899825021926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88" l="0.70000000000000162" r="0.70000000000000162" t="0.75000000000001388"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spPr>
        <a:noFill/>
        <a:ln w="25400">
          <a:noFill/>
        </a:ln>
      </c:spPr>
    </c:title>
    <c:plotArea>
      <c:layout>
        <c:manualLayout>
          <c:layoutTarget val="inner"/>
          <c:xMode val="edge"/>
          <c:yMode val="edge"/>
          <c:x val="0.10298514968017602"/>
          <c:y val="0.12427763203016602"/>
          <c:w val="0.74477674619030965"/>
          <c:h val="0.62077282006417878"/>
        </c:manualLayout>
      </c:layout>
      <c:lineChart>
        <c:grouping val="standard"/>
        <c:ser>
          <c:idx val="0"/>
          <c:order val="0"/>
          <c:tx>
            <c:v>Supramax</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India!$D$310:$D$393</c:f>
              <c:numCache>
                <c:formatCode>General</c:formatCode>
                <c:ptCount val="84"/>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7</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numCache>
            </c:numRef>
          </c:val>
        </c:ser>
        <c:ser>
          <c:idx val="1"/>
          <c:order val="1"/>
          <c:tx>
            <c:v>Panamax</c:v>
          </c:tx>
          <c:spPr>
            <a:ln w="25400">
              <a:solidFill>
                <a:srgbClr val="993366"/>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India!$E$310:$E$393</c:f>
              <c:numCache>
                <c:formatCode>General</c:formatCode>
                <c:ptCount val="84"/>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3</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numCache>
            </c:numRef>
          </c:val>
        </c:ser>
        <c:ser>
          <c:idx val="2"/>
          <c:order val="2"/>
          <c:tx>
            <c:v>Capesize</c:v>
          </c:tx>
          <c:spPr>
            <a:ln w="25400">
              <a:solidFill>
                <a:srgbClr val="90713A"/>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India!$F$310:$F$393</c:f>
              <c:numCache>
                <c:formatCode>General</c:formatCode>
                <c:ptCount val="84"/>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numCache>
            </c:numRef>
          </c:val>
        </c:ser>
        <c:ser>
          <c:idx val="3"/>
          <c:order val="3"/>
          <c:tx>
            <c:v>Total</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India!$G$310:$G$393</c:f>
              <c:numCache>
                <c:formatCode>General</c:formatCode>
                <c:ptCount val="84"/>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24</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numCache>
            </c:numRef>
          </c:val>
        </c:ser>
        <c:marker val="1"/>
        <c:axId val="84424960"/>
        <c:axId val="84467712"/>
      </c:lineChart>
      <c:catAx>
        <c:axId val="844249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467712"/>
        <c:crosses val="autoZero"/>
        <c:auto val="1"/>
        <c:lblAlgn val="ctr"/>
        <c:lblOffset val="100"/>
        <c:tickLblSkip val="4"/>
      </c:catAx>
      <c:valAx>
        <c:axId val="844677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424960"/>
        <c:crosses val="autoZero"/>
        <c:crossBetween val="between"/>
      </c:valAx>
      <c:spPr>
        <a:solidFill>
          <a:srgbClr val="FFFFFF"/>
        </a:solidFill>
        <a:ln w="25400">
          <a:noFill/>
        </a:ln>
      </c:spPr>
    </c:plotArea>
    <c:legend>
      <c:legendPos val="r"/>
      <c:layout>
        <c:manualLayout>
          <c:xMode val="edge"/>
          <c:yMode val="edge"/>
          <c:x val="0.85074688032418522"/>
          <c:y val="0.127168270632838"/>
          <c:w val="0.14129376371813104"/>
          <c:h val="0.3256266404199533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88" l="0.70000000000000162" r="0.70000000000000162" t="0.75000000000001388"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4925"/>
          <c:h val="0.63934426229510777"/>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Sourcedata!$FG$4:$IL$4</c:f>
              <c:numCache>
                <c:formatCode>0.0</c:formatCode>
                <c:ptCount val="84"/>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numCache>
            </c:numRef>
          </c:val>
        </c:ser>
        <c:ser>
          <c:idx val="1"/>
          <c:order val="1"/>
          <c:tx>
            <c:v>Pacific</c:v>
          </c:tx>
          <c:spPr>
            <a:ln w="25400">
              <a:solidFill>
                <a:srgbClr val="993366"/>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Sourcedata!$FG$5:$IL$5</c:f>
              <c:numCache>
                <c:formatCode>0.0</c:formatCode>
                <c:ptCount val="84"/>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numCache>
            </c:numRef>
          </c:val>
        </c:ser>
        <c:marker val="1"/>
        <c:axId val="85461248"/>
        <c:axId val="85467136"/>
      </c:lineChart>
      <c:dateAx>
        <c:axId val="85461248"/>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467136"/>
        <c:crosses val="autoZero"/>
        <c:auto val="1"/>
        <c:lblOffset val="100"/>
        <c:baseTimeUnit val="days"/>
      </c:dateAx>
      <c:valAx>
        <c:axId val="854671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461248"/>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45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4424"/>
          <c:h val="0.60511033681765258"/>
        </c:manualLayout>
      </c:layout>
      <c:lineChart>
        <c:grouping val="standard"/>
        <c:ser>
          <c:idx val="0"/>
          <c:order val="0"/>
          <c:tx>
            <c:v>Supramax</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Sourcedata!$D$464:$D$547</c:f>
              <c:numCache>
                <c:formatCode>0</c:formatCode>
                <c:ptCount val="84"/>
                <c:pt idx="0">
                  <c:v>48</c:v>
                </c:pt>
                <c:pt idx="1">
                  <c:v>49</c:v>
                </c:pt>
                <c:pt idx="2">
                  <c:v>63</c:v>
                </c:pt>
                <c:pt idx="3">
                  <c:v>60</c:v>
                </c:pt>
                <c:pt idx="4">
                  <c:v>53</c:v>
                </c:pt>
                <c:pt idx="5">
                  <c:v>81</c:v>
                </c:pt>
                <c:pt idx="6">
                  <c:v>59</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34</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numCache>
            </c:numRef>
          </c:val>
        </c:ser>
        <c:ser>
          <c:idx val="1"/>
          <c:order val="1"/>
          <c:tx>
            <c:v>Panamax</c:v>
          </c:tx>
          <c:spPr>
            <a:ln w="25400">
              <a:solidFill>
                <a:srgbClr val="993366"/>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Sourcedata!$E$464:$E$547</c:f>
              <c:numCache>
                <c:formatCode>0</c:formatCode>
                <c:ptCount val="84"/>
                <c:pt idx="0">
                  <c:v>82</c:v>
                </c:pt>
                <c:pt idx="1">
                  <c:v>87</c:v>
                </c:pt>
                <c:pt idx="2">
                  <c:v>83</c:v>
                </c:pt>
                <c:pt idx="3">
                  <c:v>96</c:v>
                </c:pt>
                <c:pt idx="4">
                  <c:v>88</c:v>
                </c:pt>
                <c:pt idx="5">
                  <c:v>91</c:v>
                </c:pt>
                <c:pt idx="6">
                  <c:v>76</c:v>
                </c:pt>
                <c:pt idx="7">
                  <c:v>87</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130</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numCache>
            </c:numRef>
          </c:val>
        </c:ser>
        <c:ser>
          <c:idx val="2"/>
          <c:order val="2"/>
          <c:tx>
            <c:v>Capesize</c:v>
          </c:tx>
          <c:spPr>
            <a:ln w="25400">
              <a:solidFill>
                <a:srgbClr val="90713A"/>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Sourcedata!$F$464:$F$547</c:f>
              <c:numCache>
                <c:formatCode>0</c:formatCode>
                <c:ptCount val="84"/>
                <c:pt idx="0">
                  <c:v>200</c:v>
                </c:pt>
                <c:pt idx="1">
                  <c:v>200</c:v>
                </c:pt>
                <c:pt idx="2">
                  <c:v>173</c:v>
                </c:pt>
                <c:pt idx="3">
                  <c:v>147</c:v>
                </c:pt>
                <c:pt idx="4">
                  <c:v>128</c:v>
                </c:pt>
                <c:pt idx="5">
                  <c:v>171</c:v>
                </c:pt>
                <c:pt idx="6">
                  <c:v>152</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numCache>
            </c:numRef>
          </c:val>
        </c:ser>
        <c:ser>
          <c:idx val="3"/>
          <c:order val="3"/>
          <c:tx>
            <c:v>Total</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Sourcedata!$I$464:$I$547</c:f>
              <c:numCache>
                <c:formatCode>0</c:formatCode>
                <c:ptCount val="84"/>
                <c:pt idx="0">
                  <c:v>342</c:v>
                </c:pt>
                <c:pt idx="1">
                  <c:v>336</c:v>
                </c:pt>
                <c:pt idx="2">
                  <c:v>317</c:v>
                </c:pt>
                <c:pt idx="3">
                  <c:v>306</c:v>
                </c:pt>
                <c:pt idx="4">
                  <c:v>303</c:v>
                </c:pt>
                <c:pt idx="5">
                  <c:v>343</c:v>
                </c:pt>
                <c:pt idx="6">
                  <c:v>287</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342</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numCache>
            </c:numRef>
          </c:val>
        </c:ser>
        <c:marker val="1"/>
        <c:axId val="87795200"/>
        <c:axId val="87796736"/>
      </c:lineChart>
      <c:catAx>
        <c:axId val="877952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7796736"/>
        <c:crosses val="autoZero"/>
        <c:auto val="1"/>
        <c:lblAlgn val="ctr"/>
        <c:lblOffset val="100"/>
        <c:tickLblSkip val="4"/>
        <c:tickMarkSkip val="1"/>
      </c:catAx>
      <c:valAx>
        <c:axId val="877967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7795200"/>
        <c:crosses val="autoZero"/>
        <c:crossBetween val="between"/>
      </c:valAx>
      <c:spPr>
        <a:solidFill>
          <a:srgbClr val="FFFFFF"/>
        </a:solidFill>
        <a:ln w="25400">
          <a:noFill/>
        </a:ln>
      </c:spPr>
    </c:plotArea>
    <c:legend>
      <c:legendPos val="r"/>
      <c:layout>
        <c:manualLayout>
          <c:xMode val="edge"/>
          <c:yMode val="edge"/>
          <c:x val="0.84868415430629462"/>
          <c:y val="0.12983364884267501"/>
          <c:w val="0.13944637734237064"/>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7"/>
  <sheetViews>
    <sheetView showGridLines="0" tabSelected="1" topLeftCell="A19" zoomScaleNormal="100" zoomScalePageLayoutView="40" workbookViewId="0">
      <selection activeCell="K102" sqref="K102"/>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5" t="s">
        <v>1184</v>
      </c>
      <c r="B7" s="265"/>
      <c r="C7" s="266"/>
      <c r="D7" s="266"/>
      <c r="E7" s="266"/>
    </row>
    <row r="8" spans="1:17" ht="29.25" customHeight="1">
      <c r="A8" s="296"/>
      <c r="B8" s="297" t="s">
        <v>1168</v>
      </c>
      <c r="C8" s="298" t="s">
        <v>1164</v>
      </c>
      <c r="D8" s="298" t="s">
        <v>1165</v>
      </c>
      <c r="E8" s="298" t="s">
        <v>1166</v>
      </c>
      <c r="F8" s="298" t="s">
        <v>1167</v>
      </c>
      <c r="G8" s="297" t="s">
        <v>1158</v>
      </c>
      <c r="H8" s="298" t="s">
        <v>1164</v>
      </c>
      <c r="I8" s="298" t="s">
        <v>1165</v>
      </c>
      <c r="J8" s="298" t="s">
        <v>1166</v>
      </c>
      <c r="K8" s="298" t="s">
        <v>1167</v>
      </c>
      <c r="L8" s="195"/>
      <c r="M8" s="189"/>
    </row>
    <row r="9" spans="1:17" ht="21.75" customHeight="1" thickBot="1">
      <c r="A9" s="318" t="s">
        <v>7</v>
      </c>
      <c r="B9" s="299"/>
      <c r="C9" s="299"/>
      <c r="D9" s="299"/>
      <c r="E9" s="299"/>
      <c r="F9" s="299"/>
      <c r="G9" s="299"/>
      <c r="H9" s="299"/>
      <c r="I9" s="299"/>
      <c r="J9" s="299"/>
      <c r="K9" s="300"/>
      <c r="L9" s="190"/>
      <c r="M9" s="190"/>
      <c r="N9" s="147"/>
      <c r="O9" s="147"/>
      <c r="Q9" s="2"/>
    </row>
    <row r="10" spans="1:17" s="10" customFormat="1" ht="20.100000000000001" customHeight="1">
      <c r="A10" s="296" t="s">
        <v>1156</v>
      </c>
      <c r="B10" s="308">
        <f>Brazil!I116</f>
        <v>18</v>
      </c>
      <c r="C10" s="269">
        <f>SUM(Brazil!F116:H116)</f>
        <v>12</v>
      </c>
      <c r="D10" s="269">
        <f>Brazil!E116</f>
        <v>2</v>
      </c>
      <c r="E10" s="269">
        <f>Brazil!D116</f>
        <v>3</v>
      </c>
      <c r="F10" s="269">
        <f>Brazil!C116</f>
        <v>1</v>
      </c>
      <c r="G10" s="269">
        <f>Brazil!I119</f>
        <v>100</v>
      </c>
      <c r="H10" s="269">
        <f>SUM(Brazil!F119:H119)</f>
        <v>80</v>
      </c>
      <c r="I10" s="269">
        <f>Brazil!E119</f>
        <v>10</v>
      </c>
      <c r="J10" s="269">
        <f>Brazil!D119</f>
        <v>7</v>
      </c>
      <c r="K10" s="326">
        <f>Brazil!C119</f>
        <v>3</v>
      </c>
      <c r="L10" s="190"/>
      <c r="M10" s="190"/>
      <c r="N10" s="148"/>
      <c r="O10" s="148"/>
      <c r="Q10" s="142"/>
    </row>
    <row r="11" spans="1:17" s="10" customFormat="1" ht="20.100000000000001" customHeight="1" thickBot="1">
      <c r="A11" s="296" t="s">
        <v>1157</v>
      </c>
      <c r="B11" s="327">
        <v>18</v>
      </c>
      <c r="C11" s="303">
        <v>15</v>
      </c>
      <c r="D11" s="303">
        <v>1</v>
      </c>
      <c r="E11" s="303">
        <v>2</v>
      </c>
      <c r="F11" s="303">
        <v>0</v>
      </c>
      <c r="G11" s="303">
        <v>82</v>
      </c>
      <c r="H11" s="303">
        <v>66</v>
      </c>
      <c r="I11" s="303">
        <v>8</v>
      </c>
      <c r="J11" s="303">
        <v>5</v>
      </c>
      <c r="K11" s="328">
        <v>3</v>
      </c>
      <c r="L11" s="190"/>
      <c r="M11" s="190"/>
      <c r="N11" s="148"/>
      <c r="O11" s="148"/>
      <c r="Q11" s="142"/>
    </row>
    <row r="12" spans="1:17" ht="18.75" customHeight="1" thickBot="1">
      <c r="A12" s="319" t="s">
        <v>8</v>
      </c>
      <c r="B12" s="304"/>
      <c r="C12" s="304"/>
      <c r="D12" s="304"/>
      <c r="E12" s="304"/>
      <c r="F12" s="304"/>
      <c r="G12" s="304"/>
      <c r="H12" s="304"/>
      <c r="I12" s="304"/>
      <c r="J12" s="304"/>
      <c r="K12" s="305"/>
      <c r="L12" s="190"/>
      <c r="M12" s="190"/>
      <c r="N12" s="147"/>
      <c r="O12" s="147"/>
      <c r="Q12" s="2"/>
    </row>
    <row r="13" spans="1:17" s="10" customFormat="1" ht="20.100000000000001" customHeight="1">
      <c r="A13" s="296" t="s">
        <v>1156</v>
      </c>
      <c r="B13" s="333">
        <f>China!G231</f>
        <v>51</v>
      </c>
      <c r="C13" s="334">
        <f>China!F231</f>
        <v>28</v>
      </c>
      <c r="D13" s="334">
        <f>China!E231</f>
        <v>10</v>
      </c>
      <c r="E13" s="334">
        <f>China!D231</f>
        <v>4</v>
      </c>
      <c r="F13" s="334">
        <f>China!C231</f>
        <v>9</v>
      </c>
      <c r="G13" s="334">
        <f>China!G234</f>
        <v>70</v>
      </c>
      <c r="H13" s="334">
        <f>China!F234</f>
        <v>41</v>
      </c>
      <c r="I13" s="334">
        <f>China!E234</f>
        <v>19</v>
      </c>
      <c r="J13" s="334">
        <f>China!D234</f>
        <v>7</v>
      </c>
      <c r="K13" s="334">
        <f>China!C234</f>
        <v>3</v>
      </c>
      <c r="L13" s="190"/>
      <c r="M13" s="190"/>
      <c r="N13" s="148"/>
      <c r="O13" s="148"/>
    </row>
    <row r="14" spans="1:17" s="10" customFormat="1" ht="20.100000000000001" customHeight="1" thickBot="1">
      <c r="A14" s="296" t="s">
        <v>1157</v>
      </c>
      <c r="B14" s="306">
        <v>17</v>
      </c>
      <c r="C14" s="307">
        <v>12</v>
      </c>
      <c r="D14" s="307">
        <v>2</v>
      </c>
      <c r="E14" s="307">
        <v>0</v>
      </c>
      <c r="F14" s="307">
        <v>3</v>
      </c>
      <c r="G14" s="307">
        <v>74</v>
      </c>
      <c r="H14" s="307">
        <v>50</v>
      </c>
      <c r="I14" s="307">
        <v>15</v>
      </c>
      <c r="J14" s="307">
        <v>3</v>
      </c>
      <c r="K14" s="307">
        <v>6</v>
      </c>
      <c r="L14" s="190"/>
      <c r="M14" s="190"/>
      <c r="N14" s="148"/>
      <c r="O14" s="148"/>
    </row>
    <row r="15" spans="1:17" ht="18.75" customHeight="1" thickBot="1">
      <c r="A15" s="319" t="s">
        <v>13</v>
      </c>
      <c r="B15" s="304"/>
      <c r="C15" s="304"/>
      <c r="D15" s="304"/>
      <c r="E15" s="304"/>
      <c r="F15" s="304"/>
      <c r="G15" s="304"/>
      <c r="H15" s="304"/>
      <c r="I15" s="304"/>
      <c r="J15" s="304"/>
      <c r="K15" s="305"/>
      <c r="L15" s="190"/>
      <c r="M15" s="190"/>
      <c r="N15" s="147"/>
      <c r="O15" s="147"/>
      <c r="Q15" s="2"/>
    </row>
    <row r="16" spans="1:17" s="10" customFormat="1" ht="20.100000000000001" customHeight="1">
      <c r="A16" s="296" t="s">
        <v>1156</v>
      </c>
      <c r="B16" s="308">
        <f>'South Africa'!G21</f>
        <v>7</v>
      </c>
      <c r="C16" s="269">
        <f>'South Africa'!F21</f>
        <v>5</v>
      </c>
      <c r="D16" s="269">
        <f>'South Africa'!E21</f>
        <v>0</v>
      </c>
      <c r="E16" s="269">
        <f>'South Africa'!D21</f>
        <v>2</v>
      </c>
      <c r="F16" s="269">
        <f>'South Africa'!C21</f>
        <v>0</v>
      </c>
      <c r="G16" s="269">
        <f>'South Africa'!G24</f>
        <v>46</v>
      </c>
      <c r="H16" s="269">
        <f>'South Africa'!F24</f>
        <v>15</v>
      </c>
      <c r="I16" s="269">
        <f>'South Africa'!E24</f>
        <v>11</v>
      </c>
      <c r="J16" s="269">
        <f>'South Africa'!D24</f>
        <v>16</v>
      </c>
      <c r="K16" s="309">
        <f>'South Africa'!C24</f>
        <v>4</v>
      </c>
      <c r="L16" s="190"/>
      <c r="M16" s="190"/>
      <c r="N16" s="148"/>
      <c r="O16" s="148"/>
      <c r="Q16" s="142"/>
    </row>
    <row r="17" spans="1:18" s="10" customFormat="1" ht="20.100000000000001" customHeight="1" thickBot="1">
      <c r="A17" s="296" t="s">
        <v>1157</v>
      </c>
      <c r="B17" s="321">
        <v>8</v>
      </c>
      <c r="C17" s="267">
        <v>3</v>
      </c>
      <c r="D17" s="267">
        <v>3</v>
      </c>
      <c r="E17" s="267">
        <v>2</v>
      </c>
      <c r="F17" s="267">
        <v>0</v>
      </c>
      <c r="G17" s="267">
        <v>57</v>
      </c>
      <c r="H17" s="267">
        <v>18</v>
      </c>
      <c r="I17" s="267">
        <v>15</v>
      </c>
      <c r="J17" s="267">
        <v>21</v>
      </c>
      <c r="K17" s="325">
        <v>3</v>
      </c>
      <c r="L17" s="190"/>
      <c r="M17" s="190"/>
      <c r="N17" s="148"/>
      <c r="O17" s="148"/>
      <c r="Q17" s="142"/>
    </row>
    <row r="18" spans="1:18" ht="22.5" customHeight="1" thickBot="1">
      <c r="A18" s="319" t="s">
        <v>6</v>
      </c>
      <c r="B18" s="304"/>
      <c r="C18" s="304"/>
      <c r="D18" s="304"/>
      <c r="E18" s="304"/>
      <c r="F18" s="304"/>
      <c r="G18" s="304"/>
      <c r="H18" s="304"/>
      <c r="I18" s="304"/>
      <c r="J18" s="304"/>
      <c r="K18" s="305"/>
      <c r="L18" s="190"/>
      <c r="M18" s="190"/>
      <c r="N18" s="147"/>
      <c r="O18" s="147"/>
      <c r="Q18" s="2"/>
    </row>
    <row r="19" spans="1:18" s="10" customFormat="1" ht="20.100000000000001" customHeight="1">
      <c r="A19" s="296" t="s">
        <v>1156</v>
      </c>
      <c r="B19" s="308">
        <f>Australia!I219</f>
        <v>101</v>
      </c>
      <c r="C19" s="269">
        <f>SUM(Australia!F219,Australia!G219,Australia!H219)</f>
        <v>65</v>
      </c>
      <c r="D19" s="269">
        <f>Australia!E219</f>
        <v>27</v>
      </c>
      <c r="E19" s="269">
        <f>Australia!D219</f>
        <v>9</v>
      </c>
      <c r="F19" s="269">
        <f>Australia!C219</f>
        <v>0</v>
      </c>
      <c r="G19" s="269">
        <f>Australia!I222</f>
        <v>271</v>
      </c>
      <c r="H19" s="269">
        <f>Australia!F222</f>
        <v>129</v>
      </c>
      <c r="I19" s="269">
        <f>Australia!E222</f>
        <v>98</v>
      </c>
      <c r="J19" s="269">
        <f>Australia!D222</f>
        <v>20</v>
      </c>
      <c r="K19" s="309">
        <f>Australia!C222</f>
        <v>11</v>
      </c>
      <c r="L19" s="190"/>
      <c r="M19" s="190"/>
      <c r="N19" s="148"/>
      <c r="O19" s="148"/>
      <c r="P19" s="142"/>
      <c r="Q19" s="142"/>
      <c r="R19" s="142"/>
    </row>
    <row r="20" spans="1:18" s="10" customFormat="1" ht="20.100000000000001" customHeight="1" thickBot="1">
      <c r="A20" s="296" t="s">
        <v>1157</v>
      </c>
      <c r="B20" s="310">
        <v>113</v>
      </c>
      <c r="C20" s="267">
        <v>74</v>
      </c>
      <c r="D20" s="267">
        <v>28</v>
      </c>
      <c r="E20" s="267">
        <v>11</v>
      </c>
      <c r="F20" s="267">
        <v>0</v>
      </c>
      <c r="G20" s="267">
        <v>231</v>
      </c>
      <c r="H20" s="267">
        <v>104</v>
      </c>
      <c r="I20" s="267">
        <v>85</v>
      </c>
      <c r="J20" s="267">
        <v>25</v>
      </c>
      <c r="K20" s="311">
        <v>7</v>
      </c>
      <c r="L20" s="190"/>
      <c r="M20" s="190"/>
      <c r="N20" s="148"/>
      <c r="O20" s="148"/>
      <c r="P20" s="142"/>
      <c r="Q20" s="142"/>
      <c r="R20" s="142"/>
    </row>
    <row r="21" spans="1:18" s="10" customFormat="1" ht="38.25" customHeight="1" thickBot="1">
      <c r="A21" s="337" t="s">
        <v>1213</v>
      </c>
      <c r="B21" s="194"/>
      <c r="C21" s="194"/>
      <c r="D21" s="194"/>
      <c r="E21" s="194"/>
      <c r="F21" s="194"/>
      <c r="G21" s="194"/>
      <c r="H21" s="194"/>
      <c r="I21" s="194"/>
      <c r="J21" s="194"/>
      <c r="K21" s="194"/>
      <c r="L21" s="190"/>
      <c r="M21" s="190"/>
      <c r="N21" s="148"/>
      <c r="O21" s="148"/>
      <c r="P21" s="142"/>
      <c r="Q21" s="142"/>
      <c r="R21" s="142"/>
    </row>
    <row r="22" spans="1:18" s="10" customFormat="1" ht="20.100000000000001" customHeight="1" thickBot="1">
      <c r="A22" s="296" t="s">
        <v>1156</v>
      </c>
      <c r="B22" s="338">
        <f>SUM(Brazil!F523+Brazil!G523+Brazil!H523)+China!F637+'South Africa'!F427+Indonesia!F465+Australia!F625+Australia!G625+Australia!H625+India!F395+'WC Canada'!F118</f>
        <v>113</v>
      </c>
      <c r="C22" s="194"/>
      <c r="D22" s="194"/>
      <c r="E22" s="194"/>
      <c r="F22" s="194"/>
      <c r="G22" s="194"/>
      <c r="H22" s="194"/>
      <c r="I22" s="194"/>
      <c r="J22" s="194"/>
      <c r="K22" s="194"/>
      <c r="L22" s="190"/>
      <c r="M22" s="190"/>
      <c r="N22" s="148"/>
      <c r="O22" s="148"/>
      <c r="P22" s="142"/>
      <c r="Q22" s="142"/>
      <c r="R22" s="142"/>
    </row>
    <row r="23" spans="1:18" ht="20.25" customHeight="1" thickBot="1">
      <c r="A23" s="296" t="s">
        <v>1157</v>
      </c>
      <c r="B23" s="332">
        <v>112</v>
      </c>
      <c r="C23" s="193"/>
      <c r="D23" s="194"/>
      <c r="E23" s="194"/>
      <c r="F23" s="194"/>
      <c r="G23" s="268"/>
      <c r="H23" s="194"/>
      <c r="I23" s="197"/>
      <c r="J23" s="197"/>
      <c r="K23" s="197"/>
      <c r="L23" s="195"/>
      <c r="M23" s="195"/>
      <c r="N23" s="2"/>
      <c r="O23" s="2"/>
      <c r="P23" s="2"/>
      <c r="Q23" s="2"/>
    </row>
    <row r="24" spans="1:18" ht="14.25">
      <c r="A24" s="312"/>
      <c r="B24" s="194"/>
      <c r="C24" s="193"/>
      <c r="D24" s="194"/>
      <c r="E24" s="194"/>
      <c r="F24" s="194"/>
      <c r="G24" s="268"/>
      <c r="H24" s="194"/>
      <c r="I24" s="197"/>
      <c r="J24" s="197"/>
      <c r="K24" s="197"/>
      <c r="L24" s="195"/>
      <c r="M24" s="195"/>
      <c r="N24" s="2"/>
      <c r="O24" s="2"/>
      <c r="P24" s="2"/>
      <c r="Q24" s="2"/>
    </row>
    <row r="25" spans="1:18" ht="14.25" customHeight="1">
      <c r="A25" s="339" t="s">
        <v>22</v>
      </c>
      <c r="B25" s="339"/>
      <c r="C25" s="339"/>
      <c r="D25" s="339"/>
      <c r="E25" s="339"/>
      <c r="F25" s="339"/>
      <c r="G25" s="339"/>
      <c r="H25" s="339"/>
      <c r="I25" s="339"/>
      <c r="J25" s="339"/>
      <c r="K25" s="339"/>
      <c r="L25" s="195"/>
      <c r="M25" s="195"/>
      <c r="N25" s="2"/>
      <c r="O25" s="2"/>
      <c r="P25" s="2"/>
      <c r="Q25" s="2"/>
    </row>
    <row r="26" spans="1:18" ht="16.5">
      <c r="A26" s="296"/>
      <c r="B26" s="297" t="s">
        <v>1168</v>
      </c>
      <c r="C26" s="298" t="s">
        <v>1164</v>
      </c>
      <c r="D26" s="298" t="s">
        <v>1165</v>
      </c>
      <c r="E26" s="298" t="s">
        <v>1166</v>
      </c>
      <c r="F26" s="298" t="s">
        <v>1167</v>
      </c>
      <c r="G26" s="297" t="s">
        <v>1158</v>
      </c>
      <c r="H26" s="298" t="s">
        <v>1164</v>
      </c>
      <c r="I26" s="298" t="s">
        <v>1165</v>
      </c>
      <c r="J26" s="298" t="s">
        <v>1166</v>
      </c>
      <c r="K26" s="298" t="s">
        <v>1167</v>
      </c>
      <c r="L26" s="195"/>
      <c r="M26" s="195"/>
      <c r="N26" s="2"/>
      <c r="O26" s="2"/>
      <c r="P26" s="2"/>
      <c r="Q26" s="2"/>
    </row>
    <row r="27" spans="1:18" ht="19.5" thickBot="1">
      <c r="A27" s="319" t="s">
        <v>1169</v>
      </c>
      <c r="B27" s="194"/>
      <c r="C27" s="194"/>
      <c r="D27" s="194"/>
      <c r="E27" s="194"/>
      <c r="F27" s="194"/>
      <c r="G27" s="194"/>
      <c r="H27" s="194"/>
      <c r="I27" s="194"/>
      <c r="J27" s="194"/>
      <c r="K27" s="194"/>
      <c r="L27" s="195"/>
      <c r="M27" s="195"/>
      <c r="N27" s="2"/>
      <c r="O27" s="2"/>
      <c r="P27" s="2"/>
      <c r="Q27" s="2"/>
    </row>
    <row r="28" spans="1:18" ht="14.25">
      <c r="A28" s="296" t="s">
        <v>1156</v>
      </c>
      <c r="B28" s="308">
        <f>'South Africa'!G10</f>
        <v>2</v>
      </c>
      <c r="C28" s="269">
        <f>'South Africa'!F10</f>
        <v>0</v>
      </c>
      <c r="D28" s="269">
        <f>'South Africa'!E10</f>
        <v>0</v>
      </c>
      <c r="E28" s="269">
        <f>'South Africa'!D10</f>
        <v>2</v>
      </c>
      <c r="F28" s="269">
        <f>'South Africa'!C10</f>
        <v>0</v>
      </c>
      <c r="G28" s="269">
        <f>'South Africa'!G11</f>
        <v>42</v>
      </c>
      <c r="H28" s="269">
        <f>'South Africa'!F11</f>
        <v>11</v>
      </c>
      <c r="I28" s="269">
        <f>'South Africa'!E11</f>
        <v>11</v>
      </c>
      <c r="J28" s="269">
        <f>'South Africa'!D11</f>
        <v>16</v>
      </c>
      <c r="K28" s="309">
        <f>'South Africa'!C11</f>
        <v>4</v>
      </c>
    </row>
    <row r="29" spans="1:18" ht="15" thickBot="1">
      <c r="A29" s="296" t="s">
        <v>1157</v>
      </c>
      <c r="B29" s="321">
        <v>5</v>
      </c>
      <c r="C29" s="322">
        <v>0</v>
      </c>
      <c r="D29" s="322">
        <v>3</v>
      </c>
      <c r="E29" s="322">
        <v>2</v>
      </c>
      <c r="F29" s="322">
        <v>0</v>
      </c>
      <c r="G29" s="322">
        <v>51</v>
      </c>
      <c r="H29" s="322">
        <v>12</v>
      </c>
      <c r="I29" s="323">
        <v>15</v>
      </c>
      <c r="J29" s="323">
        <v>21</v>
      </c>
      <c r="K29" s="324">
        <v>3</v>
      </c>
    </row>
    <row r="30" spans="1:18" ht="14.25">
      <c r="A30" s="313"/>
      <c r="B30" s="194"/>
      <c r="C30" s="193"/>
      <c r="D30" s="194"/>
      <c r="E30" s="194"/>
      <c r="F30" s="194"/>
      <c r="G30" s="268"/>
      <c r="H30" s="194"/>
      <c r="I30" s="197"/>
      <c r="J30" s="197"/>
      <c r="K30" s="197"/>
    </row>
    <row r="31" spans="1:18" ht="24" customHeight="1">
      <c r="A31" s="339" t="s">
        <v>21</v>
      </c>
      <c r="B31" s="339"/>
      <c r="C31" s="339"/>
      <c r="D31" s="339"/>
      <c r="E31" s="339"/>
      <c r="F31" s="339"/>
      <c r="G31" s="339"/>
      <c r="H31" s="339"/>
      <c r="I31" s="339"/>
      <c r="J31" s="339"/>
      <c r="K31" s="339"/>
    </row>
    <row r="32" spans="1:18" ht="15.75" customHeight="1">
      <c r="A32" s="296"/>
      <c r="B32" s="297" t="s">
        <v>1168</v>
      </c>
      <c r="C32" s="298" t="s">
        <v>1164</v>
      </c>
      <c r="D32" s="298" t="s">
        <v>1165</v>
      </c>
      <c r="E32" s="298" t="s">
        <v>1166</v>
      </c>
      <c r="F32" s="298" t="s">
        <v>1167</v>
      </c>
      <c r="G32" s="297" t="s">
        <v>1158</v>
      </c>
      <c r="H32" s="298" t="s">
        <v>1164</v>
      </c>
      <c r="I32" s="298" t="s">
        <v>1165</v>
      </c>
      <c r="J32" s="298" t="s">
        <v>1166</v>
      </c>
      <c r="K32" s="298" t="s">
        <v>1167</v>
      </c>
    </row>
    <row r="33" spans="1:17" ht="18" customHeight="1" thickBot="1">
      <c r="A33" s="319" t="s">
        <v>557</v>
      </c>
      <c r="B33" s="194"/>
      <c r="C33" s="194"/>
      <c r="D33" s="194"/>
      <c r="E33" s="194"/>
      <c r="F33" s="194"/>
      <c r="G33" s="194"/>
      <c r="H33" s="194"/>
      <c r="I33" s="194"/>
      <c r="J33" s="194"/>
      <c r="K33" s="194"/>
    </row>
    <row r="34" spans="1:17" ht="14.25" customHeight="1">
      <c r="A34" s="296" t="s">
        <v>1156</v>
      </c>
      <c r="B34" s="308">
        <f>Australia!I25</f>
        <v>10</v>
      </c>
      <c r="C34" s="301">
        <f>SUM(Australia!F25:H25)</f>
        <v>6</v>
      </c>
      <c r="D34" s="301">
        <f>Australia!E25</f>
        <v>1</v>
      </c>
      <c r="E34" s="301">
        <f>Australia!D25</f>
        <v>0</v>
      </c>
      <c r="F34" s="301">
        <f>Australia!C25</f>
        <v>3</v>
      </c>
      <c r="G34" s="301">
        <f>Australia!I26</f>
        <v>31</v>
      </c>
      <c r="H34" s="301">
        <f>Australia!F26</f>
        <v>6</v>
      </c>
      <c r="I34" s="301">
        <f>Australia!E26</f>
        <v>22</v>
      </c>
      <c r="J34" s="301">
        <f>Australia!D26</f>
        <v>3</v>
      </c>
      <c r="K34" s="326">
        <f>Australia!C26</f>
        <v>0</v>
      </c>
    </row>
    <row r="35" spans="1:17" ht="14.25" customHeight="1" thickBot="1">
      <c r="A35" s="296" t="s">
        <v>1157</v>
      </c>
      <c r="B35" s="327">
        <v>16</v>
      </c>
      <c r="C35" s="302">
        <v>8</v>
      </c>
      <c r="D35" s="302">
        <v>5</v>
      </c>
      <c r="E35" s="302">
        <v>0</v>
      </c>
      <c r="F35" s="302">
        <v>3</v>
      </c>
      <c r="G35" s="302">
        <v>23</v>
      </c>
      <c r="H35" s="302">
        <v>8</v>
      </c>
      <c r="I35" s="302">
        <v>8</v>
      </c>
      <c r="J35" s="302">
        <v>5</v>
      </c>
      <c r="K35" s="328">
        <v>2</v>
      </c>
    </row>
    <row r="36" spans="1:17" ht="19.5" thickBot="1">
      <c r="A36" s="319" t="s">
        <v>1161</v>
      </c>
      <c r="B36" s="194"/>
      <c r="C36" s="193"/>
      <c r="D36" s="194"/>
      <c r="E36" s="194"/>
      <c r="F36" s="194"/>
      <c r="G36" s="145"/>
      <c r="H36" s="194"/>
      <c r="I36" s="197"/>
      <c r="J36" s="197"/>
      <c r="K36" s="197"/>
    </row>
    <row r="37" spans="1:17" ht="14.25">
      <c r="A37" s="296" t="s">
        <v>1156</v>
      </c>
      <c r="B37" s="308">
        <f>SUM(Australia!I53,Australia!I60,Australia!I66)</f>
        <v>28</v>
      </c>
      <c r="C37" s="269">
        <f>SUM(Australia!F53:H53,Australia!F60:H60,Australia!F66:H66)</f>
        <v>8</v>
      </c>
      <c r="D37" s="269">
        <f>SUM(Australia!E53,Australia!E60,Australia!E66)</f>
        <v>19</v>
      </c>
      <c r="E37" s="269">
        <f>SUM(Australia!D60,Australia!D66,Australia!D53)</f>
        <v>1</v>
      </c>
      <c r="F37" s="269">
        <f>SUM(Australia!C53,Australia!C60,Australia!C66)</f>
        <v>0</v>
      </c>
      <c r="G37" s="270">
        <f>SUM(Australia!I54,Australia!I60,Australia!I60,Australia!I61,Australia!I67)</f>
        <v>72</v>
      </c>
      <c r="H37" s="269">
        <f>SUM(Australia!F54:H54,Australia!F61:H61,Australia!F67:H67)</f>
        <v>24</v>
      </c>
      <c r="I37" s="314">
        <f>SUM(Australia!E54,Australia!E61,Australia!E67)</f>
        <v>31</v>
      </c>
      <c r="J37" s="314">
        <f>SUM(Australia!D54,Australia!D61,Australia!D67)</f>
        <v>8</v>
      </c>
      <c r="K37" s="315">
        <f>SUM(Australia!C54,Australia!C61,Australia!C67)</f>
        <v>1</v>
      </c>
    </row>
    <row r="38" spans="1:17" ht="15" thickBot="1">
      <c r="A38" s="296" t="s">
        <v>1157</v>
      </c>
      <c r="B38" s="310">
        <v>20</v>
      </c>
      <c r="C38" s="267">
        <v>7</v>
      </c>
      <c r="D38" s="267">
        <v>11</v>
      </c>
      <c r="E38" s="267">
        <v>1</v>
      </c>
      <c r="F38" s="267">
        <v>1</v>
      </c>
      <c r="G38" s="284">
        <v>84</v>
      </c>
      <c r="H38" s="267">
        <v>30</v>
      </c>
      <c r="I38" s="316">
        <v>43</v>
      </c>
      <c r="J38" s="316">
        <v>6</v>
      </c>
      <c r="K38" s="317">
        <v>1</v>
      </c>
    </row>
    <row r="39" spans="1:17" ht="14.25">
      <c r="A39" s="191"/>
      <c r="B39" s="192"/>
      <c r="C39" s="193"/>
      <c r="D39" s="194"/>
      <c r="E39" s="194"/>
      <c r="F39" s="194"/>
      <c r="G39" s="145"/>
      <c r="H39" s="192"/>
      <c r="I39" s="195"/>
      <c r="J39" s="195"/>
      <c r="K39" s="195"/>
    </row>
    <row r="40" spans="1:17" ht="14.25">
      <c r="A40" s="195"/>
      <c r="B40" s="192"/>
      <c r="C40" s="193"/>
      <c r="D40" s="194"/>
      <c r="E40" s="194"/>
      <c r="F40" s="194"/>
      <c r="G40" s="145"/>
      <c r="H40" s="192"/>
      <c r="I40" s="195"/>
      <c r="J40" s="195"/>
      <c r="K40" s="195"/>
    </row>
    <row r="41" spans="1:17" ht="14.25">
      <c r="A41" s="195"/>
      <c r="B41" s="192"/>
      <c r="C41" s="193"/>
      <c r="D41" s="194"/>
      <c r="E41" s="194"/>
      <c r="F41" s="194"/>
      <c r="G41" s="145"/>
      <c r="H41" s="192"/>
      <c r="I41" s="195"/>
      <c r="J41" s="195"/>
      <c r="K41" s="195"/>
    </row>
    <row r="42" spans="1:17" ht="14.25">
      <c r="A42" s="191"/>
      <c r="B42" s="192"/>
      <c r="C42" s="193"/>
      <c r="D42" s="194"/>
      <c r="E42" s="194"/>
      <c r="F42" s="194"/>
      <c r="G42" s="145"/>
      <c r="H42" s="192"/>
      <c r="I42" s="195"/>
      <c r="J42" s="195"/>
      <c r="K42" s="195"/>
    </row>
    <row r="43" spans="1:17" ht="14.25">
      <c r="A43" s="198"/>
      <c r="B43" s="195"/>
      <c r="C43" s="196"/>
      <c r="D43" s="197"/>
      <c r="E43" s="197"/>
      <c r="F43" s="197"/>
      <c r="G43" s="195"/>
      <c r="H43" s="195"/>
      <c r="I43" s="195"/>
      <c r="J43" s="195"/>
      <c r="K43" s="195"/>
      <c r="L43" s="195"/>
      <c r="M43" s="195"/>
      <c r="N43" s="2"/>
      <c r="O43" s="2"/>
      <c r="P43" s="2"/>
      <c r="Q43" s="2"/>
    </row>
    <row r="44" spans="1:17">
      <c r="A44" s="189"/>
      <c r="B44" s="189"/>
      <c r="C44" s="189"/>
      <c r="D44" s="189"/>
      <c r="E44" s="189"/>
      <c r="F44" s="189"/>
      <c r="G44" s="189"/>
      <c r="H44" s="189"/>
      <c r="I44" s="189"/>
      <c r="J44" s="189"/>
      <c r="K44" s="195"/>
      <c r="L44" s="195"/>
      <c r="M44" s="195"/>
      <c r="N44" s="2"/>
      <c r="O44" s="2"/>
      <c r="P44" s="2"/>
      <c r="Q44" s="2"/>
    </row>
    <row r="45" spans="1:17">
      <c r="A45" s="189"/>
      <c r="B45" s="189"/>
      <c r="C45" s="189"/>
      <c r="D45" s="189"/>
      <c r="E45" s="189"/>
      <c r="F45" s="189"/>
      <c r="G45" s="189"/>
      <c r="H45" s="189"/>
      <c r="I45" s="189"/>
      <c r="J45" s="189"/>
      <c r="K45" s="195"/>
      <c r="L45" s="195"/>
      <c r="M45" s="195"/>
      <c r="N45" s="2"/>
      <c r="O45" s="2"/>
      <c r="P45" s="2"/>
      <c r="Q45" s="2"/>
    </row>
    <row r="46" spans="1:17">
      <c r="A46" s="189"/>
      <c r="B46" s="189"/>
      <c r="C46" s="189"/>
      <c r="D46" s="189"/>
      <c r="E46" s="189"/>
      <c r="F46" s="189"/>
      <c r="G46" s="189"/>
      <c r="H46" s="189"/>
      <c r="I46" s="189"/>
      <c r="J46" s="189"/>
      <c r="K46" s="195"/>
      <c r="L46" s="195"/>
      <c r="M46" s="195"/>
      <c r="N46" s="2"/>
      <c r="O46" s="2"/>
      <c r="P46" s="2"/>
      <c r="Q46" s="2"/>
    </row>
    <row r="47" spans="1:17">
      <c r="A47" s="189"/>
      <c r="B47" s="189"/>
      <c r="C47" s="189"/>
      <c r="D47" s="189"/>
      <c r="E47" s="189"/>
      <c r="F47" s="189"/>
      <c r="G47" s="189"/>
      <c r="H47" s="189"/>
      <c r="I47" s="189"/>
      <c r="J47" s="189"/>
      <c r="K47" s="189"/>
      <c r="L47" s="189"/>
      <c r="M47" s="189"/>
    </row>
    <row r="48" spans="1:17">
      <c r="A48" s="189"/>
      <c r="B48" s="189"/>
      <c r="C48" s="189"/>
      <c r="D48" s="189"/>
      <c r="E48" s="189"/>
      <c r="F48" s="189"/>
      <c r="G48" s="189"/>
      <c r="H48" s="189"/>
      <c r="I48" s="189"/>
      <c r="J48" s="189"/>
      <c r="K48" s="189"/>
      <c r="L48" s="189"/>
      <c r="M48" s="189"/>
    </row>
    <row r="49" spans="1:13">
      <c r="A49" s="189"/>
      <c r="B49" s="189"/>
      <c r="C49" s="189"/>
      <c r="D49" s="189"/>
      <c r="E49" s="189"/>
      <c r="F49" s="189"/>
      <c r="G49" s="189"/>
      <c r="H49" s="189"/>
      <c r="I49" s="189"/>
      <c r="J49" s="189"/>
      <c r="K49" s="189"/>
      <c r="L49" s="189"/>
      <c r="M49" s="189"/>
    </row>
    <row r="50" spans="1:13">
      <c r="A50" s="189"/>
      <c r="B50" s="189"/>
      <c r="C50" s="189"/>
      <c r="D50" s="189"/>
      <c r="E50" s="189"/>
      <c r="F50" s="189"/>
      <c r="G50" s="189"/>
      <c r="H50" s="189"/>
      <c r="I50" s="189"/>
      <c r="J50" s="189"/>
      <c r="K50" s="189"/>
      <c r="L50" s="189"/>
      <c r="M50" s="189"/>
    </row>
    <row r="51" spans="1:13">
      <c r="A51" s="189"/>
      <c r="B51" s="189"/>
      <c r="C51" s="189"/>
      <c r="D51" s="189"/>
      <c r="E51" s="189"/>
      <c r="F51" s="189"/>
      <c r="G51" s="189"/>
      <c r="H51" s="189"/>
      <c r="I51" s="189"/>
      <c r="J51" s="189"/>
      <c r="K51" s="189"/>
      <c r="L51" s="189"/>
      <c r="M51" s="189"/>
    </row>
    <row r="52" spans="1:13">
      <c r="A52" s="189"/>
      <c r="B52" s="189"/>
      <c r="C52" s="189"/>
      <c r="D52" s="189"/>
      <c r="E52" s="189"/>
      <c r="F52" s="189"/>
      <c r="G52" s="189"/>
      <c r="H52" s="189"/>
      <c r="I52" s="189"/>
      <c r="J52" s="189"/>
      <c r="K52" s="189"/>
      <c r="L52" s="189"/>
      <c r="M52" s="189"/>
    </row>
    <row r="53" spans="1:13">
      <c r="A53" s="189"/>
      <c r="B53" s="189"/>
      <c r="C53" s="189"/>
      <c r="D53" s="189"/>
      <c r="E53" s="189"/>
      <c r="F53" s="189"/>
      <c r="G53" s="189"/>
      <c r="H53" s="189"/>
      <c r="I53" s="189"/>
      <c r="J53" s="189"/>
      <c r="K53" s="189"/>
      <c r="L53" s="189"/>
      <c r="M53" s="189"/>
    </row>
    <row r="54" spans="1:13">
      <c r="A54" s="189"/>
      <c r="B54" s="189"/>
      <c r="C54" s="189"/>
      <c r="D54" s="189"/>
      <c r="E54" s="189"/>
      <c r="F54" s="189"/>
      <c r="G54" s="189"/>
      <c r="H54" s="189"/>
      <c r="I54" s="189"/>
      <c r="J54" s="189"/>
      <c r="K54" s="189"/>
      <c r="L54" s="189"/>
      <c r="M54" s="189"/>
    </row>
    <row r="55" spans="1:13">
      <c r="A55" s="189"/>
      <c r="B55" s="189"/>
      <c r="C55" s="189"/>
      <c r="D55" s="189"/>
      <c r="E55" s="189"/>
      <c r="F55" s="189"/>
      <c r="G55" s="189"/>
      <c r="H55" s="189"/>
      <c r="I55" s="189"/>
      <c r="J55" s="189"/>
      <c r="K55" s="189"/>
      <c r="L55" s="189"/>
      <c r="M55" s="189"/>
    </row>
    <row r="56" spans="1:13">
      <c r="A56" s="189"/>
      <c r="B56" s="189"/>
      <c r="C56" s="189"/>
      <c r="D56" s="189"/>
      <c r="E56" s="189"/>
      <c r="F56" s="189"/>
      <c r="G56" s="189"/>
      <c r="H56" s="189"/>
      <c r="I56" s="189"/>
      <c r="J56" s="189"/>
      <c r="K56" s="189"/>
      <c r="L56" s="189"/>
      <c r="M56" s="189"/>
    </row>
    <row r="57" spans="1:13" s="3" customFormat="1" ht="62.25" customHeight="1">
      <c r="A57" s="189"/>
      <c r="B57" s="6"/>
      <c r="C57" s="4"/>
      <c r="D57" s="5"/>
      <c r="E57" s="5"/>
      <c r="F57" s="6"/>
      <c r="G57" s="4"/>
      <c r="H57" s="5"/>
      <c r="I57" s="5"/>
      <c r="J57" s="6"/>
      <c r="K57" s="6"/>
      <c r="L57" s="189"/>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t="s">
        <v>0</v>
      </c>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45.75" customHeight="1">
      <c r="A69" s="6"/>
      <c r="B69" s="6"/>
      <c r="C69" s="4"/>
      <c r="D69" s="5"/>
      <c r="E69" s="5"/>
      <c r="F69" s="6"/>
      <c r="G69" s="4"/>
      <c r="H69" s="5"/>
      <c r="I69" s="5"/>
      <c r="J69" s="6"/>
      <c r="K69" s="6"/>
      <c r="L69" s="6"/>
      <c r="M69" s="6"/>
    </row>
    <row r="70" spans="1:13" s="3" customFormat="1" ht="45.75" customHeight="1">
      <c r="A70" s="6"/>
      <c r="B70" s="6"/>
      <c r="C70" s="4"/>
      <c r="D70" s="5"/>
      <c r="E70" s="5"/>
      <c r="F70" s="6"/>
      <c r="G70" s="4"/>
      <c r="H70" s="5"/>
      <c r="I70" s="5"/>
      <c r="J70" s="6"/>
      <c r="K70" s="6"/>
      <c r="L70" s="6"/>
      <c r="M70" s="6"/>
    </row>
    <row r="71" spans="1:13" s="3" customFormat="1" ht="8.25"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1" customHeight="1">
      <c r="A74" s="6"/>
      <c r="B74" s="6"/>
      <c r="C74" s="4"/>
      <c r="D74" s="5"/>
      <c r="E74" s="5"/>
      <c r="F74" s="6"/>
      <c r="G74" s="4"/>
      <c r="H74" s="5"/>
      <c r="I74" s="5"/>
      <c r="J74" s="6"/>
      <c r="K74" s="6"/>
      <c r="L74" s="6"/>
      <c r="M74" s="6"/>
    </row>
    <row r="75" spans="1:13" s="3" customFormat="1" ht="21"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28.5" customHeight="1">
      <c r="A79" s="6"/>
      <c r="B79" s="6"/>
      <c r="C79" s="4"/>
      <c r="D79" s="5"/>
      <c r="E79" s="5"/>
      <c r="F79" s="6"/>
      <c r="G79" s="4"/>
      <c r="H79" s="5"/>
      <c r="I79" s="5"/>
      <c r="J79" s="6"/>
      <c r="K79" s="6"/>
      <c r="L79" s="6"/>
      <c r="M79" s="6"/>
    </row>
    <row r="80" spans="1:13" s="3" customFormat="1" ht="28.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45.75" customHeight="1">
      <c r="A95" s="6"/>
      <c r="B95" s="6"/>
      <c r="C95" s="4"/>
      <c r="D95" s="5"/>
      <c r="E95" s="5"/>
      <c r="F95" s="6"/>
      <c r="G95" s="4"/>
      <c r="H95" s="5"/>
      <c r="I95" s="5"/>
      <c r="J95" s="6"/>
      <c r="K95" s="6"/>
      <c r="L95" s="6"/>
      <c r="M95" s="6"/>
    </row>
    <row r="96" spans="1:13" s="3" customFormat="1" ht="45.75" customHeight="1">
      <c r="A96" s="6"/>
      <c r="B96" s="6"/>
      <c r="C96" s="4"/>
      <c r="D96" s="5"/>
      <c r="E96" s="5"/>
      <c r="F96" s="6"/>
      <c r="G96" s="4"/>
      <c r="H96" s="5"/>
      <c r="I96" s="5"/>
      <c r="J96" s="6"/>
      <c r="K96" s="6"/>
      <c r="L96" s="6"/>
      <c r="M96" s="6"/>
    </row>
    <row r="97" spans="1:15" s="3" customFormat="1" ht="11.25" customHeight="1">
      <c r="A97" s="6"/>
      <c r="B97" s="6"/>
      <c r="C97" s="4"/>
      <c r="D97" s="5"/>
      <c r="E97" s="5"/>
      <c r="F97" s="6"/>
      <c r="G97" s="4"/>
      <c r="H97" s="5"/>
      <c r="I97" s="5"/>
      <c r="J97" s="6"/>
      <c r="K97" s="6"/>
      <c r="L97" s="6"/>
      <c r="M97" s="6"/>
    </row>
    <row r="98" spans="1:15" s="7" customFormat="1" ht="36.75" customHeight="1">
      <c r="A98" s="6"/>
      <c r="B98" s="271" t="s">
        <v>1</v>
      </c>
      <c r="C98" s="272" t="s">
        <v>2</v>
      </c>
      <c r="D98" s="271" t="s">
        <v>3</v>
      </c>
      <c r="E98" s="131"/>
      <c r="F98" s="131"/>
      <c r="G98" s="271"/>
      <c r="H98" s="272" t="s">
        <v>2</v>
      </c>
      <c r="I98" s="271" t="s">
        <v>3</v>
      </c>
      <c r="J98" s="131"/>
      <c r="K98" s="189"/>
      <c r="L98" s="189"/>
      <c r="M98" s="189"/>
    </row>
    <row r="99" spans="1:15" s="8" customFormat="1" ht="24.95" customHeight="1">
      <c r="A99" s="189"/>
      <c r="B99" s="264" t="s">
        <v>4</v>
      </c>
      <c r="C99" s="273">
        <f>Sourcedata!IN5</f>
        <v>3.0890410958904111</v>
      </c>
      <c r="D99" s="206" t="s">
        <v>1206</v>
      </c>
      <c r="E99" s="200"/>
      <c r="F99" s="200"/>
      <c r="G99" s="264" t="s">
        <v>5</v>
      </c>
      <c r="H99" s="273">
        <f>Sourcedata!IN4</f>
        <v>2.3235294117647061</v>
      </c>
      <c r="I99" s="202" t="s">
        <v>1207</v>
      </c>
      <c r="J99" s="200"/>
      <c r="K99" s="199"/>
      <c r="L99" s="199"/>
      <c r="M99" s="199"/>
    </row>
    <row r="100" spans="1:15" s="8" customFormat="1" ht="24.95" customHeight="1">
      <c r="A100" s="201"/>
      <c r="B100" s="275"/>
      <c r="C100" s="320"/>
      <c r="D100" s="276"/>
      <c r="E100" s="200"/>
      <c r="F100" s="200"/>
      <c r="G100" s="277"/>
      <c r="H100" s="278"/>
      <c r="I100" s="202"/>
      <c r="J100" s="200"/>
      <c r="K100" s="199"/>
      <c r="L100" s="199"/>
      <c r="M100" s="199"/>
    </row>
    <row r="101" spans="1:15" s="8" customFormat="1" ht="24.95" customHeight="1">
      <c r="A101" s="199"/>
      <c r="B101" s="274" t="s">
        <v>6</v>
      </c>
      <c r="C101" s="204">
        <f>Sourcedata!IO14</f>
        <v>4.2</v>
      </c>
      <c r="D101" s="206" t="s">
        <v>1208</v>
      </c>
      <c r="E101" s="200"/>
      <c r="F101" s="200"/>
      <c r="G101" s="274" t="s">
        <v>7</v>
      </c>
      <c r="H101" s="279">
        <f>Sourcedata!IO116</f>
        <v>1.6666666666666667</v>
      </c>
      <c r="I101" s="202" t="s">
        <v>1212</v>
      </c>
      <c r="J101" s="200"/>
      <c r="K101" s="199"/>
      <c r="L101" s="199"/>
      <c r="M101" s="199"/>
    </row>
    <row r="102" spans="1:15" s="8" customFormat="1" ht="24.95" customHeight="1">
      <c r="A102" s="199"/>
      <c r="B102" s="274" t="s">
        <v>8</v>
      </c>
      <c r="C102" s="204">
        <f>Sourcedata!IO31</f>
        <v>1.5925925925925926</v>
      </c>
      <c r="D102" s="206" t="s">
        <v>1208</v>
      </c>
      <c r="E102" s="200"/>
      <c r="F102" s="200"/>
      <c r="G102" s="274" t="s">
        <v>9</v>
      </c>
      <c r="H102" s="279">
        <f>Sourcedata!IO138</f>
        <v>0.125</v>
      </c>
      <c r="I102" s="202">
        <v>0</v>
      </c>
      <c r="J102" s="200"/>
      <c r="K102" s="199"/>
      <c r="L102" s="199"/>
      <c r="M102" s="199"/>
    </row>
    <row r="103" spans="1:15" s="8" customFormat="1" ht="24.95" customHeight="1">
      <c r="A103" s="199"/>
      <c r="B103" s="274" t="s">
        <v>10</v>
      </c>
      <c r="C103" s="204">
        <f>Sourcedata!IO59</f>
        <v>2.2708333333333335</v>
      </c>
      <c r="D103" s="206" t="s">
        <v>1209</v>
      </c>
      <c r="E103" s="200"/>
      <c r="F103" s="200"/>
      <c r="G103" s="274" t="s">
        <v>11</v>
      </c>
      <c r="H103" s="279">
        <f>Sourcedata!IO144</f>
        <v>1</v>
      </c>
      <c r="I103" s="202">
        <v>0</v>
      </c>
      <c r="J103" s="200"/>
      <c r="K103" s="199"/>
      <c r="L103" s="199"/>
      <c r="M103" s="199"/>
    </row>
    <row r="104" spans="1:15" s="8" customFormat="1" ht="24.95" customHeight="1">
      <c r="A104" s="199"/>
      <c r="B104" s="274" t="s">
        <v>12</v>
      </c>
      <c r="C104" s="204">
        <f>Sourcedata!IO92</f>
        <v>5.125</v>
      </c>
      <c r="D104" s="206" t="s">
        <v>1210</v>
      </c>
      <c r="E104" s="200"/>
      <c r="F104" s="200"/>
      <c r="G104" s="274" t="s">
        <v>13</v>
      </c>
      <c r="H104" s="279">
        <f>Sourcedata!IO112</f>
        <v>4.5</v>
      </c>
      <c r="I104" s="202" t="s">
        <v>1211</v>
      </c>
      <c r="J104" s="200"/>
      <c r="K104" s="199"/>
      <c r="L104" s="199"/>
      <c r="M104" s="199"/>
    </row>
    <row r="105" spans="1:15" s="8" customFormat="1" ht="24.95" customHeight="1">
      <c r="A105" s="199"/>
      <c r="B105" s="274" t="s">
        <v>14</v>
      </c>
      <c r="C105" s="204">
        <f>Sourcedata!IO85</f>
        <v>0.25</v>
      </c>
      <c r="D105" s="206">
        <v>0</v>
      </c>
      <c r="E105" s="200"/>
      <c r="F105" s="200"/>
      <c r="G105" s="274" t="s">
        <v>15</v>
      </c>
      <c r="H105" s="279">
        <f>Sourcedata!IO133</f>
        <v>0</v>
      </c>
      <c r="I105" s="202">
        <v>0</v>
      </c>
      <c r="J105" s="200"/>
      <c r="K105" s="199"/>
      <c r="L105" s="199"/>
      <c r="M105" s="199"/>
    </row>
    <row r="106" spans="1:15" s="8" customFormat="1" ht="24.95" customHeight="1">
      <c r="A106" s="199"/>
      <c r="B106" s="274" t="s">
        <v>16</v>
      </c>
      <c r="C106" s="204">
        <f>Sourcedata!IO103</f>
        <v>1</v>
      </c>
      <c r="D106" s="202">
        <v>0</v>
      </c>
      <c r="E106" s="200"/>
      <c r="F106" s="200"/>
      <c r="G106" s="207"/>
      <c r="H106" s="208"/>
      <c r="I106" s="200"/>
      <c r="J106" s="209"/>
      <c r="K106" s="199"/>
      <c r="L106" s="199"/>
      <c r="M106" s="199"/>
    </row>
    <row r="107" spans="1:15" s="10" customFormat="1" ht="24.95" customHeight="1">
      <c r="A107" s="199"/>
      <c r="B107" s="124"/>
      <c r="C107" s="125"/>
      <c r="D107" s="131"/>
      <c r="E107" s="126"/>
      <c r="F107" s="131"/>
      <c r="G107" s="124"/>
      <c r="H107" s="125"/>
      <c r="I107" s="131"/>
      <c r="J107" s="126"/>
      <c r="K107" s="189"/>
      <c r="L107" s="189"/>
      <c r="M107" s="189"/>
    </row>
    <row r="108" spans="1:15" s="7" customFormat="1" ht="33.75" customHeight="1">
      <c r="A108" s="189"/>
      <c r="B108" s="210" t="s">
        <v>4</v>
      </c>
      <c r="C108" s="211" t="s">
        <v>1153</v>
      </c>
      <c r="D108" s="212" t="s">
        <v>1152</v>
      </c>
      <c r="E108" s="213" t="s">
        <v>3</v>
      </c>
      <c r="F108" s="214"/>
      <c r="G108" s="210" t="s">
        <v>5</v>
      </c>
      <c r="H108" s="211" t="s">
        <v>1153</v>
      </c>
      <c r="I108" s="211" t="s">
        <v>1152</v>
      </c>
      <c r="J108" s="211" t="s">
        <v>3</v>
      </c>
      <c r="K108" s="189"/>
      <c r="L108" s="189"/>
      <c r="M108" s="189"/>
    </row>
    <row r="109" spans="1:15" s="8" customFormat="1" ht="24.95" customHeight="1">
      <c r="A109" s="189"/>
      <c r="B109" s="203" t="s">
        <v>17</v>
      </c>
      <c r="C109" s="215">
        <v>1</v>
      </c>
      <c r="D109" s="181">
        <v>2</v>
      </c>
      <c r="E109" s="182">
        <v>0</v>
      </c>
      <c r="F109" s="200"/>
      <c r="G109" s="203" t="s">
        <v>18</v>
      </c>
      <c r="H109" s="216">
        <v>0</v>
      </c>
      <c r="I109" s="181">
        <v>0</v>
      </c>
      <c r="J109" s="217">
        <v>0</v>
      </c>
      <c r="K109" s="199"/>
      <c r="L109" s="199"/>
      <c r="M109" s="199"/>
      <c r="O109" s="9"/>
    </row>
    <row r="110" spans="1:15" s="8" customFormat="1" ht="24.95" customHeight="1">
      <c r="A110" s="199"/>
      <c r="B110" s="203" t="s">
        <v>19</v>
      </c>
      <c r="C110" s="215">
        <v>1</v>
      </c>
      <c r="D110" s="181">
        <v>2</v>
      </c>
      <c r="E110" s="182">
        <v>0</v>
      </c>
      <c r="F110" s="200"/>
      <c r="G110" s="203" t="s">
        <v>20</v>
      </c>
      <c r="H110" s="216">
        <v>0</v>
      </c>
      <c r="I110" s="181">
        <v>0</v>
      </c>
      <c r="J110" s="217">
        <v>0</v>
      </c>
      <c r="K110" s="199"/>
      <c r="L110" s="199"/>
      <c r="M110" s="199"/>
    </row>
    <row r="111" spans="1:15" s="10" customFormat="1" ht="24.95" customHeight="1">
      <c r="A111" s="199"/>
      <c r="B111" s="129"/>
      <c r="C111" s="127"/>
      <c r="D111" s="181"/>
      <c r="E111" s="128"/>
      <c r="F111" s="131"/>
      <c r="G111" s="130"/>
      <c r="H111" s="127"/>
      <c r="I111" s="218"/>
      <c r="J111" s="128"/>
      <c r="K111" s="189"/>
      <c r="L111" s="189"/>
      <c r="M111" s="189"/>
    </row>
    <row r="112" spans="1:15" s="8" customFormat="1" ht="24.95" customHeight="1">
      <c r="A112" s="189"/>
      <c r="B112" s="219" t="s">
        <v>21</v>
      </c>
      <c r="C112" s="220"/>
      <c r="D112" s="220"/>
      <c r="E112" s="221"/>
      <c r="F112" s="200"/>
      <c r="G112" s="340" t="s">
        <v>22</v>
      </c>
      <c r="H112" s="341"/>
      <c r="I112" s="341"/>
      <c r="J112" s="342"/>
      <c r="K112" s="199"/>
      <c r="L112" s="199"/>
      <c r="M112" s="199"/>
    </row>
    <row r="113" spans="1:13" s="8" customFormat="1" ht="24.95" customHeight="1">
      <c r="A113" s="199"/>
      <c r="B113" s="222" t="s">
        <v>23</v>
      </c>
      <c r="C113" s="187">
        <v>1</v>
      </c>
      <c r="D113" s="223">
        <v>5</v>
      </c>
      <c r="E113" s="289" t="s">
        <v>61</v>
      </c>
      <c r="F113" s="200"/>
      <c r="G113" s="179" t="s">
        <v>24</v>
      </c>
      <c r="H113" s="180">
        <v>1</v>
      </c>
      <c r="I113" s="223">
        <v>2</v>
      </c>
      <c r="J113" s="289" t="s">
        <v>61</v>
      </c>
      <c r="K113" s="199"/>
      <c r="L113" s="199"/>
      <c r="M113" s="199"/>
    </row>
    <row r="114" spans="1:13" s="8" customFormat="1" ht="24.95" customHeight="1">
      <c r="A114" s="199"/>
      <c r="B114" s="222" t="s">
        <v>25</v>
      </c>
      <c r="C114" s="187">
        <v>0</v>
      </c>
      <c r="D114" s="223">
        <v>3</v>
      </c>
      <c r="E114" s="289" t="s">
        <v>61</v>
      </c>
      <c r="F114" s="200"/>
      <c r="G114" s="179" t="s">
        <v>26</v>
      </c>
      <c r="H114" s="180">
        <v>7</v>
      </c>
      <c r="I114" s="223">
        <v>8</v>
      </c>
      <c r="J114" s="202" t="s">
        <v>1197</v>
      </c>
      <c r="K114" s="199"/>
      <c r="L114" s="199"/>
      <c r="M114" s="199"/>
    </row>
    <row r="115" spans="1:13" s="8" customFormat="1" ht="24.95" customHeight="1">
      <c r="A115" s="199"/>
      <c r="B115" s="222" t="s">
        <v>27</v>
      </c>
      <c r="C115" s="187">
        <v>0</v>
      </c>
      <c r="D115" s="223">
        <v>10</v>
      </c>
      <c r="E115" s="289" t="s">
        <v>61</v>
      </c>
      <c r="F115" s="200"/>
      <c r="G115" s="224"/>
      <c r="H115" s="225"/>
      <c r="I115" s="226"/>
      <c r="J115" s="227"/>
      <c r="K115" s="199"/>
      <c r="L115" s="199"/>
      <c r="M115" s="199"/>
    </row>
    <row r="116" spans="1:13" s="8" customFormat="1" ht="24.95" customHeight="1">
      <c r="A116" s="199"/>
      <c r="B116" s="222" t="s">
        <v>28</v>
      </c>
      <c r="C116" s="228">
        <v>4</v>
      </c>
      <c r="D116" s="223">
        <v>10</v>
      </c>
      <c r="E116" s="288" t="s">
        <v>1195</v>
      </c>
      <c r="F116" s="200"/>
      <c r="G116" s="340" t="s">
        <v>29</v>
      </c>
      <c r="H116" s="341"/>
      <c r="I116" s="341"/>
      <c r="J116" s="342"/>
      <c r="K116" s="201"/>
      <c r="L116" s="199"/>
      <c r="M116" s="199"/>
    </row>
    <row r="117" spans="1:13" s="8" customFormat="1" ht="24.95" customHeight="1">
      <c r="A117" s="199"/>
      <c r="B117" s="222" t="s">
        <v>30</v>
      </c>
      <c r="C117" s="187">
        <v>1</v>
      </c>
      <c r="D117" s="223">
        <v>3</v>
      </c>
      <c r="E117" s="289" t="s">
        <v>61</v>
      </c>
      <c r="F117" s="200"/>
      <c r="G117" s="179" t="s">
        <v>1175</v>
      </c>
      <c r="H117" s="187">
        <v>0</v>
      </c>
      <c r="I117" s="223">
        <v>0</v>
      </c>
      <c r="J117" s="336">
        <v>0</v>
      </c>
      <c r="K117" s="201"/>
      <c r="L117" s="199"/>
      <c r="M117" s="199"/>
    </row>
    <row r="118" spans="1:13" s="8" customFormat="1" ht="24.95" customHeight="1">
      <c r="A118" s="199"/>
      <c r="B118" s="222" t="s">
        <v>32</v>
      </c>
      <c r="C118" s="187">
        <v>1</v>
      </c>
      <c r="D118" s="223">
        <v>3</v>
      </c>
      <c r="E118" s="289" t="s">
        <v>61</v>
      </c>
      <c r="F118" s="200"/>
      <c r="G118" s="179" t="s">
        <v>33</v>
      </c>
      <c r="H118" s="187">
        <v>0</v>
      </c>
      <c r="I118" s="223">
        <v>0</v>
      </c>
      <c r="J118" s="336">
        <v>0</v>
      </c>
      <c r="K118" s="201"/>
      <c r="L118" s="199"/>
      <c r="M118" s="199"/>
    </row>
    <row r="119" spans="1:13" s="8" customFormat="1" ht="24.95" customHeight="1">
      <c r="A119" s="199"/>
      <c r="B119" s="222" t="s">
        <v>34</v>
      </c>
      <c r="C119" s="187">
        <v>2</v>
      </c>
      <c r="D119" s="223">
        <v>12</v>
      </c>
      <c r="E119" s="289" t="s">
        <v>61</v>
      </c>
      <c r="F119" s="200"/>
      <c r="G119" s="179" t="s">
        <v>35</v>
      </c>
      <c r="H119" s="187">
        <v>0</v>
      </c>
      <c r="I119" s="223">
        <v>0</v>
      </c>
      <c r="J119" s="336">
        <v>0</v>
      </c>
      <c r="K119" s="201"/>
      <c r="L119" s="199"/>
      <c r="M119" s="199"/>
    </row>
    <row r="120" spans="1:13" s="8" customFormat="1" ht="24.95" customHeight="1">
      <c r="A120" s="229"/>
      <c r="B120" s="222" t="s">
        <v>36</v>
      </c>
      <c r="C120" s="187">
        <v>5</v>
      </c>
      <c r="D120" s="223">
        <v>7</v>
      </c>
      <c r="E120" s="289" t="s">
        <v>61</v>
      </c>
      <c r="F120" s="200"/>
      <c r="G120" s="179" t="s">
        <v>37</v>
      </c>
      <c r="H120" s="187">
        <v>3</v>
      </c>
      <c r="I120" s="223">
        <v>3</v>
      </c>
      <c r="J120" s="182">
        <v>-3</v>
      </c>
      <c r="K120" s="201"/>
      <c r="L120" s="199"/>
      <c r="M120" s="199"/>
    </row>
    <row r="121" spans="1:13" s="8" customFormat="1" ht="24.95" customHeight="1">
      <c r="A121" s="199"/>
      <c r="B121" s="222" t="s">
        <v>38</v>
      </c>
      <c r="C121" s="187">
        <v>1</v>
      </c>
      <c r="D121" s="223">
        <v>6</v>
      </c>
      <c r="E121" s="289" t="s">
        <v>61</v>
      </c>
      <c r="F121" s="200"/>
      <c r="G121" s="179" t="s">
        <v>39</v>
      </c>
      <c r="H121" s="187">
        <v>0</v>
      </c>
      <c r="I121" s="223">
        <v>0</v>
      </c>
      <c r="J121" s="289" t="s">
        <v>61</v>
      </c>
      <c r="K121" s="201"/>
      <c r="L121" s="199"/>
      <c r="M121" s="199"/>
    </row>
    <row r="122" spans="1:13" s="8" customFormat="1" ht="24.95" customHeight="1">
      <c r="A122" s="199"/>
      <c r="B122" s="222" t="s">
        <v>40</v>
      </c>
      <c r="C122" s="187">
        <v>1</v>
      </c>
      <c r="D122" s="223">
        <v>4</v>
      </c>
      <c r="E122" s="289" t="s">
        <v>61</v>
      </c>
      <c r="F122" s="200"/>
      <c r="G122" s="179" t="s">
        <v>41</v>
      </c>
      <c r="H122" s="187">
        <v>3</v>
      </c>
      <c r="I122" s="223">
        <v>3</v>
      </c>
      <c r="J122" s="289" t="s">
        <v>61</v>
      </c>
      <c r="K122" s="201"/>
      <c r="L122" s="199"/>
      <c r="M122" s="199"/>
    </row>
    <row r="123" spans="1:13" s="8" customFormat="1" ht="24.95" customHeight="1">
      <c r="A123" s="199"/>
      <c r="B123" s="222" t="s">
        <v>978</v>
      </c>
      <c r="C123" s="187">
        <v>1</v>
      </c>
      <c r="D123" s="223">
        <v>17</v>
      </c>
      <c r="E123" s="289" t="s">
        <v>61</v>
      </c>
      <c r="F123" s="200"/>
      <c r="G123" s="179" t="s">
        <v>43</v>
      </c>
      <c r="H123" s="187">
        <v>3</v>
      </c>
      <c r="I123" s="223">
        <v>4</v>
      </c>
      <c r="J123" s="289" t="s">
        <v>61</v>
      </c>
      <c r="K123" s="201"/>
      <c r="L123" s="199"/>
      <c r="M123" s="199"/>
    </row>
    <row r="124" spans="1:13" s="8" customFormat="1" ht="24.95" customHeight="1">
      <c r="A124" s="199"/>
      <c r="B124" s="222" t="s">
        <v>42</v>
      </c>
      <c r="C124" s="187">
        <v>2</v>
      </c>
      <c r="D124" s="223">
        <v>13</v>
      </c>
      <c r="E124" s="289" t="s">
        <v>61</v>
      </c>
      <c r="F124" s="200"/>
      <c r="G124" s="179" t="s">
        <v>45</v>
      </c>
      <c r="H124" s="187">
        <v>2</v>
      </c>
      <c r="I124" s="223">
        <v>8</v>
      </c>
      <c r="J124" s="288" t="s">
        <v>1191</v>
      </c>
      <c r="K124" s="201"/>
      <c r="L124" s="199"/>
      <c r="M124" s="199"/>
    </row>
    <row r="125" spans="1:13" s="8" customFormat="1" ht="24.95" customHeight="1">
      <c r="A125" s="199"/>
      <c r="B125" s="222" t="s">
        <v>44</v>
      </c>
      <c r="C125" s="187">
        <v>2</v>
      </c>
      <c r="D125" s="223">
        <v>5</v>
      </c>
      <c r="E125" s="289" t="s">
        <v>61</v>
      </c>
      <c r="F125" s="200"/>
      <c r="G125" s="179" t="s">
        <v>47</v>
      </c>
      <c r="H125" s="187">
        <v>4</v>
      </c>
      <c r="I125" s="223">
        <v>4</v>
      </c>
      <c r="J125" s="288" t="s">
        <v>1193</v>
      </c>
      <c r="K125" s="201"/>
      <c r="L125" s="199"/>
      <c r="M125" s="199"/>
    </row>
    <row r="126" spans="1:13" s="8" customFormat="1" ht="24.95" customHeight="1">
      <c r="A126" s="199"/>
      <c r="B126" s="222" t="s">
        <v>46</v>
      </c>
      <c r="C126" s="187">
        <v>2</v>
      </c>
      <c r="D126" s="223">
        <v>5</v>
      </c>
      <c r="E126" s="289" t="s">
        <v>61</v>
      </c>
      <c r="F126" s="200"/>
      <c r="G126" s="179" t="s">
        <v>49</v>
      </c>
      <c r="H126" s="187">
        <v>2</v>
      </c>
      <c r="I126" s="223">
        <v>3</v>
      </c>
      <c r="J126" s="289" t="s">
        <v>61</v>
      </c>
      <c r="K126" s="201"/>
      <c r="L126" s="199"/>
      <c r="M126" s="199"/>
    </row>
    <row r="127" spans="1:13" s="8" customFormat="1" ht="24.95" customHeight="1">
      <c r="A127" s="199"/>
      <c r="B127" s="222" t="s">
        <v>48</v>
      </c>
      <c r="C127" s="230">
        <v>0</v>
      </c>
      <c r="D127" s="223">
        <v>0</v>
      </c>
      <c r="E127" s="289" t="s">
        <v>61</v>
      </c>
      <c r="F127" s="200"/>
      <c r="G127" s="179" t="s">
        <v>51</v>
      </c>
      <c r="H127" s="187">
        <v>4</v>
      </c>
      <c r="I127" s="223">
        <v>4</v>
      </c>
      <c r="J127" s="288" t="s">
        <v>1192</v>
      </c>
      <c r="K127" s="201"/>
      <c r="L127" s="199"/>
      <c r="M127" s="199"/>
    </row>
    <row r="128" spans="1:13" s="8" customFormat="1" ht="24.95" customHeight="1">
      <c r="A128" s="199"/>
      <c r="B128" s="222" t="s">
        <v>50</v>
      </c>
      <c r="C128" s="228">
        <v>3</v>
      </c>
      <c r="D128" s="223">
        <v>7</v>
      </c>
      <c r="E128" s="288" t="s">
        <v>1196</v>
      </c>
      <c r="F128" s="200"/>
      <c r="G128" s="179" t="s">
        <v>53</v>
      </c>
      <c r="H128" s="187">
        <v>0</v>
      </c>
      <c r="I128" s="223">
        <v>0</v>
      </c>
      <c r="J128" s="288" t="s">
        <v>1194</v>
      </c>
      <c r="K128" s="201"/>
      <c r="L128" s="199"/>
      <c r="M128" s="199"/>
    </row>
    <row r="129" spans="1:13" s="8" customFormat="1" ht="24.95" customHeight="1">
      <c r="A129" s="199"/>
      <c r="B129" s="179"/>
      <c r="C129" s="231"/>
      <c r="D129" s="226"/>
      <c r="E129" s="232"/>
      <c r="F129" s="331"/>
      <c r="G129" s="179" t="s">
        <v>54</v>
      </c>
      <c r="H129" s="187">
        <v>0</v>
      </c>
      <c r="I129" s="223">
        <v>0</v>
      </c>
      <c r="J129" s="289" t="s">
        <v>61</v>
      </c>
      <c r="K129" s="201"/>
      <c r="L129" s="199"/>
      <c r="M129" s="199"/>
    </row>
    <row r="130" spans="1:13" s="8" customFormat="1" ht="24.95" customHeight="1">
      <c r="A130" s="199"/>
      <c r="B130" s="219" t="s">
        <v>55</v>
      </c>
      <c r="C130" s="220"/>
      <c r="D130" s="220"/>
      <c r="E130" s="221"/>
      <c r="F130" s="200"/>
      <c r="G130" s="179" t="s">
        <v>56</v>
      </c>
      <c r="H130" s="187">
        <v>0</v>
      </c>
      <c r="I130" s="223">
        <v>0</v>
      </c>
      <c r="J130" s="289" t="s">
        <v>61</v>
      </c>
      <c r="K130" s="201"/>
      <c r="L130" s="199"/>
      <c r="M130" s="199"/>
    </row>
    <row r="131" spans="1:13" s="8" customFormat="1" ht="24.95" customHeight="1">
      <c r="A131" s="233"/>
      <c r="B131" s="179" t="s">
        <v>57</v>
      </c>
      <c r="C131" s="180">
        <v>5</v>
      </c>
      <c r="D131" s="181">
        <v>5</v>
      </c>
      <c r="E131" s="288" t="s">
        <v>1193</v>
      </c>
      <c r="F131" s="200"/>
      <c r="G131" s="179" t="s">
        <v>58</v>
      </c>
      <c r="H131" s="187">
        <v>0</v>
      </c>
      <c r="I131" s="223">
        <v>0</v>
      </c>
      <c r="J131" s="289" t="s">
        <v>61</v>
      </c>
      <c r="K131" s="201"/>
      <c r="L131" s="234"/>
      <c r="M131" s="235"/>
    </row>
    <row r="132" spans="1:13" s="8" customFormat="1" ht="24.95" customHeight="1">
      <c r="A132" s="236"/>
      <c r="B132" s="179" t="s">
        <v>59</v>
      </c>
      <c r="C132" s="180">
        <v>1</v>
      </c>
      <c r="D132" s="181">
        <v>1</v>
      </c>
      <c r="E132" s="289" t="s">
        <v>61</v>
      </c>
      <c r="F132" s="200"/>
      <c r="G132" s="224"/>
      <c r="H132" s="225"/>
      <c r="I132" s="226"/>
      <c r="J132" s="335"/>
      <c r="K132" s="201"/>
      <c r="L132" s="234"/>
      <c r="M132" s="235"/>
    </row>
    <row r="133" spans="1:13" s="8" customFormat="1" ht="24.95" customHeight="1">
      <c r="A133" s="236"/>
      <c r="B133" s="179" t="s">
        <v>60</v>
      </c>
      <c r="C133" s="180">
        <v>1</v>
      </c>
      <c r="D133" s="181">
        <v>1</v>
      </c>
      <c r="E133" s="289" t="s">
        <v>61</v>
      </c>
      <c r="F133" s="200"/>
      <c r="G133" s="340" t="s">
        <v>15</v>
      </c>
      <c r="H133" s="341"/>
      <c r="I133" s="341"/>
      <c r="J133" s="342"/>
      <c r="K133" s="201"/>
      <c r="L133" s="237"/>
      <c r="M133" s="235"/>
    </row>
    <row r="134" spans="1:13" s="8" customFormat="1" ht="24.95" customHeight="1">
      <c r="A134" s="236"/>
      <c r="B134" s="179" t="s">
        <v>62</v>
      </c>
      <c r="C134" s="180">
        <v>0</v>
      </c>
      <c r="D134" s="181">
        <v>1</v>
      </c>
      <c r="E134" s="288" t="s">
        <v>1190</v>
      </c>
      <c r="F134" s="200"/>
      <c r="G134" s="179" t="s">
        <v>63</v>
      </c>
      <c r="H134" s="187">
        <v>0</v>
      </c>
      <c r="I134" s="187">
        <v>0</v>
      </c>
      <c r="J134" s="202">
        <v>0</v>
      </c>
      <c r="K134" s="201"/>
      <c r="L134" s="234"/>
      <c r="M134" s="235"/>
    </row>
    <row r="135" spans="1:13" s="8" customFormat="1" ht="24.95" customHeight="1">
      <c r="A135" s="238"/>
      <c r="B135" s="179" t="s">
        <v>64</v>
      </c>
      <c r="C135" s="180">
        <v>0</v>
      </c>
      <c r="D135" s="181">
        <v>9</v>
      </c>
      <c r="E135" s="288" t="s">
        <v>1193</v>
      </c>
      <c r="F135" s="200"/>
      <c r="G135" s="179" t="s">
        <v>65</v>
      </c>
      <c r="H135" s="187">
        <v>0</v>
      </c>
      <c r="I135" s="187">
        <v>0</v>
      </c>
      <c r="J135" s="202">
        <v>0</v>
      </c>
      <c r="K135" s="201"/>
      <c r="L135" s="234"/>
      <c r="M135" s="235"/>
    </row>
    <row r="136" spans="1:13" s="8" customFormat="1" ht="24.95" customHeight="1">
      <c r="A136" s="236"/>
      <c r="B136" s="179" t="s">
        <v>66</v>
      </c>
      <c r="C136" s="180">
        <v>0</v>
      </c>
      <c r="D136" s="181">
        <v>9</v>
      </c>
      <c r="E136" s="288" t="s">
        <v>1193</v>
      </c>
      <c r="F136" s="200"/>
      <c r="G136" s="179" t="s">
        <v>67</v>
      </c>
      <c r="H136" s="187">
        <v>0</v>
      </c>
      <c r="I136" s="187">
        <v>2</v>
      </c>
      <c r="J136" s="202">
        <v>0</v>
      </c>
      <c r="K136" s="201"/>
      <c r="L136" s="234"/>
      <c r="M136" s="235"/>
    </row>
    <row r="137" spans="1:13" s="8" customFormat="1" ht="24.95" customHeight="1">
      <c r="A137" s="236"/>
      <c r="B137" s="179" t="s">
        <v>68</v>
      </c>
      <c r="C137" s="180">
        <v>0</v>
      </c>
      <c r="D137" s="181">
        <v>9</v>
      </c>
      <c r="E137" s="288" t="s">
        <v>1193</v>
      </c>
      <c r="F137" s="200"/>
      <c r="G137" s="179" t="s">
        <v>69</v>
      </c>
      <c r="H137" s="187">
        <v>0</v>
      </c>
      <c r="I137" s="187">
        <v>0</v>
      </c>
      <c r="J137" s="202">
        <v>0</v>
      </c>
      <c r="K137" s="201"/>
      <c r="L137" s="234"/>
      <c r="M137" s="235"/>
    </row>
    <row r="138" spans="1:13" s="8" customFormat="1" ht="24.95" customHeight="1">
      <c r="A138" s="236"/>
      <c r="B138" s="179" t="s">
        <v>70</v>
      </c>
      <c r="C138" s="184" t="s">
        <v>61</v>
      </c>
      <c r="D138" s="181">
        <v>0</v>
      </c>
      <c r="E138" s="289" t="s">
        <v>61</v>
      </c>
      <c r="F138" s="200"/>
      <c r="G138" s="239"/>
      <c r="H138" s="240"/>
      <c r="I138" s="241"/>
      <c r="J138" s="205"/>
      <c r="K138" s="201"/>
      <c r="L138" s="234"/>
      <c r="M138" s="235"/>
    </row>
    <row r="139" spans="1:13" s="8" customFormat="1" ht="24.95" customHeight="1">
      <c r="A139" s="236"/>
      <c r="B139" s="179" t="s">
        <v>71</v>
      </c>
      <c r="C139" s="180">
        <v>0</v>
      </c>
      <c r="D139" s="181">
        <v>0</v>
      </c>
      <c r="E139" s="288" t="s">
        <v>1196</v>
      </c>
      <c r="F139" s="200"/>
      <c r="G139" s="340" t="s">
        <v>72</v>
      </c>
      <c r="H139" s="341"/>
      <c r="I139" s="341"/>
      <c r="J139" s="342"/>
      <c r="K139" s="201"/>
      <c r="L139" s="234"/>
      <c r="M139" s="235"/>
    </row>
    <row r="140" spans="1:13" s="8" customFormat="1" ht="24.95" customHeight="1">
      <c r="A140" s="238"/>
      <c r="B140" s="179" t="s">
        <v>73</v>
      </c>
      <c r="C140" s="180">
        <v>2</v>
      </c>
      <c r="D140" s="181">
        <v>2</v>
      </c>
      <c r="E140" s="288" t="s">
        <v>1193</v>
      </c>
      <c r="F140" s="200"/>
      <c r="G140" s="179" t="s">
        <v>74</v>
      </c>
      <c r="H140" s="187">
        <v>0</v>
      </c>
      <c r="I140" s="188">
        <v>1</v>
      </c>
      <c r="J140" s="183">
        <v>0</v>
      </c>
      <c r="K140" s="201"/>
      <c r="L140" s="234"/>
      <c r="M140" s="235"/>
    </row>
    <row r="141" spans="1:13" s="8" customFormat="1" ht="24.95" customHeight="1">
      <c r="A141" s="236"/>
      <c r="B141" s="179" t="s">
        <v>75</v>
      </c>
      <c r="C141" s="180">
        <v>0</v>
      </c>
      <c r="D141" s="181">
        <v>0</v>
      </c>
      <c r="E141" s="289" t="s">
        <v>61</v>
      </c>
      <c r="F141" s="200"/>
      <c r="G141" s="179" t="s">
        <v>76</v>
      </c>
      <c r="H141" s="187">
        <v>0</v>
      </c>
      <c r="I141" s="188">
        <v>1</v>
      </c>
      <c r="J141" s="183">
        <v>0</v>
      </c>
      <c r="K141" s="201"/>
      <c r="L141" s="234"/>
      <c r="M141" s="235"/>
    </row>
    <row r="142" spans="1:13" s="8" customFormat="1" ht="24.95" customHeight="1">
      <c r="A142" s="236"/>
      <c r="B142" s="179" t="s">
        <v>77</v>
      </c>
      <c r="C142" s="180">
        <v>0</v>
      </c>
      <c r="D142" s="181">
        <v>0</v>
      </c>
      <c r="E142" s="288" t="s">
        <v>1190</v>
      </c>
      <c r="F142" s="200"/>
      <c r="G142" s="179" t="s">
        <v>78</v>
      </c>
      <c r="H142" s="187">
        <v>0</v>
      </c>
      <c r="I142" s="188">
        <v>3</v>
      </c>
      <c r="J142" s="183">
        <v>0</v>
      </c>
      <c r="K142" s="201"/>
      <c r="L142" s="234"/>
      <c r="M142" s="235"/>
    </row>
    <row r="143" spans="1:13" s="8" customFormat="1" ht="24.95" customHeight="1">
      <c r="A143" s="236"/>
      <c r="B143" s="179" t="s">
        <v>79</v>
      </c>
      <c r="C143" s="180">
        <v>3</v>
      </c>
      <c r="D143" s="181">
        <v>3</v>
      </c>
      <c r="E143" s="288" t="s">
        <v>1193</v>
      </c>
      <c r="F143" s="200"/>
      <c r="G143" s="179" t="s">
        <v>80</v>
      </c>
      <c r="H143" s="187">
        <v>0</v>
      </c>
      <c r="I143" s="188">
        <v>1</v>
      </c>
      <c r="J143" s="183">
        <v>0</v>
      </c>
      <c r="K143" s="201"/>
      <c r="L143" s="242"/>
      <c r="M143" s="235"/>
    </row>
    <row r="144" spans="1:13" s="8" customFormat="1" ht="24.95" customHeight="1">
      <c r="A144" s="236"/>
      <c r="B144" s="179" t="s">
        <v>81</v>
      </c>
      <c r="C144" s="180">
        <v>3</v>
      </c>
      <c r="D144" s="181">
        <v>3</v>
      </c>
      <c r="E144" s="288" t="s">
        <v>1193</v>
      </c>
      <c r="F144" s="200"/>
      <c r="G144" s="243"/>
      <c r="H144" s="240"/>
      <c r="I144" s="226"/>
      <c r="J144" s="128"/>
      <c r="K144" s="201"/>
      <c r="L144" s="242"/>
      <c r="M144" s="235"/>
    </row>
    <row r="145" spans="1:13" s="8" customFormat="1" ht="24.95" customHeight="1">
      <c r="A145" s="238"/>
      <c r="B145" s="179" t="s">
        <v>82</v>
      </c>
      <c r="C145" s="180">
        <v>2</v>
      </c>
      <c r="D145" s="181">
        <v>3</v>
      </c>
      <c r="E145" s="288" t="s">
        <v>1193</v>
      </c>
      <c r="F145" s="200"/>
      <c r="G145" s="340" t="s">
        <v>83</v>
      </c>
      <c r="H145" s="341"/>
      <c r="I145" s="341"/>
      <c r="J145" s="342"/>
      <c r="K145" s="201"/>
      <c r="L145" s="242"/>
      <c r="M145" s="235"/>
    </row>
    <row r="146" spans="1:13" s="8" customFormat="1" ht="24.95" customHeight="1">
      <c r="A146" s="244"/>
      <c r="B146" s="179" t="s">
        <v>84</v>
      </c>
      <c r="C146" s="184">
        <v>0</v>
      </c>
      <c r="D146" s="181">
        <v>2</v>
      </c>
      <c r="E146" s="289" t="s">
        <v>61</v>
      </c>
      <c r="F146" s="200"/>
      <c r="G146" s="179" t="s">
        <v>85</v>
      </c>
      <c r="H146" s="187">
        <v>0</v>
      </c>
      <c r="I146" s="188">
        <v>2</v>
      </c>
      <c r="J146" s="183">
        <v>0</v>
      </c>
      <c r="K146" s="201"/>
      <c r="L146" s="234"/>
      <c r="M146" s="235"/>
    </row>
    <row r="147" spans="1:13" s="8" customFormat="1" ht="24.95" customHeight="1">
      <c r="A147" s="236"/>
      <c r="B147" s="179" t="s">
        <v>86</v>
      </c>
      <c r="C147" s="184">
        <v>0</v>
      </c>
      <c r="D147" s="181">
        <v>2</v>
      </c>
      <c r="E147" s="288" t="s">
        <v>1196</v>
      </c>
      <c r="F147" s="200"/>
      <c r="G147" s="179" t="s">
        <v>87</v>
      </c>
      <c r="H147" s="187">
        <v>1</v>
      </c>
      <c r="I147" s="188">
        <v>4</v>
      </c>
      <c r="J147" s="183">
        <v>0</v>
      </c>
      <c r="K147" s="201"/>
      <c r="L147" s="237"/>
      <c r="M147" s="235"/>
    </row>
    <row r="148" spans="1:13" s="8" customFormat="1" ht="24.95" customHeight="1">
      <c r="A148" s="236"/>
      <c r="B148" s="179" t="s">
        <v>88</v>
      </c>
      <c r="C148" s="180">
        <v>1</v>
      </c>
      <c r="D148" s="181">
        <v>3</v>
      </c>
      <c r="E148" s="289" t="s">
        <v>61</v>
      </c>
      <c r="F148" s="200"/>
      <c r="G148" s="179" t="s">
        <v>89</v>
      </c>
      <c r="H148" s="187">
        <v>0</v>
      </c>
      <c r="I148" s="188">
        <v>1</v>
      </c>
      <c r="J148" s="183">
        <v>0</v>
      </c>
      <c r="K148" s="201"/>
      <c r="L148" s="234"/>
      <c r="M148" s="235"/>
    </row>
    <row r="149" spans="1:13" s="8" customFormat="1" ht="24.95" customHeight="1">
      <c r="A149" s="236"/>
      <c r="B149" s="179" t="s">
        <v>90</v>
      </c>
      <c r="C149" s="180">
        <v>1</v>
      </c>
      <c r="D149" s="181">
        <v>2</v>
      </c>
      <c r="E149" s="289" t="s">
        <v>61</v>
      </c>
      <c r="F149" s="200"/>
      <c r="G149" s="179" t="s">
        <v>91</v>
      </c>
      <c r="H149" s="187">
        <v>0</v>
      </c>
      <c r="I149" s="188">
        <v>1</v>
      </c>
      <c r="J149" s="183">
        <v>0</v>
      </c>
      <c r="K149" s="201"/>
      <c r="L149" s="237"/>
      <c r="M149" s="235"/>
    </row>
    <row r="150" spans="1:13" s="8" customFormat="1" ht="24.95" customHeight="1">
      <c r="A150" s="236"/>
      <c r="B150" s="179" t="s">
        <v>92</v>
      </c>
      <c r="C150" s="180">
        <v>1</v>
      </c>
      <c r="D150" s="181">
        <v>2</v>
      </c>
      <c r="E150" s="289" t="s">
        <v>61</v>
      </c>
      <c r="F150" s="200"/>
      <c r="G150" s="179" t="s">
        <v>93</v>
      </c>
      <c r="H150" s="187">
        <v>0</v>
      </c>
      <c r="I150" s="188">
        <v>1</v>
      </c>
      <c r="J150" s="183">
        <v>0</v>
      </c>
      <c r="K150" s="201"/>
      <c r="L150" s="234"/>
      <c r="M150" s="235"/>
    </row>
    <row r="151" spans="1:13" s="8" customFormat="1" ht="24.95" customHeight="1">
      <c r="A151" s="236"/>
      <c r="B151" s="179" t="s">
        <v>94</v>
      </c>
      <c r="C151" s="180">
        <v>3</v>
      </c>
      <c r="D151" s="181">
        <v>3</v>
      </c>
      <c r="E151" s="288" t="s">
        <v>1199</v>
      </c>
      <c r="F151" s="200"/>
      <c r="G151" s="245"/>
      <c r="H151" s="225"/>
      <c r="I151" s="226"/>
      <c r="J151" s="246"/>
      <c r="K151" s="201"/>
      <c r="L151" s="242"/>
      <c r="M151" s="235"/>
    </row>
    <row r="152" spans="1:13" s="8" customFormat="1" ht="24.95" customHeight="1">
      <c r="A152" s="238"/>
      <c r="B152" s="179" t="s">
        <v>95</v>
      </c>
      <c r="C152" s="180">
        <v>0</v>
      </c>
      <c r="D152" s="181">
        <v>0</v>
      </c>
      <c r="E152" s="289" t="s">
        <v>61</v>
      </c>
      <c r="F152" s="200"/>
      <c r="G152" s="340" t="s">
        <v>96</v>
      </c>
      <c r="H152" s="341"/>
      <c r="I152" s="341"/>
      <c r="J152" s="342"/>
      <c r="K152" s="201"/>
      <c r="L152" s="242"/>
      <c r="M152" s="235"/>
    </row>
    <row r="153" spans="1:13" s="8" customFormat="1" ht="24.95" customHeight="1">
      <c r="A153" s="236"/>
      <c r="B153" s="179" t="s">
        <v>97</v>
      </c>
      <c r="C153" s="180">
        <v>1</v>
      </c>
      <c r="D153" s="181">
        <v>2</v>
      </c>
      <c r="E153" s="288" t="s">
        <v>1197</v>
      </c>
      <c r="F153" s="200"/>
      <c r="G153" s="179" t="s">
        <v>98</v>
      </c>
      <c r="H153" s="187">
        <v>0</v>
      </c>
      <c r="I153" s="188">
        <v>0</v>
      </c>
      <c r="J153" s="183">
        <v>0</v>
      </c>
      <c r="K153" s="201"/>
      <c r="L153" s="247"/>
      <c r="M153" s="235"/>
    </row>
    <row r="154" spans="1:13" s="8" customFormat="1" ht="24.95" customHeight="1">
      <c r="A154" s="236"/>
      <c r="B154" s="179" t="s">
        <v>99</v>
      </c>
      <c r="C154" s="180">
        <v>0</v>
      </c>
      <c r="D154" s="181">
        <v>0</v>
      </c>
      <c r="E154" s="289" t="s">
        <v>61</v>
      </c>
      <c r="F154" s="200"/>
      <c r="G154" s="179" t="s">
        <v>100</v>
      </c>
      <c r="H154" s="187">
        <v>0</v>
      </c>
      <c r="I154" s="188">
        <v>0</v>
      </c>
      <c r="J154" s="183">
        <v>0</v>
      </c>
      <c r="K154" s="201"/>
      <c r="L154" s="237"/>
      <c r="M154" s="235"/>
    </row>
    <row r="155" spans="1:13" s="8" customFormat="1" ht="24.95" customHeight="1">
      <c r="A155" s="236"/>
      <c r="B155" s="179" t="s">
        <v>101</v>
      </c>
      <c r="C155" s="180">
        <v>0</v>
      </c>
      <c r="D155" s="181">
        <v>0</v>
      </c>
      <c r="E155" s="289" t="s">
        <v>61</v>
      </c>
      <c r="F155" s="200"/>
      <c r="G155" s="179" t="s">
        <v>102</v>
      </c>
      <c r="H155" s="187">
        <v>0</v>
      </c>
      <c r="I155" s="188">
        <v>0</v>
      </c>
      <c r="J155" s="183">
        <v>0</v>
      </c>
      <c r="K155" s="201"/>
      <c r="L155" s="247"/>
      <c r="M155" s="235"/>
    </row>
    <row r="156" spans="1:13" s="8" customFormat="1" ht="24.95" customHeight="1">
      <c r="A156" s="236"/>
      <c r="B156" s="179" t="s">
        <v>103</v>
      </c>
      <c r="C156" s="180">
        <v>0</v>
      </c>
      <c r="D156" s="181">
        <v>0</v>
      </c>
      <c r="E156" s="289" t="s">
        <v>61</v>
      </c>
      <c r="F156" s="200"/>
      <c r="G156" s="179" t="s">
        <v>104</v>
      </c>
      <c r="H156" s="187">
        <v>0</v>
      </c>
      <c r="I156" s="188">
        <v>0</v>
      </c>
      <c r="J156" s="183">
        <v>0</v>
      </c>
      <c r="K156" s="201"/>
      <c r="L156" s="234"/>
      <c r="M156" s="235"/>
    </row>
    <row r="157" spans="1:13" s="8" customFormat="1" ht="24.95" customHeight="1">
      <c r="A157" s="248"/>
      <c r="B157" s="185" t="s">
        <v>105</v>
      </c>
      <c r="C157" s="186">
        <v>0</v>
      </c>
      <c r="D157" s="181">
        <v>0</v>
      </c>
      <c r="E157" s="288" t="s">
        <v>1196</v>
      </c>
      <c r="F157" s="200"/>
      <c r="G157" s="200"/>
      <c r="H157" s="200"/>
      <c r="I157" s="200"/>
      <c r="J157" s="200"/>
      <c r="K157" s="201"/>
      <c r="L157" s="234"/>
      <c r="M157" s="235"/>
    </row>
    <row r="158" spans="1:13" s="8" customFormat="1" ht="24.95" customHeight="1">
      <c r="A158" s="236"/>
      <c r="B158" s="249"/>
      <c r="C158" s="250"/>
      <c r="D158" s="251"/>
      <c r="E158" s="252"/>
      <c r="F158" s="200"/>
      <c r="G158" s="200"/>
      <c r="H158" s="253"/>
      <c r="I158" s="200"/>
      <c r="J158" s="254"/>
      <c r="K158" s="199"/>
      <c r="L158" s="199"/>
      <c r="M158" s="199"/>
    </row>
    <row r="159" spans="1:13" s="8" customFormat="1" ht="24.95" customHeight="1">
      <c r="A159" s="233"/>
      <c r="B159" s="219" t="s">
        <v>106</v>
      </c>
      <c r="C159" s="220"/>
      <c r="D159" s="220"/>
      <c r="E159" s="221"/>
      <c r="F159" s="200"/>
      <c r="G159" s="200"/>
      <c r="H159" s="200"/>
      <c r="I159" s="200"/>
      <c r="J159" s="200"/>
      <c r="K159" s="199"/>
      <c r="L159" s="199"/>
      <c r="M159" s="199"/>
    </row>
    <row r="160" spans="1:13" s="8" customFormat="1" ht="24.95" customHeight="1">
      <c r="A160" s="199"/>
      <c r="B160" s="179" t="s">
        <v>107</v>
      </c>
      <c r="C160" s="180">
        <v>0</v>
      </c>
      <c r="D160" s="181">
        <v>0</v>
      </c>
      <c r="E160" s="183">
        <v>0</v>
      </c>
      <c r="F160" s="200"/>
      <c r="G160" s="200"/>
      <c r="H160" s="200"/>
      <c r="I160" s="200"/>
      <c r="J160" s="200"/>
      <c r="K160" s="199"/>
      <c r="L160" s="199"/>
      <c r="M160" s="199"/>
    </row>
    <row r="161" spans="1:13" s="8" customFormat="1" ht="24.95" customHeight="1">
      <c r="A161" s="199"/>
      <c r="B161" s="179" t="s">
        <v>108</v>
      </c>
      <c r="C161" s="180">
        <v>0</v>
      </c>
      <c r="D161" s="181">
        <v>0</v>
      </c>
      <c r="E161" s="183">
        <v>0</v>
      </c>
      <c r="F161" s="200"/>
      <c r="G161" s="200"/>
      <c r="H161" s="200"/>
      <c r="I161" s="200"/>
      <c r="J161" s="200"/>
      <c r="K161" s="199"/>
      <c r="L161" s="199"/>
      <c r="M161" s="199"/>
    </row>
    <row r="162" spans="1:13" s="8" customFormat="1" ht="24.95" customHeight="1">
      <c r="A162" s="199"/>
      <c r="B162" s="179" t="s">
        <v>109</v>
      </c>
      <c r="C162" s="255">
        <v>9</v>
      </c>
      <c r="D162" s="181">
        <v>10</v>
      </c>
      <c r="E162" s="183" t="s">
        <v>1197</v>
      </c>
      <c r="F162" s="256"/>
      <c r="G162" s="200"/>
      <c r="H162" s="200"/>
      <c r="I162" s="200"/>
      <c r="J162" s="200"/>
      <c r="K162" s="199"/>
      <c r="L162" s="199"/>
      <c r="M162" s="199"/>
    </row>
    <row r="163" spans="1:13" s="8" customFormat="1" ht="24.95" customHeight="1">
      <c r="A163" s="199"/>
      <c r="B163" s="179" t="s">
        <v>110</v>
      </c>
      <c r="C163" s="257" t="s">
        <v>61</v>
      </c>
      <c r="D163" s="181">
        <v>0</v>
      </c>
      <c r="E163" s="183">
        <v>0</v>
      </c>
      <c r="F163" s="200"/>
      <c r="G163" s="200"/>
      <c r="H163" s="200"/>
      <c r="I163" s="200"/>
      <c r="J163" s="200"/>
      <c r="K163" s="199"/>
      <c r="L163" s="199"/>
      <c r="M163" s="199"/>
    </row>
    <row r="164" spans="1:13" s="8" customFormat="1" ht="24.95" customHeight="1">
      <c r="A164" s="199"/>
      <c r="B164" s="179" t="s">
        <v>111</v>
      </c>
      <c r="C164" s="255">
        <v>4</v>
      </c>
      <c r="D164" s="181">
        <v>10</v>
      </c>
      <c r="E164" s="183" t="s">
        <v>1190</v>
      </c>
      <c r="F164" s="256"/>
      <c r="G164" s="200"/>
      <c r="H164" s="200"/>
      <c r="I164" s="200"/>
      <c r="J164" s="200"/>
      <c r="K164" s="199"/>
      <c r="L164" s="199"/>
      <c r="M164" s="199"/>
    </row>
    <row r="165" spans="1:13" s="8" customFormat="1" ht="24.95" customHeight="1">
      <c r="A165" s="199"/>
      <c r="B165" s="179" t="s">
        <v>112</v>
      </c>
      <c r="C165" s="255">
        <v>6</v>
      </c>
      <c r="D165" s="181">
        <v>6</v>
      </c>
      <c r="E165" s="183" t="s">
        <v>1198</v>
      </c>
      <c r="F165" s="200"/>
      <c r="G165" s="200"/>
      <c r="H165" s="200"/>
      <c r="I165" s="200"/>
      <c r="J165" s="200"/>
      <c r="K165" s="199"/>
      <c r="L165" s="199"/>
      <c r="M165" s="199"/>
    </row>
    <row r="166" spans="1:13" s="8" customFormat="1" ht="24.95" customHeight="1">
      <c r="A166" s="199"/>
      <c r="B166" s="179" t="s">
        <v>113</v>
      </c>
      <c r="C166" s="255">
        <v>0</v>
      </c>
      <c r="D166" s="181">
        <v>0</v>
      </c>
      <c r="E166" s="183">
        <v>0</v>
      </c>
      <c r="F166" s="200"/>
      <c r="G166" s="200"/>
      <c r="H166" s="200"/>
      <c r="I166" s="200"/>
      <c r="J166" s="200"/>
      <c r="K166" s="199"/>
      <c r="L166" s="199"/>
      <c r="M166" s="199"/>
    </row>
    <row r="167" spans="1:13" s="8" customFormat="1" ht="24.95" customHeight="1">
      <c r="A167" s="199"/>
      <c r="B167" s="179" t="s">
        <v>114</v>
      </c>
      <c r="C167" s="257" t="s">
        <v>61</v>
      </c>
      <c r="D167" s="181">
        <v>0</v>
      </c>
      <c r="E167" s="183">
        <v>0</v>
      </c>
      <c r="F167" s="200"/>
      <c r="G167" s="200"/>
      <c r="H167" s="200"/>
      <c r="I167" s="200"/>
      <c r="J167" s="200"/>
      <c r="K167" s="199"/>
      <c r="L167" s="199"/>
      <c r="M167" s="199"/>
    </row>
    <row r="168" spans="1:13" s="8" customFormat="1" ht="24.95" customHeight="1">
      <c r="A168" s="199"/>
      <c r="B168" s="179" t="s">
        <v>115</v>
      </c>
      <c r="C168" s="255">
        <v>0</v>
      </c>
      <c r="D168" s="181">
        <v>0</v>
      </c>
      <c r="E168" s="183">
        <v>0</v>
      </c>
      <c r="F168" s="200"/>
      <c r="G168" s="200"/>
      <c r="H168" s="200"/>
      <c r="I168" s="200"/>
      <c r="J168" s="200"/>
      <c r="K168" s="199"/>
      <c r="L168" s="199"/>
      <c r="M168" s="199"/>
    </row>
    <row r="169" spans="1:13" s="8" customFormat="1" ht="24.95" customHeight="1">
      <c r="A169" s="199"/>
      <c r="B169" s="179" t="s">
        <v>116</v>
      </c>
      <c r="C169" s="255">
        <v>3</v>
      </c>
      <c r="D169" s="181">
        <v>3</v>
      </c>
      <c r="E169" s="183" t="s">
        <v>1199</v>
      </c>
      <c r="F169" s="200"/>
      <c r="G169" s="200"/>
      <c r="H169" s="200"/>
      <c r="I169" s="200"/>
      <c r="J169" s="200"/>
      <c r="K169" s="199"/>
      <c r="L169" s="199"/>
      <c r="M169" s="199"/>
    </row>
    <row r="170" spans="1:13" s="8" customFormat="1" ht="24.95" customHeight="1">
      <c r="A170" s="199"/>
      <c r="B170" s="179" t="s">
        <v>117</v>
      </c>
      <c r="C170" s="180">
        <v>0</v>
      </c>
      <c r="D170" s="181">
        <v>0</v>
      </c>
      <c r="E170" s="183">
        <v>0</v>
      </c>
      <c r="F170" s="200"/>
      <c r="G170" s="200"/>
      <c r="H170" s="200"/>
      <c r="I170" s="200"/>
      <c r="J170" s="200"/>
      <c r="K170" s="199"/>
      <c r="L170" s="199"/>
      <c r="M170" s="199"/>
    </row>
    <row r="171" spans="1:13" s="8" customFormat="1" ht="24.95" customHeight="1">
      <c r="A171" s="199"/>
      <c r="B171" s="179" t="s">
        <v>118</v>
      </c>
      <c r="C171" s="255">
        <v>0</v>
      </c>
      <c r="D171" s="181">
        <v>0</v>
      </c>
      <c r="E171" s="183">
        <v>0</v>
      </c>
      <c r="F171" s="200"/>
      <c r="G171" s="258"/>
      <c r="H171" s="200"/>
      <c r="I171" s="200"/>
      <c r="J171" s="200"/>
      <c r="K171" s="199"/>
      <c r="L171" s="199"/>
      <c r="M171" s="199"/>
    </row>
    <row r="172" spans="1:13" s="8" customFormat="1" ht="24.95" customHeight="1">
      <c r="A172" s="199"/>
      <c r="B172" s="179" t="s">
        <v>119</v>
      </c>
      <c r="C172" s="255" t="s">
        <v>61</v>
      </c>
      <c r="D172" s="181">
        <v>0</v>
      </c>
      <c r="E172" s="183">
        <v>0</v>
      </c>
      <c r="F172" s="200"/>
      <c r="G172" s="258"/>
      <c r="H172" s="200"/>
      <c r="I172" s="200"/>
      <c r="J172" s="200"/>
      <c r="K172" s="199"/>
      <c r="L172" s="199"/>
      <c r="M172" s="199"/>
    </row>
    <row r="173" spans="1:13" s="8" customFormat="1" ht="24.95" customHeight="1">
      <c r="A173" s="199"/>
      <c r="B173" s="179" t="s">
        <v>120</v>
      </c>
      <c r="C173" s="255">
        <v>0</v>
      </c>
      <c r="D173" s="181">
        <v>0</v>
      </c>
      <c r="E173" s="183">
        <v>0</v>
      </c>
      <c r="F173" s="200"/>
      <c r="G173" s="258"/>
      <c r="H173" s="200"/>
      <c r="I173" s="200"/>
      <c r="J173" s="200"/>
      <c r="K173" s="199"/>
      <c r="L173" s="199"/>
      <c r="M173" s="199"/>
    </row>
    <row r="174" spans="1:13" s="8" customFormat="1" ht="24.95" customHeight="1">
      <c r="A174" s="199"/>
      <c r="B174" s="179" t="s">
        <v>121</v>
      </c>
      <c r="C174" s="255">
        <v>6</v>
      </c>
      <c r="D174" s="181">
        <v>6</v>
      </c>
      <c r="E174" s="183" t="s">
        <v>1198</v>
      </c>
      <c r="F174" s="200"/>
      <c r="G174" s="258"/>
      <c r="H174" s="200"/>
      <c r="I174" s="200"/>
      <c r="J174" s="200"/>
      <c r="K174" s="199"/>
      <c r="L174" s="199"/>
      <c r="M174" s="199"/>
    </row>
    <row r="175" spans="1:13" s="8" customFormat="1" ht="24.95" customHeight="1">
      <c r="A175" s="199"/>
      <c r="B175" s="179" t="s">
        <v>122</v>
      </c>
      <c r="C175" s="255">
        <v>0</v>
      </c>
      <c r="D175" s="181">
        <v>0</v>
      </c>
      <c r="E175" s="183">
        <v>0</v>
      </c>
      <c r="F175" s="200"/>
      <c r="G175" s="258"/>
      <c r="H175" s="200"/>
      <c r="I175" s="200"/>
      <c r="J175" s="200"/>
      <c r="K175" s="199"/>
      <c r="L175" s="199"/>
      <c r="M175" s="199"/>
    </row>
    <row r="176" spans="1:13" s="8" customFormat="1" ht="24.95" customHeight="1">
      <c r="A176" s="199"/>
      <c r="B176" s="179" t="s">
        <v>123</v>
      </c>
      <c r="C176" s="255">
        <v>0</v>
      </c>
      <c r="D176" s="181">
        <v>0</v>
      </c>
      <c r="E176" s="183">
        <v>0</v>
      </c>
      <c r="F176" s="200"/>
      <c r="G176" s="200"/>
      <c r="H176" s="200"/>
      <c r="I176" s="200"/>
      <c r="J176" s="200"/>
      <c r="K176" s="199"/>
      <c r="L176" s="199"/>
      <c r="M176" s="199"/>
    </row>
    <row r="177" spans="1:13" s="8" customFormat="1" ht="24.95" customHeight="1">
      <c r="A177" s="199"/>
      <c r="B177" s="179" t="s">
        <v>124</v>
      </c>
      <c r="C177" s="255">
        <v>1</v>
      </c>
      <c r="D177" s="181">
        <v>2</v>
      </c>
      <c r="E177" s="183">
        <v>0</v>
      </c>
      <c r="F177" s="200"/>
      <c r="H177" s="200"/>
      <c r="I177" s="200"/>
      <c r="J177" s="200"/>
      <c r="K177" s="199"/>
      <c r="L177" s="199"/>
      <c r="M177" s="199"/>
    </row>
    <row r="178" spans="1:13" s="8" customFormat="1" ht="24.95" customHeight="1">
      <c r="A178" s="199"/>
      <c r="B178" s="179" t="s">
        <v>125</v>
      </c>
      <c r="C178" s="255">
        <v>4</v>
      </c>
      <c r="D178" s="181">
        <v>8</v>
      </c>
      <c r="E178" s="183" t="s">
        <v>1198</v>
      </c>
      <c r="F178" s="200"/>
      <c r="G178" s="200"/>
      <c r="H178" s="200"/>
      <c r="I178" s="200"/>
      <c r="J178" s="200"/>
      <c r="K178" s="199"/>
      <c r="L178" s="199"/>
      <c r="M178" s="199"/>
    </row>
    <row r="179" spans="1:13" s="8" customFormat="1" ht="24.95" customHeight="1">
      <c r="A179" s="199"/>
      <c r="B179" s="179" t="s">
        <v>126</v>
      </c>
      <c r="C179" s="255">
        <v>4</v>
      </c>
      <c r="D179" s="181">
        <v>9</v>
      </c>
      <c r="E179" s="183" t="s">
        <v>1200</v>
      </c>
      <c r="F179" s="200"/>
      <c r="G179" s="200"/>
      <c r="H179" s="200"/>
      <c r="I179" s="200"/>
      <c r="J179" s="200"/>
      <c r="K179" s="199"/>
      <c r="L179" s="199"/>
      <c r="M179" s="199"/>
    </row>
    <row r="180" spans="1:13" s="10" customFormat="1" ht="24.95" customHeight="1">
      <c r="A180" s="199"/>
      <c r="B180" s="179" t="s">
        <v>127</v>
      </c>
      <c r="C180" s="180">
        <v>0</v>
      </c>
      <c r="D180" s="181">
        <v>0</v>
      </c>
      <c r="E180" s="183">
        <v>0</v>
      </c>
      <c r="F180" s="131"/>
      <c r="G180" s="132"/>
      <c r="H180" s="131"/>
      <c r="I180" s="131"/>
      <c r="J180" s="131"/>
      <c r="K180" s="189"/>
      <c r="L180" s="189"/>
      <c r="M180" s="189"/>
    </row>
    <row r="181" spans="1:13" s="10" customFormat="1" ht="24.95" customHeight="1">
      <c r="A181" s="189"/>
      <c r="B181" s="179" t="s">
        <v>128</v>
      </c>
      <c r="C181" s="184">
        <v>0</v>
      </c>
      <c r="D181" s="181">
        <v>0</v>
      </c>
      <c r="E181" s="183">
        <v>0</v>
      </c>
      <c r="F181" s="131"/>
      <c r="G181" s="131"/>
      <c r="H181" s="131"/>
      <c r="I181" s="131"/>
      <c r="J181" s="131"/>
      <c r="K181" s="189"/>
      <c r="L181" s="189"/>
      <c r="M181" s="189"/>
    </row>
    <row r="182" spans="1:13" s="10" customFormat="1" ht="24.95" customHeight="1">
      <c r="A182" s="189"/>
      <c r="B182" s="179" t="s">
        <v>129</v>
      </c>
      <c r="C182" s="255">
        <v>5</v>
      </c>
      <c r="D182" s="181">
        <v>7</v>
      </c>
      <c r="E182" s="183" t="s">
        <v>1193</v>
      </c>
      <c r="F182" s="131"/>
      <c r="G182" s="131"/>
      <c r="H182" s="131"/>
      <c r="I182" s="131"/>
      <c r="J182" s="131"/>
      <c r="K182" s="189"/>
      <c r="L182" s="189"/>
      <c r="M182" s="189"/>
    </row>
    <row r="183" spans="1:13" s="10" customFormat="1" ht="24.95" customHeight="1">
      <c r="A183" s="189"/>
      <c r="B183" s="179" t="s">
        <v>130</v>
      </c>
      <c r="C183" s="255">
        <v>3</v>
      </c>
      <c r="D183" s="181">
        <v>3</v>
      </c>
      <c r="E183" s="183" t="s">
        <v>1194</v>
      </c>
      <c r="F183" s="131"/>
      <c r="G183" s="131"/>
      <c r="H183" s="131"/>
      <c r="I183" s="131"/>
      <c r="J183" s="131"/>
      <c r="K183" s="189"/>
      <c r="L183" s="189"/>
      <c r="M183" s="189"/>
    </row>
    <row r="184" spans="1:13" s="10" customFormat="1" ht="24.95" customHeight="1">
      <c r="A184" s="189"/>
      <c r="B184" s="239"/>
      <c r="C184" s="240"/>
      <c r="D184" s="218"/>
      <c r="E184" s="128"/>
      <c r="F184" s="131"/>
      <c r="G184" s="131"/>
      <c r="H184" s="131"/>
      <c r="I184" s="131"/>
      <c r="J184" s="131"/>
      <c r="K184" s="189"/>
      <c r="L184" s="189"/>
      <c r="M184" s="189"/>
    </row>
    <row r="185" spans="1:13" s="8" customFormat="1" ht="24.95" customHeight="1">
      <c r="A185" s="189"/>
      <c r="B185" s="219" t="s">
        <v>131</v>
      </c>
      <c r="C185" s="220"/>
      <c r="D185" s="220"/>
      <c r="E185" s="221"/>
      <c r="F185" s="200"/>
      <c r="G185" s="200"/>
      <c r="H185" s="200"/>
      <c r="I185" s="200"/>
      <c r="J185" s="200"/>
      <c r="K185" s="199"/>
      <c r="L185" s="199"/>
      <c r="M185" s="199"/>
    </row>
    <row r="186" spans="1:13" s="8" customFormat="1" ht="24.95" customHeight="1">
      <c r="A186" s="199"/>
      <c r="B186" s="179" t="s">
        <v>132</v>
      </c>
      <c r="C186" s="255">
        <v>3</v>
      </c>
      <c r="D186" s="255">
        <v>17</v>
      </c>
      <c r="E186" s="259" t="s">
        <v>1201</v>
      </c>
      <c r="F186" s="200"/>
      <c r="G186" s="200"/>
      <c r="H186" s="200"/>
      <c r="I186" s="200"/>
      <c r="J186" s="200"/>
      <c r="K186" s="199"/>
      <c r="L186" s="199"/>
      <c r="M186" s="199"/>
    </row>
    <row r="187" spans="1:13" s="8" customFormat="1" ht="24.95" customHeight="1">
      <c r="A187" s="199"/>
      <c r="B187" s="179" t="s">
        <v>133</v>
      </c>
      <c r="C187" s="255">
        <v>0</v>
      </c>
      <c r="D187" s="255">
        <v>0</v>
      </c>
      <c r="E187" s="259" t="s">
        <v>1190</v>
      </c>
      <c r="F187" s="200"/>
      <c r="G187" s="200"/>
      <c r="H187" s="200"/>
      <c r="I187" s="200"/>
      <c r="J187" s="200"/>
      <c r="K187" s="199"/>
      <c r="L187" s="199"/>
      <c r="M187" s="199"/>
    </row>
    <row r="188" spans="1:13" s="8" customFormat="1" ht="24.95" customHeight="1">
      <c r="A188" s="199"/>
      <c r="B188" s="179" t="s">
        <v>134</v>
      </c>
      <c r="C188" s="255">
        <v>8</v>
      </c>
      <c r="D188" s="255">
        <v>19</v>
      </c>
      <c r="E188" s="259" t="s">
        <v>1202</v>
      </c>
      <c r="F188" s="200"/>
      <c r="G188" s="200"/>
      <c r="H188" s="200"/>
      <c r="I188" s="200"/>
      <c r="J188" s="200"/>
      <c r="K188" s="199"/>
      <c r="L188" s="199"/>
      <c r="M188" s="199"/>
    </row>
    <row r="189" spans="1:13" s="8" customFormat="1" ht="24.95" customHeight="1">
      <c r="A189" s="199"/>
      <c r="B189" s="179" t="s">
        <v>135</v>
      </c>
      <c r="C189" s="255">
        <v>10</v>
      </c>
      <c r="D189" s="255">
        <v>10</v>
      </c>
      <c r="E189" s="259" t="s">
        <v>1203</v>
      </c>
      <c r="F189" s="200"/>
      <c r="G189" s="200"/>
      <c r="H189" s="200"/>
      <c r="I189" s="200"/>
      <c r="J189" s="200"/>
      <c r="K189" s="199"/>
      <c r="L189" s="199"/>
      <c r="M189" s="199"/>
    </row>
    <row r="190" spans="1:13" s="8" customFormat="1" ht="24.95" customHeight="1">
      <c r="A190" s="199"/>
      <c r="B190" s="179" t="s">
        <v>136</v>
      </c>
      <c r="C190" s="255">
        <v>10</v>
      </c>
      <c r="D190" s="255">
        <v>10</v>
      </c>
      <c r="E190" s="259" t="s">
        <v>1203</v>
      </c>
      <c r="F190" s="200"/>
      <c r="G190" s="200"/>
      <c r="H190" s="200"/>
      <c r="I190" s="200"/>
      <c r="J190" s="200"/>
      <c r="K190" s="199"/>
      <c r="L190" s="199"/>
      <c r="M190" s="199"/>
    </row>
    <row r="191" spans="1:13" s="8" customFormat="1" ht="24.95" customHeight="1">
      <c r="A191" s="199"/>
      <c r="B191" s="179" t="s">
        <v>137</v>
      </c>
      <c r="C191" s="255">
        <v>0</v>
      </c>
      <c r="D191" s="255">
        <v>0</v>
      </c>
      <c r="E191" s="259" t="s">
        <v>1204</v>
      </c>
      <c r="F191" s="200"/>
      <c r="G191" s="258"/>
      <c r="H191" s="200"/>
      <c r="I191" s="200"/>
      <c r="J191" s="200"/>
      <c r="K191" s="199"/>
      <c r="L191" s="199"/>
      <c r="M191" s="199"/>
    </row>
    <row r="192" spans="1:13" s="8" customFormat="1" ht="24.95" customHeight="1">
      <c r="A192" s="199"/>
      <c r="B192" s="179" t="s">
        <v>138</v>
      </c>
      <c r="C192" s="255">
        <v>0</v>
      </c>
      <c r="D192" s="255">
        <v>0</v>
      </c>
      <c r="E192" s="259">
        <v>0</v>
      </c>
      <c r="F192" s="200"/>
      <c r="G192" s="258"/>
      <c r="H192" s="200"/>
      <c r="I192" s="200"/>
      <c r="J192" s="200"/>
      <c r="K192" s="199"/>
      <c r="L192" s="199"/>
      <c r="M192" s="199"/>
    </row>
    <row r="193" spans="1:13" s="8" customFormat="1" ht="24.95" customHeight="1">
      <c r="A193" s="199"/>
      <c r="B193" s="179" t="s">
        <v>139</v>
      </c>
      <c r="C193" s="255">
        <v>1</v>
      </c>
      <c r="D193" s="255">
        <v>15</v>
      </c>
      <c r="E193" s="259" t="s">
        <v>1197</v>
      </c>
      <c r="F193" s="200"/>
      <c r="G193" s="258"/>
      <c r="H193" s="200"/>
      <c r="I193" s="200"/>
      <c r="J193" s="200"/>
      <c r="K193" s="199"/>
      <c r="L193" s="199"/>
      <c r="M193" s="199"/>
    </row>
    <row r="194" spans="1:13" s="8" customFormat="1" ht="24.95" customHeight="1">
      <c r="A194" s="199"/>
      <c r="B194" s="179" t="s">
        <v>140</v>
      </c>
      <c r="C194" s="255">
        <v>0</v>
      </c>
      <c r="D194" s="255">
        <v>0</v>
      </c>
      <c r="E194" s="259">
        <v>0</v>
      </c>
      <c r="F194" s="200"/>
      <c r="G194" s="200"/>
      <c r="H194" s="200"/>
      <c r="I194" s="200"/>
      <c r="J194" s="200"/>
      <c r="K194" s="199"/>
      <c r="L194" s="199"/>
      <c r="M194" s="199"/>
    </row>
    <row r="195" spans="1:13" s="8" customFormat="1" ht="24.95" customHeight="1">
      <c r="A195" s="199"/>
      <c r="B195" s="179" t="s">
        <v>141</v>
      </c>
      <c r="C195" s="255">
        <v>3</v>
      </c>
      <c r="D195" s="255">
        <v>17</v>
      </c>
      <c r="E195" s="259" t="s">
        <v>1205</v>
      </c>
      <c r="F195" s="200"/>
      <c r="G195" s="200"/>
      <c r="H195" s="200"/>
      <c r="I195" s="200"/>
      <c r="J195" s="200"/>
      <c r="K195" s="199"/>
      <c r="L195" s="199"/>
      <c r="M195" s="199"/>
    </row>
    <row r="196" spans="1:13" s="8" customFormat="1" ht="24.95" customHeight="1">
      <c r="A196" s="199"/>
      <c r="B196" s="179" t="s">
        <v>142</v>
      </c>
      <c r="C196" s="255">
        <v>0</v>
      </c>
      <c r="D196" s="255">
        <v>0</v>
      </c>
      <c r="E196" s="259">
        <v>0</v>
      </c>
      <c r="F196" s="200"/>
      <c r="G196" s="200"/>
      <c r="H196" s="200"/>
      <c r="I196" s="200"/>
      <c r="J196" s="200"/>
      <c r="K196" s="199"/>
      <c r="L196" s="199"/>
      <c r="M196" s="199"/>
    </row>
    <row r="197" spans="1:13" s="10" customFormat="1" ht="24.95" customHeight="1">
      <c r="A197" s="199"/>
      <c r="B197" s="179"/>
      <c r="C197" s="240"/>
      <c r="D197" s="260"/>
      <c r="E197" s="261"/>
      <c r="F197" s="131"/>
      <c r="G197" s="131"/>
      <c r="H197" s="131"/>
      <c r="I197" s="131"/>
      <c r="J197" s="131"/>
      <c r="K197" s="189"/>
      <c r="L197" s="189"/>
      <c r="M197" s="189"/>
    </row>
    <row r="198" spans="1:13" s="10" customFormat="1" ht="24.95" customHeight="1">
      <c r="A198" s="189"/>
      <c r="B198" s="219" t="s">
        <v>143</v>
      </c>
      <c r="C198" s="220"/>
      <c r="D198" s="220"/>
      <c r="E198" s="221"/>
      <c r="F198" s="131"/>
      <c r="G198" s="131"/>
      <c r="H198" s="131"/>
      <c r="I198" s="131"/>
      <c r="J198" s="131"/>
      <c r="K198" s="189"/>
      <c r="L198" s="189"/>
      <c r="M198" s="189"/>
    </row>
    <row r="199" spans="1:13" s="10" customFormat="1" ht="24.95" customHeight="1">
      <c r="A199" s="189"/>
      <c r="B199" s="179" t="s">
        <v>144</v>
      </c>
      <c r="C199" s="255">
        <v>0</v>
      </c>
      <c r="D199" s="255">
        <v>1</v>
      </c>
      <c r="E199" s="259">
        <v>0</v>
      </c>
      <c r="F199" s="131"/>
      <c r="G199" s="131"/>
      <c r="H199" s="131"/>
      <c r="I199" s="131"/>
      <c r="J199" s="131"/>
      <c r="K199" s="189"/>
      <c r="L199" s="189"/>
      <c r="M199" s="189"/>
    </row>
    <row r="200" spans="1:13" s="10" customFormat="1" ht="24.95" customHeight="1">
      <c r="A200" s="189"/>
      <c r="B200" s="179" t="s">
        <v>145</v>
      </c>
      <c r="C200" s="255" t="s">
        <v>61</v>
      </c>
      <c r="D200" s="255">
        <v>0</v>
      </c>
      <c r="E200" s="259">
        <v>0</v>
      </c>
      <c r="F200" s="131"/>
      <c r="G200" s="131"/>
      <c r="H200" s="131"/>
      <c r="I200" s="131"/>
      <c r="J200" s="131"/>
      <c r="K200" s="189"/>
      <c r="L200" s="189"/>
      <c r="M200" s="189"/>
    </row>
    <row r="201" spans="1:13" s="10" customFormat="1" ht="24.95" customHeight="1">
      <c r="A201" s="189"/>
      <c r="B201" s="239"/>
      <c r="C201" s="240"/>
      <c r="D201" s="260"/>
      <c r="E201" s="262"/>
      <c r="F201" s="131"/>
      <c r="G201" s="131"/>
      <c r="H201" s="131"/>
      <c r="I201" s="131"/>
      <c r="J201" s="131"/>
      <c r="K201" s="189"/>
      <c r="L201" s="189"/>
      <c r="M201" s="189"/>
    </row>
    <row r="202" spans="1:13" s="10" customFormat="1" ht="24.95" customHeight="1">
      <c r="A202" s="189"/>
      <c r="B202" s="219" t="s">
        <v>146</v>
      </c>
      <c r="C202" s="220"/>
      <c r="D202" s="220"/>
      <c r="E202" s="221"/>
      <c r="F202" s="131"/>
      <c r="G202" s="131"/>
      <c r="H202" s="131"/>
      <c r="I202" s="131"/>
      <c r="J202" s="131"/>
      <c r="K202" s="189"/>
      <c r="L202" s="189"/>
      <c r="M202" s="189"/>
    </row>
    <row r="203" spans="1:13" s="10" customFormat="1" ht="24.95" customHeight="1">
      <c r="A203" s="189"/>
      <c r="B203" s="179" t="s">
        <v>147</v>
      </c>
      <c r="C203" s="255">
        <v>0</v>
      </c>
      <c r="D203" s="255">
        <v>0</v>
      </c>
      <c r="E203" s="259">
        <v>0</v>
      </c>
      <c r="F203" s="131"/>
      <c r="G203" s="131"/>
      <c r="H203" s="131"/>
      <c r="I203" s="131"/>
      <c r="J203" s="131"/>
      <c r="K203" s="189"/>
      <c r="L203" s="189"/>
      <c r="M203" s="189"/>
    </row>
    <row r="204" spans="1:13" s="10" customFormat="1" ht="24.95" customHeight="1">
      <c r="A204" s="189"/>
      <c r="B204" s="179" t="s">
        <v>148</v>
      </c>
      <c r="C204" s="255">
        <v>1</v>
      </c>
      <c r="D204" s="255">
        <v>4</v>
      </c>
      <c r="E204" s="259">
        <v>0</v>
      </c>
      <c r="F204" s="131"/>
      <c r="G204" s="131"/>
      <c r="H204" s="131"/>
      <c r="I204" s="131"/>
      <c r="J204" s="131"/>
      <c r="K204" s="189"/>
      <c r="L204" s="189"/>
      <c r="M204" s="189"/>
    </row>
    <row r="205" spans="1:13" s="10" customFormat="1" ht="24.95" customHeight="1">
      <c r="A205" s="189"/>
      <c r="B205" s="179" t="s">
        <v>149</v>
      </c>
      <c r="C205" s="255">
        <v>0</v>
      </c>
      <c r="D205" s="255">
        <v>1</v>
      </c>
      <c r="E205" s="259">
        <v>0</v>
      </c>
      <c r="F205" s="131"/>
      <c r="G205" s="131"/>
      <c r="H205" s="131"/>
      <c r="I205" s="131"/>
      <c r="J205" s="131"/>
      <c r="K205" s="189"/>
      <c r="L205" s="189"/>
      <c r="M205" s="189"/>
    </row>
    <row r="206" spans="1:13" s="14" customFormat="1">
      <c r="A206" s="189"/>
      <c r="B206" s="263"/>
      <c r="C206" s="263"/>
      <c r="D206" s="263"/>
      <c r="E206" s="263"/>
      <c r="F206" s="263"/>
      <c r="G206" s="263"/>
      <c r="H206" s="263"/>
      <c r="I206" s="263"/>
      <c r="J206" s="263"/>
      <c r="K206" s="263"/>
      <c r="L206" s="263"/>
      <c r="M206" s="263"/>
    </row>
    <row r="207" spans="1:13">
      <c r="A207" s="14"/>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cfRule type="containsText" dxfId="5" priority="5" operator="containsText" text="*+">
      <formula>NOT(ISERROR(SEARCH("*+",D101)))</formula>
    </cfRule>
    <cfRule type="containsText" dxfId="4" priority="6" operator="containsText" text="*-">
      <formula>NOT(ISERROR(SEARCH("*-",D101)))</formula>
    </cfRule>
  </conditionalFormatting>
  <conditionalFormatting sqref="I99">
    <cfRule type="containsText" dxfId="3" priority="3" operator="containsText" text="*+">
      <formula>NOT(ISERROR(SEARCH("*+",I99)))</formula>
    </cfRule>
    <cfRule type="containsText" dxfId="2" priority="4" operator="containsText" text="*-">
      <formula>NOT(ISERROR(SEARCH("*-",I99)))</formula>
    </cfRule>
  </conditionalFormatting>
  <conditionalFormatting sqref="D99">
    <cfRule type="containsText" dxfId="1" priority="1" operator="containsText" text="*+">
      <formula>NOT(ISERROR(SEARCH("*+",D99)))</formula>
    </cfRule>
    <cfRule type="containsText" dxfId="0" priority="2"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163 C167 C172 C200 J120:J128 J129:J131 E113:E128 E162 E182:E183 E178:E179 E174 E169 E164:E165 E131:E157 E186:E187 E188:E191 E193 E195 J113:J114 D101:D104 I101 I104 I99 D99"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topLeftCell="A351" workbookViewId="0">
      <selection activeCell="A380" sqref="A380"/>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2" t="s">
        <v>186</v>
      </c>
      <c r="DP2" s="54"/>
    </row>
    <row r="3" spans="1:159">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c r="ES3" s="56">
        <v>39379</v>
      </c>
      <c r="ET3" s="56">
        <v>39386</v>
      </c>
      <c r="EU3" s="56">
        <v>39393</v>
      </c>
      <c r="EV3" s="56">
        <v>39400</v>
      </c>
      <c r="EW3" s="56">
        <v>39407</v>
      </c>
      <c r="EX3" s="56">
        <v>39450</v>
      </c>
      <c r="EY3" s="56">
        <v>39633</v>
      </c>
      <c r="EZ3" s="56">
        <v>39640</v>
      </c>
      <c r="FA3" s="56">
        <v>39647</v>
      </c>
      <c r="FB3" s="56">
        <v>39654</v>
      </c>
      <c r="FC3" s="56">
        <v>39661</v>
      </c>
    </row>
    <row r="4" spans="1:159">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c r="ES4" s="57">
        <f t="shared" ref="ES4:FC4" si="13">SUM(ES109:ES148)/25</f>
        <v>2.2000000000000002</v>
      </c>
      <c r="ET4" s="57">
        <f t="shared" si="13"/>
        <v>2.64</v>
      </c>
      <c r="EU4" s="57">
        <f t="shared" si="13"/>
        <v>2.96</v>
      </c>
      <c r="EV4" s="57">
        <f t="shared" si="13"/>
        <v>2.96</v>
      </c>
      <c r="EW4" s="57">
        <f t="shared" si="13"/>
        <v>2.98</v>
      </c>
      <c r="EX4" s="57">
        <f t="shared" si="13"/>
        <v>3.08</v>
      </c>
      <c r="EY4" s="57">
        <f t="shared" si="13"/>
        <v>2.2200000000000002</v>
      </c>
      <c r="EZ4" s="57">
        <f t="shared" si="13"/>
        <v>2.1</v>
      </c>
      <c r="FA4" s="57">
        <f t="shared" si="13"/>
        <v>2.06</v>
      </c>
      <c r="FB4" s="57">
        <f t="shared" si="13"/>
        <v>1.92</v>
      </c>
      <c r="FC4" s="57">
        <f t="shared" si="13"/>
        <v>1.74</v>
      </c>
    </row>
    <row r="5" spans="1:159">
      <c r="A5" s="57">
        <f t="shared" ref="A5:S5" si="14">SUM(A12:A104)/61</f>
        <v>2.1967213114754101</v>
      </c>
      <c r="B5" s="57">
        <f t="shared" si="14"/>
        <v>2.1721311475409837</v>
      </c>
      <c r="C5" s="57">
        <f t="shared" si="14"/>
        <v>2.4918032786885247</v>
      </c>
      <c r="D5" s="57">
        <f t="shared" si="14"/>
        <v>2.5491803278688523</v>
      </c>
      <c r="E5" s="57">
        <f t="shared" si="14"/>
        <v>1.9918032786885247</v>
      </c>
      <c r="F5" s="57">
        <f t="shared" si="14"/>
        <v>2.7868852459016393</v>
      </c>
      <c r="G5" s="57">
        <f t="shared" si="14"/>
        <v>2.860655737704918</v>
      </c>
      <c r="H5" s="57">
        <f t="shared" si="14"/>
        <v>2.540983606557377</v>
      </c>
      <c r="I5" s="57">
        <f t="shared" si="14"/>
        <v>2.6639344262295084</v>
      </c>
      <c r="J5" s="57">
        <f t="shared" si="14"/>
        <v>2.5081967213114753</v>
      </c>
      <c r="K5" s="57">
        <f t="shared" si="14"/>
        <v>2.459016393442623</v>
      </c>
      <c r="L5" s="57">
        <f t="shared" si="14"/>
        <v>2.237704918032787</v>
      </c>
      <c r="M5" s="57">
        <f t="shared" si="14"/>
        <v>2.1885245901639343</v>
      </c>
      <c r="N5" s="57">
        <f t="shared" si="14"/>
        <v>2.4918032786885247</v>
      </c>
      <c r="O5" s="57">
        <f t="shared" si="14"/>
        <v>2.360655737704918</v>
      </c>
      <c r="P5" s="57">
        <f t="shared" si="14"/>
        <v>2.557377049180328</v>
      </c>
      <c r="Q5" s="57">
        <f t="shared" si="14"/>
        <v>2.180327868852459</v>
      </c>
      <c r="R5" s="57">
        <f t="shared" si="14"/>
        <v>2.5901639344262297</v>
      </c>
      <c r="S5" s="57">
        <f t="shared" si="14"/>
        <v>2.5901639344262297</v>
      </c>
      <c r="T5" s="57">
        <f t="shared" ref="T5:AC5" si="15">SUM(T12:T99)/73</f>
        <v>2.0205479452054793</v>
      </c>
      <c r="U5" s="57">
        <f t="shared" si="15"/>
        <v>2.547945205479452</v>
      </c>
      <c r="V5" s="57">
        <f t="shared" si="15"/>
        <v>2.2945205479452055</v>
      </c>
      <c r="W5" s="57">
        <f t="shared" si="15"/>
        <v>2.2876712328767121</v>
      </c>
      <c r="X5" s="57">
        <f t="shared" si="15"/>
        <v>1.9657534246575343</v>
      </c>
      <c r="Y5" s="57">
        <f t="shared" si="15"/>
        <v>0.84246575342465757</v>
      </c>
      <c r="Z5" s="57">
        <f t="shared" si="15"/>
        <v>1.0684931506849316</v>
      </c>
      <c r="AA5" s="57">
        <f t="shared" si="15"/>
        <v>0.87671232876712324</v>
      </c>
      <c r="AB5" s="57">
        <f t="shared" si="15"/>
        <v>0.95205479452054798</v>
      </c>
      <c r="AC5" s="57">
        <f t="shared" si="15"/>
        <v>0.9726027397260274</v>
      </c>
      <c r="AD5" s="57">
        <f>SUM(AD12:AD104)/61</f>
        <v>2.237704918032787</v>
      </c>
      <c r="AE5" s="57">
        <f>SUM(AE12:AE104)/61</f>
        <v>2.0327868852459017</v>
      </c>
      <c r="AF5" s="57">
        <f>SUM(AF12:AF104)/61</f>
        <v>1.901639344262295</v>
      </c>
      <c r="AG5" s="57">
        <f>SUM(AG12:AG104)/61</f>
        <v>1.5901639344262295</v>
      </c>
      <c r="AH5" s="57">
        <f t="shared" ref="AH5:AQ5" si="16">SUM(AH12:AH99)/73</f>
        <v>1.273972602739726</v>
      </c>
      <c r="AI5" s="57">
        <f t="shared" si="16"/>
        <v>1.273972602739726</v>
      </c>
      <c r="AJ5" s="57">
        <f t="shared" si="16"/>
        <v>1.1438356164383561</v>
      </c>
      <c r="AK5" s="57">
        <f t="shared" si="16"/>
        <v>1.3904109589041096</v>
      </c>
      <c r="AL5" s="57">
        <f t="shared" si="16"/>
        <v>1.4315068493150684</v>
      </c>
      <c r="AM5" s="57">
        <f t="shared" si="16"/>
        <v>2.3150684931506849</v>
      </c>
      <c r="AN5" s="57">
        <f t="shared" si="16"/>
        <v>2.1369863013698631</v>
      </c>
      <c r="AO5" s="57">
        <f t="shared" si="16"/>
        <v>2.5</v>
      </c>
      <c r="AP5" s="57">
        <f t="shared" si="16"/>
        <v>2.6095890410958904</v>
      </c>
      <c r="AQ5" s="57">
        <f t="shared" si="16"/>
        <v>2.4178082191780823</v>
      </c>
      <c r="AR5" s="57">
        <f t="shared" ref="AR5:AW5" si="17">SUM(AR12:AR99)/73</f>
        <v>2.0136986301369864</v>
      </c>
      <c r="AS5" s="57">
        <f t="shared" si="17"/>
        <v>2.2465753424657535</v>
      </c>
      <c r="AT5" s="57">
        <f t="shared" si="17"/>
        <v>1.9657534246575343</v>
      </c>
      <c r="AU5" s="57">
        <f t="shared" si="17"/>
        <v>2.1095890410958904</v>
      </c>
      <c r="AV5" s="57">
        <f t="shared" si="17"/>
        <v>2.3013698630136985</v>
      </c>
      <c r="AW5" s="57">
        <f t="shared" si="17"/>
        <v>2.3082191780821919</v>
      </c>
      <c r="AX5" s="57">
        <f t="shared" ref="AX5:BG5" si="18">SUM(AX12:AX99)/73</f>
        <v>2.1849315068493151</v>
      </c>
      <c r="AY5" s="57">
        <f t="shared" si="18"/>
        <v>1.8972602739726028</v>
      </c>
      <c r="AZ5" s="57">
        <f t="shared" si="18"/>
        <v>1.8424657534246576</v>
      </c>
      <c r="BA5" s="57">
        <f t="shared" si="18"/>
        <v>1.6095890410958904</v>
      </c>
      <c r="BB5" s="57">
        <f t="shared" si="18"/>
        <v>2.0616438356164384</v>
      </c>
      <c r="BC5" s="57">
        <f t="shared" si="18"/>
        <v>1.5342465753424657</v>
      </c>
      <c r="BD5" s="57">
        <f t="shared" si="18"/>
        <v>1.9794520547945205</v>
      </c>
      <c r="BE5" s="57">
        <f t="shared" si="18"/>
        <v>2.1164383561643834</v>
      </c>
      <c r="BF5" s="57">
        <f t="shared" si="18"/>
        <v>1.6506849315068493</v>
      </c>
      <c r="BG5" s="57">
        <f t="shared" si="18"/>
        <v>1.821917808219178</v>
      </c>
      <c r="BH5" s="57">
        <f t="shared" ref="BH5:BQ5" si="19">SUM(BH12:BH99)/73</f>
        <v>2.0410958904109591</v>
      </c>
      <c r="BI5" s="57">
        <f t="shared" si="19"/>
        <v>1.9931506849315068</v>
      </c>
      <c r="BJ5" s="57">
        <f t="shared" si="19"/>
        <v>1.7534246575342465</v>
      </c>
      <c r="BK5" s="57">
        <f t="shared" si="19"/>
        <v>1.6986301369863013</v>
      </c>
      <c r="BL5" s="57">
        <f t="shared" si="19"/>
        <v>1.3904109589041096</v>
      </c>
      <c r="BM5" s="57">
        <f t="shared" si="19"/>
        <v>2.3972602739726026</v>
      </c>
      <c r="BN5" s="57">
        <f t="shared" si="19"/>
        <v>1.7876712328767124</v>
      </c>
      <c r="BO5" s="57">
        <f t="shared" si="19"/>
        <v>1.7534246575342465</v>
      </c>
      <c r="BP5" s="57">
        <f t="shared" si="19"/>
        <v>2.1849315068493151</v>
      </c>
      <c r="BQ5" s="57">
        <f t="shared" si="19"/>
        <v>1.8698630136986301</v>
      </c>
      <c r="BR5" s="57">
        <f t="shared" ref="BR5:BW5" si="20">SUM(BR12:BR99)/73</f>
        <v>1.6410958904109589</v>
      </c>
      <c r="BS5" s="57">
        <f t="shared" si="20"/>
        <v>1.5684931506849316</v>
      </c>
      <c r="BT5" s="57">
        <f t="shared" si="20"/>
        <v>1.3835616438356164</v>
      </c>
      <c r="BU5" s="57">
        <f t="shared" si="20"/>
        <v>1.6095890410958904</v>
      </c>
      <c r="BV5" s="57">
        <f t="shared" si="20"/>
        <v>1.8013698630136987</v>
      </c>
      <c r="BW5" s="57">
        <f t="shared" si="20"/>
        <v>1.8287671232876712</v>
      </c>
      <c r="BX5" s="57">
        <f t="shared" ref="BX5:CD5" si="21">SUM(BX12:BX99)/73</f>
        <v>1.8767123287671232</v>
      </c>
      <c r="BY5" s="57">
        <f t="shared" si="21"/>
        <v>1.6095890410958904</v>
      </c>
      <c r="BZ5" s="57">
        <f t="shared" si="21"/>
        <v>1.8767123287671232</v>
      </c>
      <c r="CA5" s="57">
        <f t="shared" si="21"/>
        <v>1.7328767123287672</v>
      </c>
      <c r="CB5" s="57">
        <f t="shared" si="21"/>
        <v>1.7328767123287672</v>
      </c>
      <c r="CC5" s="57">
        <f t="shared" si="21"/>
        <v>1.904109589041096</v>
      </c>
      <c r="CD5" s="57">
        <f t="shared" si="21"/>
        <v>1.8561643835616439</v>
      </c>
      <c r="CE5" s="57">
        <f t="shared" ref="CE5:CO5" si="22">SUM(CE12:CE99)/73</f>
        <v>2.1164383561643834</v>
      </c>
      <c r="CF5" s="57">
        <f t="shared" si="22"/>
        <v>1.9589041095890412</v>
      </c>
      <c r="CG5" s="57">
        <f t="shared" si="22"/>
        <v>1.952054794520548</v>
      </c>
      <c r="CH5" s="57">
        <f t="shared" si="22"/>
        <v>1.6712328767123288</v>
      </c>
      <c r="CI5" s="57">
        <f t="shared" si="22"/>
        <v>1.821917808219178</v>
      </c>
      <c r="CJ5" s="57">
        <f t="shared" si="22"/>
        <v>1.5917808219178082</v>
      </c>
      <c r="CK5" s="57">
        <f t="shared" si="22"/>
        <v>1.2465753424657535</v>
      </c>
      <c r="CL5" s="57">
        <f t="shared" si="22"/>
        <v>1.2191780821917808</v>
      </c>
      <c r="CM5" s="57">
        <f t="shared" si="22"/>
        <v>1.952054794520548</v>
      </c>
      <c r="CN5" s="57">
        <f t="shared" si="22"/>
        <v>2.0342465753424657</v>
      </c>
      <c r="CO5" s="57">
        <f t="shared" si="22"/>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3">SUM(CU12:CU99)/73</f>
        <v>1.6849315068493151</v>
      </c>
      <c r="CV5" s="57">
        <f t="shared" si="23"/>
        <v>1.6232876712328768</v>
      </c>
      <c r="CW5" s="57">
        <f t="shared" si="23"/>
        <v>1.5205479452054795</v>
      </c>
      <c r="CX5" s="57">
        <f t="shared" si="23"/>
        <v>1.773972602739726</v>
      </c>
      <c r="CY5" s="57">
        <f t="shared" si="23"/>
        <v>1.6643835616438356</v>
      </c>
      <c r="CZ5" s="57">
        <f t="shared" si="23"/>
        <v>1.9657534246575343</v>
      </c>
      <c r="DA5" s="57">
        <f t="shared" si="23"/>
        <v>1.8356164383561644</v>
      </c>
      <c r="DB5" s="57">
        <f t="shared" si="23"/>
        <v>1.8698630136986301</v>
      </c>
      <c r="DC5" s="57">
        <f t="shared" si="23"/>
        <v>2.2465753424657535</v>
      </c>
      <c r="DD5" s="57">
        <f t="shared" si="23"/>
        <v>2.1575342465753424</v>
      </c>
      <c r="DE5" s="57">
        <f t="shared" si="23"/>
        <v>2.1164383561643834</v>
      </c>
      <c r="DF5" s="57">
        <f t="shared" ref="DF5:DK5" si="24">SUM(DF12:DF99)/73</f>
        <v>2.2328767123287672</v>
      </c>
      <c r="DG5" s="57">
        <f t="shared" si="24"/>
        <v>2.6095890410958904</v>
      </c>
      <c r="DH5" s="57">
        <f t="shared" si="24"/>
        <v>2.2945205479452055</v>
      </c>
      <c r="DI5" s="57">
        <f t="shared" si="24"/>
        <v>2.2123287671232879</v>
      </c>
      <c r="DJ5" s="57">
        <f t="shared" si="24"/>
        <v>2.6027397260273974</v>
      </c>
      <c r="DK5" s="57">
        <f t="shared" si="24"/>
        <v>2.0753424657534247</v>
      </c>
      <c r="DL5" s="57">
        <f t="shared" ref="DL5:DT5" si="25">SUM(DL12:DL99)/73</f>
        <v>2.047945205479452</v>
      </c>
      <c r="DM5" s="57">
        <f t="shared" si="25"/>
        <v>1.9315068493150684</v>
      </c>
      <c r="DN5" s="57">
        <f t="shared" si="25"/>
        <v>1.9383561643835616</v>
      </c>
      <c r="DO5" s="57">
        <f t="shared" si="25"/>
        <v>2.3356164383561642</v>
      </c>
      <c r="DP5" s="57">
        <f t="shared" si="25"/>
        <v>2.047945205479452</v>
      </c>
      <c r="DQ5" s="57">
        <f t="shared" si="25"/>
        <v>1.0890410958904109</v>
      </c>
      <c r="DR5" s="57">
        <f t="shared" si="25"/>
        <v>1.3767123287671232</v>
      </c>
      <c r="DS5" s="57">
        <f t="shared" si="25"/>
        <v>1.178082191780822</v>
      </c>
      <c r="DT5" s="57">
        <f t="shared" si="25"/>
        <v>1.904109589041096</v>
      </c>
      <c r="DU5" s="57">
        <f t="shared" ref="DU5:EA5" si="26">SUM(DU12:DU99)/73</f>
        <v>1.1849315068493151</v>
      </c>
      <c r="DV5" s="57">
        <f t="shared" si="26"/>
        <v>1.1643835616438356</v>
      </c>
      <c r="DW5" s="57">
        <f t="shared" si="26"/>
        <v>0.91095890410958902</v>
      </c>
      <c r="DX5" s="57">
        <f t="shared" si="26"/>
        <v>0.76712328767123283</v>
      </c>
      <c r="DY5" s="57">
        <f t="shared" si="26"/>
        <v>0.67123287671232879</v>
      </c>
      <c r="DZ5" s="57">
        <f t="shared" si="26"/>
        <v>0.69178082191780821</v>
      </c>
      <c r="EA5" s="57">
        <f t="shared" si="26"/>
        <v>0.72602739726027399</v>
      </c>
      <c r="EB5" s="57">
        <f t="shared" ref="EB5:ER5" si="27">SUM(EB12:EB99)/73</f>
        <v>2.3835616438356166</v>
      </c>
      <c r="EC5" s="57">
        <f t="shared" si="27"/>
        <v>2.5616438356164384</v>
      </c>
      <c r="ED5" s="57">
        <f t="shared" si="27"/>
        <v>2.9315068493150687</v>
      </c>
      <c r="EE5" s="57">
        <f t="shared" si="27"/>
        <v>2.8493150684931505</v>
      </c>
      <c r="EF5" s="57">
        <f t="shared" si="27"/>
        <v>2.8356164383561642</v>
      </c>
      <c r="EG5" s="57">
        <f t="shared" si="27"/>
        <v>2.404109589041096</v>
      </c>
      <c r="EH5" s="57">
        <f t="shared" si="27"/>
        <v>2.3287671232876712</v>
      </c>
      <c r="EI5" s="57">
        <f t="shared" si="27"/>
        <v>2.0273972602739727</v>
      </c>
      <c r="EJ5" s="57">
        <f t="shared" si="27"/>
        <v>2</v>
      </c>
      <c r="EK5" s="57">
        <f t="shared" si="27"/>
        <v>2.4383561643835616</v>
      </c>
      <c r="EL5" s="57">
        <f t="shared" si="27"/>
        <v>2.1164383561643834</v>
      </c>
      <c r="EM5" s="57">
        <f t="shared" si="27"/>
        <v>1.4863013698630136</v>
      </c>
      <c r="EN5" s="57">
        <f t="shared" si="27"/>
        <v>1.726027397260274</v>
      </c>
      <c r="EO5" s="57">
        <f t="shared" si="27"/>
        <v>1.5342465753424657</v>
      </c>
      <c r="EP5" s="57">
        <f t="shared" si="27"/>
        <v>1.9315068493150684</v>
      </c>
      <c r="EQ5" s="57">
        <f t="shared" si="27"/>
        <v>1.8493150684931507</v>
      </c>
      <c r="ER5" s="57">
        <f t="shared" si="27"/>
        <v>1.952054794520548</v>
      </c>
      <c r="ES5" s="57">
        <f t="shared" ref="ES5:FA5" si="28">SUM(ES12:ES104)/61</f>
        <v>2</v>
      </c>
      <c r="ET5" s="57">
        <f t="shared" si="28"/>
        <v>2.237704918032787</v>
      </c>
      <c r="EU5" s="57">
        <f t="shared" si="28"/>
        <v>2.057377049180328</v>
      </c>
      <c r="EV5" s="57">
        <f t="shared" si="28"/>
        <v>1.8032786885245902</v>
      </c>
      <c r="EW5" s="57">
        <f t="shared" si="28"/>
        <v>2.0491803278688523</v>
      </c>
      <c r="EX5" s="57">
        <f t="shared" si="28"/>
        <v>2.877049180327869</v>
      </c>
      <c r="EY5" s="57">
        <f t="shared" si="28"/>
        <v>1.4836065573770492</v>
      </c>
      <c r="EZ5" s="57">
        <f t="shared" si="28"/>
        <v>1.680327868852459</v>
      </c>
      <c r="FA5" s="57">
        <f t="shared" si="28"/>
        <v>1.4754098360655739</v>
      </c>
      <c r="FB5" s="57">
        <f>SUM(FB12:FB99)/73</f>
        <v>1.3082191780821917</v>
      </c>
      <c r="FC5" s="57">
        <f>SUM(FC12:FC99)/73</f>
        <v>1.3424657534246576</v>
      </c>
    </row>
    <row r="6" spans="1:159">
      <c r="A6" s="57" t="s">
        <v>959</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row>
    <row r="7" spans="1:159">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row>
    <row r="8" spans="1:159">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c r="ES8" s="12">
        <v>1</v>
      </c>
      <c r="ET8" s="12">
        <v>0.5</v>
      </c>
      <c r="EU8" s="12">
        <v>0.5</v>
      </c>
      <c r="EV8" s="12">
        <v>1.5</v>
      </c>
      <c r="EW8" s="12">
        <v>1.5</v>
      </c>
      <c r="EX8" s="12">
        <v>1.5</v>
      </c>
      <c r="EY8" s="12">
        <v>3.5</v>
      </c>
      <c r="EZ8" s="12">
        <v>3.5</v>
      </c>
      <c r="FA8" s="12">
        <v>1</v>
      </c>
      <c r="FB8" s="12">
        <v>1.5</v>
      </c>
      <c r="FC8" s="12">
        <v>0.5</v>
      </c>
    </row>
    <row r="9" spans="1:159">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c r="ES9" s="12">
        <v>1</v>
      </c>
      <c r="ET9" s="12">
        <v>1.5</v>
      </c>
      <c r="EU9" s="12">
        <v>0.5</v>
      </c>
      <c r="EV9" s="12">
        <v>1.5</v>
      </c>
      <c r="EW9" s="12">
        <v>1.5</v>
      </c>
      <c r="EX9" s="12">
        <v>1</v>
      </c>
      <c r="EY9" s="12">
        <v>2.5</v>
      </c>
      <c r="EZ9" s="12">
        <v>3.5</v>
      </c>
      <c r="FA9" s="12">
        <v>3</v>
      </c>
      <c r="FB9" s="12">
        <v>0.5</v>
      </c>
      <c r="FC9" s="12">
        <v>0.5</v>
      </c>
    </row>
    <row r="10" spans="1:159">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row>
    <row r="12" spans="1:159">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c r="ES12" s="12">
        <v>2</v>
      </c>
      <c r="ET12" s="12">
        <v>2.5</v>
      </c>
      <c r="EU12" s="12">
        <v>1.5</v>
      </c>
      <c r="EV12" s="12">
        <v>1.5</v>
      </c>
      <c r="EW12" s="12">
        <v>0</v>
      </c>
      <c r="EX12" s="12">
        <v>9</v>
      </c>
      <c r="EY12" s="12">
        <v>0</v>
      </c>
      <c r="EZ12" s="12">
        <v>0</v>
      </c>
      <c r="FA12" s="12">
        <v>1.5</v>
      </c>
      <c r="FB12" s="12">
        <v>1.5</v>
      </c>
      <c r="FC12" s="12">
        <v>0</v>
      </c>
    </row>
    <row r="13" spans="1:159">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c r="ES13" s="12">
        <v>0</v>
      </c>
      <c r="ET13" s="12">
        <v>0</v>
      </c>
      <c r="EU13" s="12">
        <v>0</v>
      </c>
      <c r="EV13" s="12">
        <v>0</v>
      </c>
      <c r="EW13" s="12">
        <v>0</v>
      </c>
      <c r="EX13" s="12">
        <v>0</v>
      </c>
      <c r="EY13" s="12">
        <v>3</v>
      </c>
      <c r="EZ13" s="12">
        <v>3</v>
      </c>
      <c r="FA13" s="12">
        <v>0</v>
      </c>
      <c r="FB13" s="12">
        <v>0</v>
      </c>
      <c r="FC13" s="12">
        <v>0</v>
      </c>
    </row>
    <row r="14" spans="1:159">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c r="ES14" s="12">
        <v>16</v>
      </c>
      <c r="ET14" s="12">
        <v>16.5</v>
      </c>
      <c r="EU14" s="12">
        <v>16.5</v>
      </c>
      <c r="EV14" s="12">
        <v>16.5</v>
      </c>
      <c r="EW14" s="12">
        <v>16.5</v>
      </c>
      <c r="EX14" s="12">
        <v>27.5</v>
      </c>
      <c r="EY14" s="12">
        <v>12.5</v>
      </c>
      <c r="EZ14" s="12">
        <v>12.5</v>
      </c>
      <c r="FA14" s="12">
        <v>17.5</v>
      </c>
      <c r="FB14" s="12">
        <v>17.5</v>
      </c>
      <c r="FC14" s="12">
        <v>17.5</v>
      </c>
    </row>
    <row r="15" spans="1:159">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c r="ES15" s="64">
        <v>3</v>
      </c>
      <c r="ET15" s="64">
        <v>2.5</v>
      </c>
      <c r="EU15" s="64">
        <v>5</v>
      </c>
      <c r="EV15" s="64">
        <v>5</v>
      </c>
      <c r="EW15" s="64">
        <v>3</v>
      </c>
      <c r="EX15" s="64">
        <v>4</v>
      </c>
      <c r="EY15" s="64">
        <v>2</v>
      </c>
      <c r="EZ15" s="64">
        <v>6.5</v>
      </c>
      <c r="FA15" s="64">
        <v>6</v>
      </c>
      <c r="FB15" s="64">
        <v>4</v>
      </c>
      <c r="FC15" s="64">
        <v>3</v>
      </c>
    </row>
    <row r="16" spans="1:159">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c r="ES16" s="12">
        <v>0</v>
      </c>
      <c r="ET16" s="12">
        <v>0</v>
      </c>
      <c r="EU16" s="12">
        <v>1.5</v>
      </c>
      <c r="EV16" s="12">
        <v>1.5</v>
      </c>
      <c r="EW16" s="12">
        <v>1.5</v>
      </c>
      <c r="EX16" s="12">
        <v>0</v>
      </c>
      <c r="EY16" s="12">
        <v>0</v>
      </c>
      <c r="EZ16" s="12">
        <v>0</v>
      </c>
      <c r="FA16" s="12">
        <v>0</v>
      </c>
      <c r="FB16" s="12">
        <v>0</v>
      </c>
      <c r="FC16" s="12">
        <v>0</v>
      </c>
    </row>
    <row r="17" spans="1:159">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c r="ES17" s="12">
        <v>3</v>
      </c>
      <c r="ET17" s="12">
        <v>3</v>
      </c>
      <c r="EU17" s="12">
        <v>5</v>
      </c>
      <c r="EV17" s="12">
        <v>4.5</v>
      </c>
      <c r="EW17" s="12">
        <v>4.5</v>
      </c>
      <c r="EX17" s="12">
        <v>1</v>
      </c>
      <c r="EY17" s="12">
        <v>7</v>
      </c>
      <c r="EZ17" s="12">
        <v>7</v>
      </c>
      <c r="FA17" s="12">
        <v>7</v>
      </c>
      <c r="FB17" s="12">
        <v>7</v>
      </c>
      <c r="FC17" s="12">
        <v>7</v>
      </c>
    </row>
    <row r="18" spans="1:159">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c r="ES18" s="12">
        <v>8.5</v>
      </c>
      <c r="ET18" s="12">
        <v>8.5</v>
      </c>
      <c r="EU18" s="12">
        <v>8.5</v>
      </c>
      <c r="EV18" s="12">
        <v>8.5</v>
      </c>
      <c r="EW18" s="12">
        <v>11</v>
      </c>
      <c r="EX18" s="12">
        <v>6</v>
      </c>
      <c r="EY18" s="12">
        <v>9.5</v>
      </c>
      <c r="EZ18" s="12">
        <v>7.5</v>
      </c>
      <c r="FA18" s="12">
        <v>3.5</v>
      </c>
      <c r="FB18" s="12">
        <v>5</v>
      </c>
      <c r="FC18" s="12">
        <v>3.5</v>
      </c>
    </row>
    <row r="19" spans="1:159">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c r="ES19" s="12">
        <v>16</v>
      </c>
      <c r="ET19" s="12">
        <v>16.5</v>
      </c>
      <c r="EU19" s="12">
        <v>16.5</v>
      </c>
      <c r="EV19" s="12">
        <v>16.5</v>
      </c>
      <c r="EW19" s="12">
        <v>16.5</v>
      </c>
      <c r="EX19" s="12">
        <v>5</v>
      </c>
      <c r="EY19" s="12">
        <v>1.5</v>
      </c>
      <c r="EZ19" s="12">
        <v>1.5</v>
      </c>
      <c r="FA19" s="12">
        <v>2.5</v>
      </c>
      <c r="FB19" s="12">
        <v>2.5</v>
      </c>
      <c r="FC19" s="12">
        <v>2.5</v>
      </c>
    </row>
    <row r="20" spans="1:159">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c r="ES20" s="12">
        <v>11</v>
      </c>
      <c r="ET20" s="12">
        <v>11.5</v>
      </c>
      <c r="EU20" s="12">
        <v>15</v>
      </c>
      <c r="EV20" s="12">
        <v>15</v>
      </c>
      <c r="EW20" s="12">
        <v>15.5</v>
      </c>
      <c r="EX20" s="12">
        <v>13</v>
      </c>
      <c r="EY20" s="12">
        <v>10</v>
      </c>
      <c r="EZ20" s="12">
        <v>11</v>
      </c>
      <c r="FA20" s="12">
        <v>10</v>
      </c>
      <c r="FB20" s="12">
        <v>10</v>
      </c>
      <c r="FC20" s="12">
        <v>8</v>
      </c>
    </row>
    <row r="21" spans="1:159">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c r="ES21" s="60">
        <v>3.5</v>
      </c>
      <c r="ET21" s="60">
        <v>3.5</v>
      </c>
      <c r="EU21" s="60">
        <v>3.5</v>
      </c>
      <c r="EV21" s="60">
        <v>3.5</v>
      </c>
      <c r="EW21" s="60">
        <v>3.5</v>
      </c>
      <c r="EX21" s="60">
        <v>2.5</v>
      </c>
      <c r="EY21" s="12">
        <v>8</v>
      </c>
      <c r="EZ21" s="12">
        <v>6.5</v>
      </c>
      <c r="FA21" s="12">
        <v>4.5</v>
      </c>
      <c r="FB21" s="12">
        <v>3</v>
      </c>
      <c r="FC21" s="12">
        <v>4.5</v>
      </c>
    </row>
    <row r="22" spans="1:159">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c r="ES22" s="12">
        <v>1</v>
      </c>
      <c r="ET22" s="12">
        <v>1</v>
      </c>
      <c r="EU22" s="12">
        <v>1</v>
      </c>
      <c r="EV22" s="12">
        <v>1</v>
      </c>
      <c r="EW22" s="12">
        <v>1.5</v>
      </c>
      <c r="EX22" s="12">
        <v>0</v>
      </c>
      <c r="EY22" s="12">
        <v>0</v>
      </c>
      <c r="EZ22" s="12">
        <v>0</v>
      </c>
      <c r="FA22" s="12">
        <v>0</v>
      </c>
      <c r="FB22" s="12">
        <v>1</v>
      </c>
      <c r="FC22" s="12">
        <v>0</v>
      </c>
    </row>
    <row r="23" spans="1:159">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1</v>
      </c>
      <c r="ET23" s="12">
        <v>1</v>
      </c>
      <c r="EU23" s="12">
        <v>1</v>
      </c>
      <c r="EV23" s="12">
        <v>1</v>
      </c>
      <c r="EW23" s="12">
        <v>0</v>
      </c>
      <c r="EX23" s="12">
        <v>0</v>
      </c>
      <c r="EY23" s="12">
        <v>0</v>
      </c>
      <c r="EZ23" s="12">
        <v>0</v>
      </c>
      <c r="FA23" s="12">
        <v>0</v>
      </c>
      <c r="FB23" s="12">
        <v>0</v>
      </c>
      <c r="FC23" s="12">
        <v>0</v>
      </c>
    </row>
    <row r="24" spans="1:159">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0.5</v>
      </c>
      <c r="ET24" s="12">
        <v>0.5</v>
      </c>
      <c r="EU24" s="12">
        <v>0.5</v>
      </c>
      <c r="EV24" s="12">
        <v>0.5</v>
      </c>
      <c r="EW24" s="12">
        <v>0</v>
      </c>
      <c r="EX24" s="12">
        <v>0</v>
      </c>
      <c r="EY24" s="12">
        <v>0</v>
      </c>
      <c r="EZ24" s="12">
        <v>0</v>
      </c>
      <c r="FA24" s="12">
        <v>0</v>
      </c>
      <c r="FB24" s="12">
        <v>0</v>
      </c>
      <c r="FC24" s="12">
        <v>0</v>
      </c>
    </row>
    <row r="25" spans="1:159">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c r="ES25" s="12">
        <v>8</v>
      </c>
      <c r="ET25" s="12">
        <v>7</v>
      </c>
      <c r="EU25" s="12">
        <v>1.5</v>
      </c>
      <c r="EV25" s="12">
        <v>1.5</v>
      </c>
      <c r="EW25" s="12">
        <v>6.5</v>
      </c>
      <c r="EX25" s="12">
        <v>2</v>
      </c>
      <c r="EY25" s="12">
        <v>2.5</v>
      </c>
      <c r="EZ25" s="12">
        <v>8</v>
      </c>
      <c r="FA25" s="12">
        <v>3.5</v>
      </c>
      <c r="FB25" s="12">
        <v>4</v>
      </c>
      <c r="FC25" s="12">
        <v>5.5</v>
      </c>
    </row>
    <row r="26" spans="1:159">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row>
    <row r="27" spans="1:159">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c r="ES27" s="12"/>
      <c r="ET27" s="12"/>
      <c r="EU27" s="12"/>
      <c r="EV27" s="12"/>
      <c r="EW27" s="12"/>
      <c r="EX27" s="12"/>
      <c r="EY27" s="12"/>
      <c r="EZ27" s="12"/>
      <c r="FA27" s="12"/>
      <c r="FB27" s="12"/>
      <c r="FC27" s="12"/>
    </row>
    <row r="28" spans="1:159">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c r="ES29" s="12">
        <v>4</v>
      </c>
      <c r="ET29" s="12">
        <v>7</v>
      </c>
      <c r="EU29" s="12">
        <v>3</v>
      </c>
      <c r="EV29" s="12">
        <v>3</v>
      </c>
      <c r="EW29" s="12">
        <v>1.5</v>
      </c>
      <c r="EX29" s="12">
        <v>4</v>
      </c>
      <c r="EY29" s="12">
        <v>5</v>
      </c>
      <c r="EZ29" s="12">
        <v>4.5</v>
      </c>
      <c r="FA29" s="12">
        <v>3.5</v>
      </c>
      <c r="FB29" s="12">
        <v>3</v>
      </c>
      <c r="FC29" s="12">
        <v>3</v>
      </c>
    </row>
    <row r="30" spans="1:159">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c r="ES30" s="12">
        <v>1.5</v>
      </c>
      <c r="ET30" s="12">
        <v>1.5</v>
      </c>
      <c r="EU30" s="12">
        <v>1</v>
      </c>
      <c r="EV30" s="12">
        <v>1</v>
      </c>
      <c r="EW30" s="12">
        <v>2</v>
      </c>
      <c r="EX30" s="12">
        <v>3.5</v>
      </c>
      <c r="EY30" s="12">
        <v>2.5</v>
      </c>
      <c r="EZ30" s="12">
        <v>3.5</v>
      </c>
      <c r="FA30" s="12">
        <v>2.5</v>
      </c>
      <c r="FB30" s="12">
        <v>4.5</v>
      </c>
      <c r="FC30" s="12">
        <v>3.5</v>
      </c>
    </row>
    <row r="31" spans="1:159">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0.5</v>
      </c>
      <c r="ET31" s="12">
        <v>0.5</v>
      </c>
      <c r="EU31" s="12">
        <v>0.5</v>
      </c>
      <c r="EV31" s="12">
        <v>0</v>
      </c>
      <c r="EW31" s="12">
        <v>0</v>
      </c>
      <c r="EX31" s="12">
        <v>0.5</v>
      </c>
      <c r="EY31" s="12">
        <v>0</v>
      </c>
      <c r="EZ31" s="12">
        <v>0</v>
      </c>
      <c r="FA31" s="12">
        <v>0</v>
      </c>
      <c r="FB31" s="12">
        <v>0</v>
      </c>
      <c r="FC31" s="12">
        <v>0</v>
      </c>
    </row>
    <row r="32" spans="1:159">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c r="ES32" s="12">
        <v>1.5</v>
      </c>
      <c r="ET32" s="12">
        <v>2</v>
      </c>
      <c r="EU32" s="12">
        <v>1</v>
      </c>
      <c r="EV32" s="12">
        <v>0</v>
      </c>
      <c r="EW32" s="12">
        <v>1</v>
      </c>
      <c r="EX32" s="12">
        <v>3</v>
      </c>
      <c r="EY32" s="12">
        <v>1</v>
      </c>
      <c r="EZ32" s="12">
        <v>1</v>
      </c>
      <c r="FA32" s="12">
        <v>0.5</v>
      </c>
      <c r="FB32" s="12">
        <v>0</v>
      </c>
      <c r="FC32" s="12">
        <v>0</v>
      </c>
    </row>
    <row r="33" spans="1:159">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c r="ES33" s="12">
        <v>1</v>
      </c>
      <c r="ET33" s="12">
        <v>2</v>
      </c>
      <c r="EU33" s="12">
        <v>1.5</v>
      </c>
      <c r="EV33" s="12">
        <v>0.5</v>
      </c>
      <c r="EW33" s="12">
        <v>1.5</v>
      </c>
      <c r="EX33" s="12">
        <v>2.5</v>
      </c>
      <c r="EY33" s="12">
        <v>1</v>
      </c>
      <c r="EZ33" s="12">
        <v>1</v>
      </c>
      <c r="FA33" s="12">
        <v>1.5</v>
      </c>
      <c r="FB33" s="12">
        <v>1.5</v>
      </c>
      <c r="FC33" s="12">
        <v>0.5</v>
      </c>
    </row>
    <row r="34" spans="1:159">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c r="ES34" s="12">
        <v>1.5</v>
      </c>
      <c r="ET34" s="12">
        <v>5.5</v>
      </c>
      <c r="EU34" s="12">
        <v>0.5</v>
      </c>
      <c r="EV34" s="12">
        <v>2</v>
      </c>
      <c r="EW34" s="12">
        <v>2</v>
      </c>
      <c r="EX34" s="12">
        <v>3.5</v>
      </c>
      <c r="EY34" s="12">
        <v>1</v>
      </c>
      <c r="EZ34" s="12">
        <v>2</v>
      </c>
      <c r="FA34" s="12">
        <v>0.5</v>
      </c>
      <c r="FB34" s="12">
        <v>0.5</v>
      </c>
      <c r="FC34" s="12">
        <v>1.5</v>
      </c>
    </row>
    <row r="35" spans="1:159">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c r="ES35" s="12">
        <v>3</v>
      </c>
      <c r="ET35" s="12">
        <v>3</v>
      </c>
      <c r="EU35" s="12">
        <v>2.5</v>
      </c>
      <c r="EV35" s="12">
        <v>2.5</v>
      </c>
      <c r="EW35" s="12">
        <v>2</v>
      </c>
      <c r="EX35" s="12">
        <v>3</v>
      </c>
      <c r="EY35" s="12">
        <v>1.5</v>
      </c>
      <c r="EZ35" s="12">
        <v>0</v>
      </c>
      <c r="FA35" s="12">
        <v>0</v>
      </c>
      <c r="FB35" s="12">
        <v>0</v>
      </c>
      <c r="FC35" s="12">
        <v>0</v>
      </c>
    </row>
    <row r="36" spans="1:159">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c r="ES36" s="12">
        <v>0.5</v>
      </c>
      <c r="ET36" s="12">
        <v>1</v>
      </c>
      <c r="EU36" s="12">
        <v>0.5</v>
      </c>
      <c r="EV36" s="12">
        <v>1</v>
      </c>
      <c r="EW36" s="12">
        <v>2</v>
      </c>
      <c r="EX36" s="12">
        <v>0.5</v>
      </c>
      <c r="EY36" s="12">
        <v>0</v>
      </c>
      <c r="EZ36" s="12">
        <v>2.5</v>
      </c>
      <c r="FA36" s="12">
        <v>0</v>
      </c>
      <c r="FB36" s="12">
        <v>1</v>
      </c>
      <c r="FC36" s="12">
        <v>2.5</v>
      </c>
    </row>
    <row r="37" spans="1:159">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c r="ES37" s="12">
        <v>1.5</v>
      </c>
      <c r="ET37" s="12">
        <v>2</v>
      </c>
      <c r="EU37" s="12">
        <v>2</v>
      </c>
      <c r="EV37" s="12">
        <v>0.5</v>
      </c>
      <c r="EW37" s="12">
        <v>3.5</v>
      </c>
      <c r="EX37" s="12">
        <v>2.5</v>
      </c>
      <c r="EY37" s="12">
        <v>0.5</v>
      </c>
      <c r="EZ37" s="12">
        <v>1</v>
      </c>
      <c r="FA37" s="12">
        <v>1.5</v>
      </c>
      <c r="FB37" s="12">
        <v>1</v>
      </c>
      <c r="FC37" s="12">
        <v>1.5</v>
      </c>
    </row>
    <row r="38" spans="1:159">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c r="ES38" s="60">
        <v>0.5</v>
      </c>
      <c r="ET38" s="60">
        <v>0</v>
      </c>
      <c r="EU38" s="60">
        <v>0</v>
      </c>
      <c r="EV38" s="60">
        <v>0.5</v>
      </c>
      <c r="EW38" s="60">
        <v>1.5</v>
      </c>
      <c r="EX38" s="60">
        <v>0.5</v>
      </c>
      <c r="EY38" s="60">
        <v>0.5</v>
      </c>
      <c r="EZ38" s="60">
        <v>0.5</v>
      </c>
      <c r="FA38" s="60">
        <v>0.5</v>
      </c>
      <c r="FB38" s="60">
        <v>1.5</v>
      </c>
      <c r="FC38" s="60">
        <v>0</v>
      </c>
    </row>
    <row r="39" spans="1:159">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c r="ES39" s="12">
        <v>2</v>
      </c>
      <c r="ET39" s="12">
        <v>0.5</v>
      </c>
      <c r="EU39" s="12">
        <v>1.5</v>
      </c>
      <c r="EV39" s="12">
        <v>1</v>
      </c>
      <c r="EW39" s="12">
        <v>1.5</v>
      </c>
      <c r="EX39" s="12">
        <v>6</v>
      </c>
      <c r="EY39" s="12">
        <v>1.5</v>
      </c>
      <c r="EZ39" s="12">
        <v>2</v>
      </c>
      <c r="FA39" s="12">
        <v>4</v>
      </c>
      <c r="FB39" s="12">
        <v>3</v>
      </c>
      <c r="FC39" s="12">
        <v>5</v>
      </c>
    </row>
    <row r="40" spans="1:159">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c r="ES40" s="12">
        <v>0.5</v>
      </c>
      <c r="ET40" s="12">
        <v>1.5</v>
      </c>
      <c r="EU40" s="12">
        <v>0.5</v>
      </c>
      <c r="EV40" s="12">
        <v>1</v>
      </c>
      <c r="EW40" s="12">
        <v>0.5</v>
      </c>
      <c r="EX40" s="12">
        <v>5</v>
      </c>
      <c r="EY40" s="12">
        <v>1</v>
      </c>
      <c r="EZ40" s="12">
        <v>1.5</v>
      </c>
      <c r="FA40" s="12">
        <v>0.5</v>
      </c>
      <c r="FB40" s="12">
        <v>0</v>
      </c>
      <c r="FC40" s="12">
        <v>1</v>
      </c>
    </row>
    <row r="41" spans="1:159">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c r="ES41" s="64">
        <v>2</v>
      </c>
      <c r="ET41" s="64">
        <v>0</v>
      </c>
      <c r="EU41" s="64">
        <v>1</v>
      </c>
      <c r="EV41" s="64">
        <v>1</v>
      </c>
      <c r="EW41" s="64">
        <v>1</v>
      </c>
      <c r="EX41" s="64">
        <v>0.5</v>
      </c>
      <c r="EY41" s="64">
        <v>0</v>
      </c>
      <c r="EZ41" s="64">
        <v>0</v>
      </c>
      <c r="FA41" s="64">
        <v>0</v>
      </c>
      <c r="FB41" s="64">
        <v>0</v>
      </c>
      <c r="FC41" s="64">
        <v>0</v>
      </c>
    </row>
    <row r="42" spans="1:159">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c r="ES42" s="64">
        <v>2</v>
      </c>
      <c r="ET42" s="64">
        <v>0.5</v>
      </c>
      <c r="EU42" s="64">
        <v>1</v>
      </c>
      <c r="EV42" s="64">
        <v>1</v>
      </c>
      <c r="EW42" s="64">
        <v>1</v>
      </c>
      <c r="EX42" s="64">
        <v>0.5</v>
      </c>
      <c r="EY42" s="64">
        <v>2</v>
      </c>
      <c r="EZ42" s="64">
        <v>2.5</v>
      </c>
      <c r="FA42" s="64">
        <v>3</v>
      </c>
      <c r="FB42" s="64">
        <v>0.5</v>
      </c>
      <c r="FC42" s="64">
        <v>0</v>
      </c>
    </row>
    <row r="43" spans="1:159">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c r="ES43" s="64">
        <v>1</v>
      </c>
      <c r="ET43" s="64">
        <v>2</v>
      </c>
      <c r="EU43" s="64">
        <v>1</v>
      </c>
      <c r="EV43" s="64">
        <v>0</v>
      </c>
      <c r="EW43" s="64">
        <v>1.5</v>
      </c>
      <c r="EX43" s="64">
        <v>2</v>
      </c>
      <c r="EY43" s="64">
        <v>0</v>
      </c>
      <c r="EZ43" s="64">
        <v>0</v>
      </c>
      <c r="FA43" s="64">
        <v>0</v>
      </c>
      <c r="FB43" s="64">
        <v>0</v>
      </c>
      <c r="FC43" s="64">
        <v>0</v>
      </c>
    </row>
    <row r="44" spans="1:159">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c r="ES44" s="12">
        <v>0.5</v>
      </c>
      <c r="ET44" s="12">
        <v>0</v>
      </c>
      <c r="EU44" s="12">
        <v>0.5</v>
      </c>
      <c r="EV44" s="12">
        <v>0.5</v>
      </c>
      <c r="EW44" s="12">
        <v>0.5</v>
      </c>
      <c r="EX44" s="12">
        <v>0.5</v>
      </c>
      <c r="EY44" s="12">
        <v>0.5</v>
      </c>
      <c r="EZ44" s="12">
        <v>0</v>
      </c>
      <c r="FA44" s="12">
        <v>0</v>
      </c>
      <c r="FB44" s="12">
        <v>0</v>
      </c>
      <c r="FC44" s="12">
        <v>0</v>
      </c>
    </row>
    <row r="45" spans="1:159">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1</v>
      </c>
      <c r="ET45" s="12">
        <v>1</v>
      </c>
      <c r="EU45" s="12">
        <v>0.5</v>
      </c>
      <c r="EV45" s="12">
        <v>1</v>
      </c>
      <c r="EW45" s="12">
        <v>1</v>
      </c>
      <c r="EX45" s="12">
        <v>0.5</v>
      </c>
      <c r="EY45" s="12">
        <v>0</v>
      </c>
      <c r="EZ45" s="12">
        <v>0</v>
      </c>
      <c r="FA45" s="12">
        <v>0</v>
      </c>
      <c r="FB45" s="12">
        <v>2</v>
      </c>
      <c r="FC45" s="12">
        <v>0</v>
      </c>
    </row>
    <row r="46" spans="1:159">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2</v>
      </c>
      <c r="ET46" s="12">
        <v>3.5</v>
      </c>
      <c r="EU46" s="12">
        <v>3</v>
      </c>
      <c r="EV46" s="12">
        <v>1</v>
      </c>
      <c r="EW46" s="12">
        <v>3</v>
      </c>
      <c r="EX46" s="12">
        <v>5</v>
      </c>
      <c r="EY46" s="12">
        <v>1</v>
      </c>
      <c r="EZ46" s="12">
        <v>2</v>
      </c>
      <c r="FA46" s="12">
        <v>0</v>
      </c>
      <c r="FB46" s="12">
        <v>0</v>
      </c>
      <c r="FC46" s="12">
        <v>1</v>
      </c>
    </row>
    <row r="47" spans="1:159">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60">
        <v>0.5</v>
      </c>
      <c r="ET47" s="60">
        <v>5</v>
      </c>
      <c r="EU47" s="60">
        <v>2.5</v>
      </c>
      <c r="EV47" s="60">
        <v>1</v>
      </c>
      <c r="EW47" s="60">
        <v>0</v>
      </c>
      <c r="EX47" s="60">
        <v>4</v>
      </c>
      <c r="EY47" s="60">
        <v>0</v>
      </c>
      <c r="EZ47" s="60">
        <v>0.5</v>
      </c>
      <c r="FA47" s="60">
        <v>0</v>
      </c>
      <c r="FB47" s="60">
        <v>0</v>
      </c>
      <c r="FC47" s="60">
        <v>0</v>
      </c>
    </row>
    <row r="48" spans="1:159">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c r="ES48" s="64">
        <v>0</v>
      </c>
      <c r="ET48" s="64">
        <v>0</v>
      </c>
      <c r="EU48" s="64">
        <v>0.5</v>
      </c>
      <c r="EV48" s="64">
        <v>0</v>
      </c>
      <c r="EW48" s="64">
        <v>0.5</v>
      </c>
      <c r="EX48" s="64">
        <v>0.5</v>
      </c>
      <c r="EY48" s="64">
        <v>0</v>
      </c>
      <c r="EZ48" s="64">
        <v>0</v>
      </c>
      <c r="FA48" s="64">
        <v>1</v>
      </c>
      <c r="FB48" s="64">
        <v>0</v>
      </c>
      <c r="FC48" s="64">
        <v>0.5</v>
      </c>
    </row>
    <row r="49" spans="1:159">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c r="ES49" s="64">
        <v>0</v>
      </c>
      <c r="ET49" s="64">
        <v>0</v>
      </c>
      <c r="EU49" s="64">
        <v>1</v>
      </c>
      <c r="EV49" s="64">
        <v>0</v>
      </c>
      <c r="EW49" s="64">
        <v>2.5</v>
      </c>
      <c r="EX49" s="64">
        <v>1.5</v>
      </c>
      <c r="EY49" s="64">
        <v>0.5</v>
      </c>
      <c r="EZ49" s="64">
        <v>0</v>
      </c>
      <c r="FA49" s="64">
        <v>1</v>
      </c>
      <c r="FB49" s="64">
        <v>1.5</v>
      </c>
      <c r="FC49" s="64">
        <v>0</v>
      </c>
    </row>
    <row r="50" spans="1:159">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c r="ES50" s="64">
        <v>0</v>
      </c>
      <c r="ET50" s="64">
        <v>0</v>
      </c>
      <c r="EU50" s="64">
        <v>1</v>
      </c>
      <c r="EV50" s="64">
        <v>0</v>
      </c>
      <c r="EW50" s="64">
        <v>0.5</v>
      </c>
      <c r="EX50" s="64">
        <v>0.5</v>
      </c>
      <c r="EY50" s="64">
        <v>0.5</v>
      </c>
      <c r="EZ50" s="64">
        <v>0</v>
      </c>
      <c r="FA50" s="64">
        <v>0</v>
      </c>
      <c r="FB50" s="64">
        <v>0.5</v>
      </c>
      <c r="FC50" s="64">
        <v>0</v>
      </c>
    </row>
    <row r="51" spans="1:159">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c r="ES51" s="64">
        <v>1</v>
      </c>
      <c r="ET51" s="64">
        <v>0.5</v>
      </c>
      <c r="EU51" s="64">
        <v>0.5</v>
      </c>
      <c r="EV51" s="64">
        <v>0.5</v>
      </c>
      <c r="EW51" s="64">
        <v>0.5</v>
      </c>
      <c r="EX51" s="64">
        <v>0.5</v>
      </c>
      <c r="EY51" s="64">
        <v>0.5</v>
      </c>
      <c r="EZ51" s="64">
        <v>0.5</v>
      </c>
      <c r="FA51" s="64">
        <v>0</v>
      </c>
      <c r="FB51" s="64">
        <v>0.5</v>
      </c>
      <c r="FC51" s="64">
        <v>0</v>
      </c>
    </row>
    <row r="52" spans="1:159">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60">
        <v>0</v>
      </c>
      <c r="ET52" s="60">
        <v>0</v>
      </c>
      <c r="EU52" s="60">
        <v>1</v>
      </c>
      <c r="EV52" s="60">
        <v>0</v>
      </c>
      <c r="EW52" s="60">
        <v>0</v>
      </c>
      <c r="EX52" s="60">
        <v>2</v>
      </c>
      <c r="EY52" s="60">
        <v>0</v>
      </c>
      <c r="EZ52" s="60">
        <v>0</v>
      </c>
      <c r="FA52" s="60">
        <v>0</v>
      </c>
      <c r="FB52" s="60">
        <v>0</v>
      </c>
      <c r="FC52" s="60">
        <v>0</v>
      </c>
    </row>
    <row r="53" spans="1:159">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60">
        <v>0.5</v>
      </c>
      <c r="ET53" s="60">
        <v>0.5</v>
      </c>
      <c r="EU53" s="60">
        <v>0</v>
      </c>
      <c r="EV53" s="60">
        <v>1</v>
      </c>
      <c r="EW53" s="60">
        <v>0</v>
      </c>
      <c r="EX53" s="60">
        <v>0.5</v>
      </c>
      <c r="EY53" s="60">
        <v>0</v>
      </c>
      <c r="EZ53" s="60">
        <v>0</v>
      </c>
      <c r="FA53" s="60">
        <v>0</v>
      </c>
      <c r="FB53" s="60">
        <v>0</v>
      </c>
      <c r="FC53" s="60">
        <v>0</v>
      </c>
    </row>
    <row r="54" spans="1:159">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c r="ES54" s="60">
        <v>4</v>
      </c>
      <c r="ET54" s="60">
        <v>5.5</v>
      </c>
      <c r="EU54" s="60">
        <v>3</v>
      </c>
      <c r="EV54" s="60">
        <v>2</v>
      </c>
      <c r="EW54" s="60">
        <v>3.5</v>
      </c>
      <c r="EX54" s="60">
        <v>9</v>
      </c>
      <c r="EY54" s="60">
        <v>0</v>
      </c>
      <c r="EZ54" s="60">
        <v>2</v>
      </c>
      <c r="FA54" s="60">
        <v>0.5</v>
      </c>
      <c r="FB54" s="60">
        <v>2.5</v>
      </c>
      <c r="FC54" s="60">
        <v>3</v>
      </c>
    </row>
    <row r="55" spans="1:159">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c r="ES55" s="60">
        <v>2</v>
      </c>
      <c r="ET55" s="60">
        <v>1.5</v>
      </c>
      <c r="EU55" s="60">
        <v>1.5</v>
      </c>
      <c r="EV55" s="60">
        <v>0.5</v>
      </c>
      <c r="EW55" s="60">
        <v>2</v>
      </c>
      <c r="EX55" s="60">
        <v>1.5</v>
      </c>
      <c r="EY55" s="60">
        <v>0.5</v>
      </c>
      <c r="EZ55" s="60">
        <v>0.5</v>
      </c>
      <c r="FA55" s="60">
        <v>0</v>
      </c>
      <c r="FB55" s="60">
        <v>0.5</v>
      </c>
      <c r="FC55" s="60">
        <v>0.5</v>
      </c>
    </row>
    <row r="56" spans="1:15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row>
    <row r="57" spans="1:15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row>
    <row r="58" spans="1:159">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c r="ES58" s="64">
        <v>0</v>
      </c>
      <c r="ET58" s="64">
        <v>0</v>
      </c>
      <c r="EU58" s="64">
        <v>0</v>
      </c>
      <c r="EV58" s="64">
        <v>0</v>
      </c>
      <c r="EW58" s="64">
        <v>0</v>
      </c>
      <c r="EX58" s="64">
        <v>4</v>
      </c>
      <c r="EY58" s="64">
        <v>1.5</v>
      </c>
      <c r="EZ58" s="64">
        <v>1</v>
      </c>
      <c r="FA58" s="64">
        <v>1.5</v>
      </c>
      <c r="FB58" s="64">
        <v>1</v>
      </c>
      <c r="FC58" s="64">
        <v>1.5</v>
      </c>
    </row>
    <row r="59" spans="1:159">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c r="ES59" s="64">
        <v>0</v>
      </c>
      <c r="ET59" s="64">
        <v>0</v>
      </c>
      <c r="EU59" s="64">
        <v>0</v>
      </c>
      <c r="EV59" s="64">
        <v>0</v>
      </c>
      <c r="EW59" s="64">
        <v>0</v>
      </c>
      <c r="EX59" s="64">
        <v>4</v>
      </c>
      <c r="EY59" s="64">
        <v>2.5</v>
      </c>
      <c r="EZ59" s="64">
        <v>1</v>
      </c>
      <c r="FA59" s="64">
        <v>1</v>
      </c>
      <c r="FB59" s="64">
        <v>2.5</v>
      </c>
      <c r="FC59" s="64">
        <v>1</v>
      </c>
    </row>
    <row r="60" spans="1:159">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c r="ES60" s="64">
        <v>0</v>
      </c>
      <c r="ET60" s="64">
        <v>0</v>
      </c>
      <c r="EU60" s="64">
        <v>0</v>
      </c>
      <c r="EV60" s="64">
        <v>0</v>
      </c>
      <c r="EW60" s="64">
        <v>0</v>
      </c>
      <c r="EX60" s="64">
        <v>0</v>
      </c>
      <c r="EY60" s="64">
        <v>0</v>
      </c>
      <c r="EZ60" s="64">
        <v>0</v>
      </c>
      <c r="FA60" s="64">
        <v>0</v>
      </c>
      <c r="FB60" s="64">
        <v>0</v>
      </c>
      <c r="FC60" s="64">
        <v>0</v>
      </c>
    </row>
    <row r="61" spans="1:159">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c r="ES61" s="64">
        <v>0</v>
      </c>
      <c r="ET61" s="64">
        <v>0</v>
      </c>
      <c r="EU61" s="64">
        <v>0</v>
      </c>
      <c r="EV61" s="64">
        <v>0</v>
      </c>
      <c r="EW61" s="64">
        <v>0</v>
      </c>
      <c r="EX61" s="64">
        <v>0</v>
      </c>
      <c r="EY61" s="64">
        <v>0</v>
      </c>
      <c r="EZ61" s="64">
        <v>0</v>
      </c>
      <c r="FA61" s="64">
        <v>0</v>
      </c>
      <c r="FB61" s="64">
        <v>0</v>
      </c>
      <c r="FC61" s="64">
        <v>0</v>
      </c>
    </row>
    <row r="62" spans="1:159">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c r="ES62" s="64">
        <v>0</v>
      </c>
      <c r="ET62" s="64">
        <v>0</v>
      </c>
      <c r="EU62" s="64">
        <v>0</v>
      </c>
      <c r="EV62" s="64">
        <v>0</v>
      </c>
      <c r="EW62" s="64">
        <v>0</v>
      </c>
      <c r="EX62" s="64">
        <v>5.5</v>
      </c>
      <c r="EY62" s="64">
        <v>1</v>
      </c>
      <c r="EZ62" s="64">
        <v>0.5</v>
      </c>
      <c r="FA62" s="64">
        <v>0.5</v>
      </c>
      <c r="FB62" s="64">
        <v>0.5</v>
      </c>
      <c r="FC62" s="64">
        <v>0.5</v>
      </c>
    </row>
    <row r="63" spans="1:159">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c r="ES63" s="64">
        <v>0</v>
      </c>
      <c r="ET63" s="64">
        <v>0</v>
      </c>
      <c r="EU63" s="64">
        <v>0</v>
      </c>
      <c r="EV63" s="64">
        <v>0</v>
      </c>
      <c r="EW63" s="64">
        <v>0</v>
      </c>
      <c r="EX63" s="64">
        <v>5.5</v>
      </c>
      <c r="EY63" s="64">
        <v>1</v>
      </c>
      <c r="EZ63" s="64">
        <v>2</v>
      </c>
      <c r="FA63" s="64">
        <v>2</v>
      </c>
      <c r="FB63" s="64">
        <v>1</v>
      </c>
      <c r="FC63" s="64">
        <v>1.5</v>
      </c>
    </row>
    <row r="64" spans="1:159">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c r="ES64" s="64">
        <v>0</v>
      </c>
      <c r="ET64" s="64">
        <v>0</v>
      </c>
      <c r="EU64" s="64">
        <v>0</v>
      </c>
      <c r="EV64" s="64">
        <v>0</v>
      </c>
      <c r="EW64" s="64">
        <v>0</v>
      </c>
      <c r="EX64" s="64">
        <v>0</v>
      </c>
      <c r="EY64" s="64">
        <v>0</v>
      </c>
      <c r="EZ64" s="64">
        <v>0</v>
      </c>
      <c r="FA64" s="64">
        <v>0</v>
      </c>
      <c r="FB64" s="64">
        <v>0</v>
      </c>
      <c r="FC64" s="64">
        <v>0</v>
      </c>
    </row>
    <row r="65" spans="1:159">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row>
    <row r="66" spans="1:159">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c r="ES66" s="64">
        <v>0</v>
      </c>
      <c r="ET66" s="64">
        <v>0</v>
      </c>
      <c r="EU66" s="64">
        <v>0</v>
      </c>
      <c r="EV66" s="64">
        <v>0</v>
      </c>
      <c r="EW66" s="64">
        <v>0</v>
      </c>
      <c r="EX66" s="64">
        <v>0</v>
      </c>
      <c r="EY66" s="64">
        <v>0</v>
      </c>
      <c r="EZ66" s="64">
        <v>0</v>
      </c>
      <c r="FA66" s="64">
        <v>0</v>
      </c>
      <c r="FB66" s="64">
        <v>0</v>
      </c>
      <c r="FC66" s="64">
        <v>0</v>
      </c>
    </row>
    <row r="67" spans="1:159">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row>
    <row r="68" spans="1:159">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row>
    <row r="69" spans="1:159">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c r="ES69" s="64">
        <v>0</v>
      </c>
      <c r="ET69" s="64">
        <v>1</v>
      </c>
      <c r="EU69" s="64">
        <v>1</v>
      </c>
      <c r="EV69" s="64">
        <v>1</v>
      </c>
      <c r="EW69" s="64">
        <v>1</v>
      </c>
      <c r="EX69" s="64">
        <v>4</v>
      </c>
      <c r="EY69" s="64">
        <v>1</v>
      </c>
      <c r="EZ69" s="64">
        <v>0.5</v>
      </c>
      <c r="FA69" s="64">
        <v>1</v>
      </c>
      <c r="FB69" s="64">
        <v>1</v>
      </c>
      <c r="FC69" s="64">
        <v>2</v>
      </c>
    </row>
    <row r="70" spans="1:159">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c r="ES70" s="64">
        <v>0</v>
      </c>
      <c r="ET70" s="64">
        <v>1</v>
      </c>
      <c r="EU70" s="64">
        <v>1</v>
      </c>
      <c r="EV70" s="64">
        <v>1</v>
      </c>
      <c r="EW70" s="64">
        <v>1</v>
      </c>
      <c r="EX70" s="64">
        <v>4</v>
      </c>
      <c r="EY70" s="64">
        <v>1</v>
      </c>
      <c r="EZ70" s="64">
        <v>0.5</v>
      </c>
      <c r="FA70" s="64">
        <v>1</v>
      </c>
      <c r="FB70" s="64">
        <v>1</v>
      </c>
      <c r="FC70" s="64">
        <v>2</v>
      </c>
    </row>
    <row r="71" spans="1:159">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row>
    <row r="72" spans="1:159">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row>
    <row r="73" spans="1:159">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c r="ES73" s="64">
        <v>0</v>
      </c>
      <c r="ET73" s="64">
        <v>0</v>
      </c>
      <c r="EU73" s="64">
        <v>0</v>
      </c>
      <c r="EV73" s="64">
        <v>0</v>
      </c>
      <c r="EW73" s="64">
        <v>0</v>
      </c>
      <c r="EX73" s="64">
        <v>0</v>
      </c>
      <c r="EY73" s="64">
        <v>0</v>
      </c>
      <c r="EZ73" s="64">
        <v>0</v>
      </c>
      <c r="FA73" s="64">
        <v>0</v>
      </c>
      <c r="FB73" s="64">
        <v>0</v>
      </c>
      <c r="FC73" s="64">
        <v>0</v>
      </c>
    </row>
    <row r="74" spans="1:159">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c r="ES74" s="64">
        <v>0</v>
      </c>
      <c r="ET74" s="64">
        <v>0</v>
      </c>
      <c r="EU74" s="64">
        <v>0</v>
      </c>
      <c r="EV74" s="64">
        <v>0</v>
      </c>
      <c r="EW74" s="64">
        <v>0</v>
      </c>
      <c r="EX74" s="64">
        <v>0</v>
      </c>
      <c r="EY74" s="64">
        <v>0</v>
      </c>
      <c r="EZ74" s="64">
        <v>0</v>
      </c>
      <c r="FA74" s="64">
        <v>0</v>
      </c>
      <c r="FB74" s="64">
        <v>0</v>
      </c>
      <c r="FC74" s="64">
        <v>0</v>
      </c>
    </row>
    <row r="75" spans="1:159">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c r="ES75" s="12">
        <v>6</v>
      </c>
      <c r="ET75" s="12">
        <v>11.5</v>
      </c>
      <c r="EU75" s="12">
        <v>11.5</v>
      </c>
      <c r="EV75" s="12">
        <v>7</v>
      </c>
      <c r="EW75" s="12">
        <v>3.5</v>
      </c>
      <c r="EX75" s="12">
        <v>4</v>
      </c>
      <c r="EY75" s="12">
        <v>1</v>
      </c>
      <c r="EZ75" s="12">
        <v>1</v>
      </c>
      <c r="FA75" s="12">
        <v>0</v>
      </c>
      <c r="FB75" s="12">
        <v>0.5</v>
      </c>
      <c r="FC75" s="12">
        <v>0</v>
      </c>
    </row>
    <row r="76" spans="1:159">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c r="ES76" s="60">
        <v>6</v>
      </c>
      <c r="ET76" s="60">
        <v>0.5</v>
      </c>
      <c r="EU76" s="60">
        <v>0.5</v>
      </c>
      <c r="EV76" s="60">
        <v>0</v>
      </c>
      <c r="EW76" s="60">
        <v>1</v>
      </c>
      <c r="EX76" s="60">
        <v>4</v>
      </c>
      <c r="EY76" s="60">
        <v>1</v>
      </c>
      <c r="EZ76" s="60">
        <v>0.5</v>
      </c>
      <c r="FA76" s="60">
        <v>0.5</v>
      </c>
      <c r="FB76" s="60">
        <v>1</v>
      </c>
      <c r="FC76" s="60">
        <v>2</v>
      </c>
    </row>
    <row r="77" spans="1:159">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c r="ES77" s="12">
        <v>0</v>
      </c>
      <c r="ET77" s="12">
        <v>0</v>
      </c>
      <c r="EU77" s="12">
        <v>0</v>
      </c>
      <c r="EV77" s="12">
        <v>0</v>
      </c>
      <c r="EW77" s="12">
        <v>0</v>
      </c>
      <c r="EX77" s="12">
        <v>0</v>
      </c>
      <c r="EY77" s="12">
        <v>0</v>
      </c>
      <c r="EZ77" s="12">
        <v>0</v>
      </c>
      <c r="FA77" s="12">
        <v>0</v>
      </c>
      <c r="FB77" s="12">
        <v>0</v>
      </c>
      <c r="FC77" s="12">
        <v>0</v>
      </c>
    </row>
    <row r="78" spans="1:159">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row>
    <row r="79" spans="1:159">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row>
    <row r="80" spans="1:159">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c r="ES80" s="12">
        <v>0</v>
      </c>
      <c r="ET80" s="12">
        <v>0</v>
      </c>
      <c r="EU80" s="12">
        <v>0</v>
      </c>
      <c r="EV80" s="12">
        <v>0</v>
      </c>
      <c r="EW80" s="12">
        <v>0</v>
      </c>
      <c r="EX80" s="12">
        <v>3</v>
      </c>
      <c r="EY80" s="12">
        <v>0.5</v>
      </c>
      <c r="EZ80" s="12">
        <v>1</v>
      </c>
      <c r="FA80" s="12">
        <v>1</v>
      </c>
      <c r="FB80" s="12">
        <v>1.5</v>
      </c>
      <c r="FC80" s="12">
        <v>1</v>
      </c>
    </row>
    <row r="81" spans="1:159">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c r="ES81" s="64">
        <v>0</v>
      </c>
      <c r="ET81" s="64">
        <v>0</v>
      </c>
      <c r="EU81" s="64">
        <v>0</v>
      </c>
      <c r="EV81" s="64">
        <v>0</v>
      </c>
      <c r="EW81" s="64">
        <v>0</v>
      </c>
      <c r="EX81" s="64">
        <v>0</v>
      </c>
      <c r="EY81" s="64">
        <v>0</v>
      </c>
      <c r="EZ81" s="64">
        <v>0</v>
      </c>
      <c r="FA81" s="64">
        <v>0</v>
      </c>
      <c r="FB81" s="64">
        <v>0</v>
      </c>
      <c r="FC81" s="64">
        <v>0</v>
      </c>
    </row>
    <row r="82" spans="1:15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row>
    <row r="83" spans="1:15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row>
    <row r="84" spans="1:159">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c r="ES84" s="12">
        <v>1.5</v>
      </c>
      <c r="ET84" s="12">
        <v>1.5</v>
      </c>
      <c r="EU84" s="12">
        <v>1.5</v>
      </c>
      <c r="EV84" s="12">
        <v>2</v>
      </c>
      <c r="EW84" s="12">
        <v>2</v>
      </c>
      <c r="EX84" s="12">
        <v>3</v>
      </c>
      <c r="EY84" s="12">
        <v>2.5</v>
      </c>
      <c r="EZ84" s="12">
        <v>2.5</v>
      </c>
      <c r="FA84" s="12">
        <v>4</v>
      </c>
      <c r="FB84" s="12">
        <v>2</v>
      </c>
      <c r="FC84" s="12">
        <v>2.5</v>
      </c>
    </row>
    <row r="85" spans="1:159">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c r="ES85" s="12">
        <v>0.5</v>
      </c>
      <c r="ET85" s="12">
        <v>0.5</v>
      </c>
      <c r="EU85" s="12">
        <v>0.5</v>
      </c>
      <c r="EV85" s="12">
        <v>0</v>
      </c>
      <c r="EW85" s="12">
        <v>0</v>
      </c>
      <c r="EX85" s="12">
        <v>1</v>
      </c>
      <c r="EY85" s="12">
        <v>0.5</v>
      </c>
      <c r="EZ85" s="12">
        <v>1</v>
      </c>
      <c r="FA85" s="12">
        <v>1</v>
      </c>
      <c r="FB85" s="12">
        <v>0.5</v>
      </c>
      <c r="FC85" s="12">
        <v>2.5</v>
      </c>
    </row>
    <row r="86" spans="1:15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row>
    <row r="87" spans="1:159"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row>
    <row r="88" spans="1:159">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c r="ES88" s="13"/>
      <c r="ET88" s="13"/>
      <c r="EU88" s="13"/>
      <c r="EV88" s="13"/>
      <c r="EW88" s="13"/>
      <c r="EX88" s="13"/>
      <c r="EY88" s="13"/>
      <c r="EZ88" s="13"/>
      <c r="FA88" s="13"/>
      <c r="FB88" s="70">
        <v>0</v>
      </c>
      <c r="FC88" s="70">
        <v>0</v>
      </c>
    </row>
    <row r="89" spans="1:159">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c r="ES89" s="13"/>
      <c r="ET89" s="13"/>
      <c r="EU89" s="13"/>
      <c r="EV89" s="13"/>
      <c r="EW89" s="13"/>
      <c r="EX89" s="13"/>
      <c r="EY89" s="13"/>
      <c r="EZ89" s="13"/>
      <c r="FA89" s="13"/>
      <c r="FB89" s="70">
        <v>0</v>
      </c>
      <c r="FC89" s="70">
        <v>0</v>
      </c>
    </row>
    <row r="90" spans="1:159">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c r="ES90" s="13"/>
      <c r="ET90" s="13"/>
      <c r="EU90" s="13"/>
      <c r="EV90" s="13"/>
      <c r="EW90" s="13"/>
      <c r="EX90" s="13"/>
      <c r="EY90" s="13"/>
      <c r="EZ90" s="13"/>
      <c r="FA90" s="13"/>
      <c r="FB90" s="70">
        <v>1.5</v>
      </c>
      <c r="FC90" s="70">
        <v>4.5</v>
      </c>
    </row>
    <row r="91" spans="1:159">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c r="ES91" s="13"/>
      <c r="ET91" s="13"/>
      <c r="EU91" s="13"/>
      <c r="EV91" s="13"/>
      <c r="EW91" s="13"/>
      <c r="EX91" s="13"/>
      <c r="EY91" s="13"/>
      <c r="EZ91" s="13"/>
      <c r="FA91" s="13"/>
      <c r="FB91" s="70"/>
      <c r="FC91" s="70"/>
    </row>
    <row r="92" spans="1:159">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c r="ES92" s="13"/>
      <c r="ET92" s="13"/>
      <c r="EU92" s="13"/>
      <c r="EV92" s="13"/>
      <c r="EW92" s="13"/>
      <c r="EX92" s="13"/>
      <c r="EY92" s="13"/>
      <c r="EZ92" s="13"/>
      <c r="FA92" s="13"/>
      <c r="FB92" s="70">
        <v>1.5</v>
      </c>
      <c r="FC92" s="70">
        <v>1</v>
      </c>
    </row>
    <row r="93" spans="1:159">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c r="ES93" s="13"/>
      <c r="ET93" s="13"/>
      <c r="EU93" s="13"/>
      <c r="EV93" s="13"/>
      <c r="EW93" s="13"/>
      <c r="EX93" s="13"/>
      <c r="EY93" s="13"/>
      <c r="EZ93" s="13"/>
      <c r="FA93" s="13"/>
      <c r="FB93" s="70">
        <v>0</v>
      </c>
      <c r="FC93" s="70">
        <v>0</v>
      </c>
    </row>
    <row r="94" spans="1:159">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c r="ES94" s="13"/>
      <c r="ET94" s="13"/>
      <c r="EU94" s="13"/>
      <c r="EV94" s="13"/>
      <c r="EW94" s="13"/>
      <c r="EX94" s="13"/>
      <c r="EY94" s="13"/>
      <c r="EZ94" s="13"/>
      <c r="FA94" s="13"/>
      <c r="FB94" s="70">
        <v>0</v>
      </c>
      <c r="FC94" s="70">
        <v>0</v>
      </c>
    </row>
    <row r="95" spans="1:159">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c r="ES95" s="13"/>
      <c r="ET95" s="13"/>
      <c r="EU95" s="13"/>
      <c r="EV95" s="13"/>
      <c r="EW95" s="13"/>
      <c r="EX95" s="13"/>
      <c r="EY95" s="13"/>
      <c r="EZ95" s="13"/>
      <c r="FA95" s="13"/>
      <c r="FB95" s="70">
        <v>0.5</v>
      </c>
      <c r="FC95" s="70">
        <v>0.5</v>
      </c>
    </row>
    <row r="96" spans="1:159">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c r="ES96" s="13"/>
      <c r="ET96" s="13"/>
      <c r="EU96" s="13"/>
      <c r="EV96" s="13"/>
      <c r="EW96" s="13"/>
      <c r="EX96" s="13"/>
      <c r="EY96" s="13"/>
      <c r="EZ96" s="13"/>
      <c r="FA96" s="13"/>
      <c r="FB96" s="70">
        <v>0</v>
      </c>
      <c r="FC96" s="70">
        <v>0</v>
      </c>
    </row>
    <row r="97" spans="1:159">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c r="ES97" s="13"/>
      <c r="ET97" s="13"/>
      <c r="EU97" s="13"/>
      <c r="EV97" s="13"/>
      <c r="EW97" s="13"/>
      <c r="EX97" s="13"/>
      <c r="EY97" s="13"/>
      <c r="EZ97" s="13"/>
      <c r="FA97" s="13"/>
      <c r="FB97" s="70">
        <v>0</v>
      </c>
      <c r="FC97" s="70">
        <v>0</v>
      </c>
    </row>
    <row r="98" spans="1:159">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c r="ES98" s="13"/>
      <c r="ET98" s="13"/>
      <c r="EU98" s="13"/>
      <c r="EV98" s="13"/>
      <c r="EW98" s="13"/>
      <c r="EX98" s="13"/>
      <c r="EY98" s="13"/>
      <c r="EZ98" s="13"/>
      <c r="FA98" s="13"/>
      <c r="FB98" s="70">
        <v>0</v>
      </c>
      <c r="FC98" s="70">
        <v>0</v>
      </c>
    </row>
    <row r="99" spans="1:159">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c r="ES99" s="13"/>
      <c r="ET99" s="13"/>
      <c r="EU99" s="13"/>
      <c r="EV99" s="13"/>
      <c r="EW99" s="13"/>
      <c r="EX99" s="13"/>
      <c r="EY99" s="13"/>
      <c r="EZ99" s="13"/>
      <c r="FA99" s="13"/>
      <c r="FB99" s="70">
        <v>0</v>
      </c>
      <c r="FC99" s="70">
        <v>0.5</v>
      </c>
    </row>
    <row r="100" spans="1:159">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13"/>
      <c r="ET100" s="13"/>
      <c r="EU100" s="13"/>
      <c r="EV100" s="13"/>
      <c r="EW100" s="13"/>
      <c r="EX100" s="13"/>
      <c r="EY100" s="13"/>
      <c r="EZ100" s="13"/>
      <c r="FA100" s="13"/>
      <c r="FB100" s="70"/>
      <c r="FC100" s="70"/>
    </row>
    <row r="101" spans="1:15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row>
    <row r="102" spans="1:159">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row>
    <row r="103" spans="1:159">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c r="ES103" s="12">
        <v>0</v>
      </c>
      <c r="ET103" s="12">
        <v>0</v>
      </c>
      <c r="EU103" s="12">
        <v>0</v>
      </c>
      <c r="EV103" s="12">
        <v>0</v>
      </c>
      <c r="EW103" s="12">
        <v>0</v>
      </c>
      <c r="EX103" s="12">
        <v>0</v>
      </c>
      <c r="EY103" s="12">
        <v>0</v>
      </c>
      <c r="EZ103" s="12">
        <v>0</v>
      </c>
      <c r="FA103" s="12">
        <v>0</v>
      </c>
      <c r="FB103" s="12">
        <v>0</v>
      </c>
      <c r="FC103" s="12">
        <v>0</v>
      </c>
    </row>
    <row r="104" spans="1:159">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c r="ES104" s="12">
        <v>0</v>
      </c>
      <c r="ET104" s="12">
        <v>0</v>
      </c>
      <c r="EU104" s="12">
        <v>0</v>
      </c>
      <c r="EV104" s="12">
        <v>0</v>
      </c>
      <c r="EW104" s="12">
        <v>0</v>
      </c>
      <c r="EX104" s="12">
        <v>0</v>
      </c>
      <c r="EY104" s="12">
        <v>0</v>
      </c>
      <c r="EZ104" s="12">
        <v>0</v>
      </c>
      <c r="FA104" s="12">
        <v>0</v>
      </c>
      <c r="FB104" s="12">
        <v>0</v>
      </c>
      <c r="FC104" s="12">
        <v>0</v>
      </c>
    </row>
    <row r="105" spans="1:15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row>
    <row r="106" spans="1:15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row>
    <row r="107" spans="1:159">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row>
    <row r="108" spans="1:159">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row>
    <row r="109" spans="1:15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row>
    <row r="110" spans="1:15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row>
    <row r="111" spans="1:159">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c r="ES111" s="12">
        <v>0.5</v>
      </c>
      <c r="ET111" s="12">
        <v>0.5</v>
      </c>
      <c r="EU111" s="12">
        <v>0</v>
      </c>
      <c r="EV111" s="12">
        <v>0.5</v>
      </c>
      <c r="EW111" s="12">
        <v>0.5</v>
      </c>
      <c r="EX111" s="12">
        <v>0.5</v>
      </c>
      <c r="EY111" s="12">
        <v>1.5</v>
      </c>
      <c r="EZ111" s="12">
        <v>0</v>
      </c>
      <c r="FA111" s="12">
        <v>0.5</v>
      </c>
      <c r="FB111" s="12">
        <v>0.5</v>
      </c>
      <c r="FC111" s="12">
        <v>0.5</v>
      </c>
    </row>
    <row r="112" spans="1:159">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1</v>
      </c>
      <c r="ET112" s="12">
        <v>1</v>
      </c>
      <c r="EU112" s="12">
        <v>3</v>
      </c>
      <c r="EV112" s="12">
        <v>4.5</v>
      </c>
      <c r="EW112" s="12">
        <v>4.5</v>
      </c>
      <c r="EX112" s="12">
        <v>8</v>
      </c>
      <c r="EY112" s="12">
        <v>3</v>
      </c>
      <c r="EZ112" s="12">
        <v>0</v>
      </c>
      <c r="FA112" s="12">
        <v>4</v>
      </c>
      <c r="FB112" s="12">
        <v>4</v>
      </c>
      <c r="FC112" s="12">
        <v>4</v>
      </c>
    </row>
    <row r="113" spans="1:15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row>
    <row r="114" spans="1:159">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66"/>
      <c r="ET114" s="66"/>
      <c r="EU114" s="66"/>
      <c r="EV114" s="66"/>
      <c r="EW114" s="66"/>
      <c r="EX114" s="66"/>
      <c r="EY114" s="74"/>
      <c r="EZ114" s="74"/>
      <c r="FA114" s="74"/>
      <c r="FB114" s="74"/>
      <c r="FC114" s="74"/>
    </row>
    <row r="115" spans="1:159">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c r="ES115" s="75">
        <v>7</v>
      </c>
      <c r="ET115" s="75">
        <v>7.5</v>
      </c>
      <c r="EU115" s="75">
        <v>13.5</v>
      </c>
      <c r="EV115" s="75">
        <v>13.5</v>
      </c>
      <c r="EW115" s="75">
        <v>14.5</v>
      </c>
      <c r="EX115" s="75">
        <v>9.5</v>
      </c>
      <c r="EY115" s="76">
        <v>5</v>
      </c>
      <c r="EZ115" s="76">
        <v>7</v>
      </c>
      <c r="FA115" s="76">
        <v>3</v>
      </c>
      <c r="FB115" s="76">
        <v>3</v>
      </c>
      <c r="FC115" s="76">
        <v>2</v>
      </c>
    </row>
    <row r="116" spans="1:159">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c r="ES116" s="75">
        <v>4.5</v>
      </c>
      <c r="ET116" s="75">
        <v>5</v>
      </c>
      <c r="EU116" s="75">
        <v>5</v>
      </c>
      <c r="EV116" s="75">
        <v>4</v>
      </c>
      <c r="EW116" s="75">
        <v>4.5</v>
      </c>
      <c r="EX116" s="75">
        <v>0</v>
      </c>
      <c r="EY116" s="76">
        <v>4</v>
      </c>
      <c r="EZ116" s="76">
        <v>3.5</v>
      </c>
      <c r="FA116" s="76">
        <v>4</v>
      </c>
      <c r="FB116" s="76">
        <v>1</v>
      </c>
      <c r="FC116" s="76">
        <v>1.5</v>
      </c>
    </row>
    <row r="117" spans="1:159">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c r="ES117" s="12">
        <v>2</v>
      </c>
      <c r="ET117" s="12">
        <v>2</v>
      </c>
      <c r="EU117" s="12">
        <v>2</v>
      </c>
      <c r="EV117" s="12">
        <v>3.5</v>
      </c>
      <c r="EW117" s="12">
        <v>3.5</v>
      </c>
      <c r="EX117" s="12">
        <v>13</v>
      </c>
      <c r="EY117" s="12">
        <v>5.5</v>
      </c>
      <c r="EZ117" s="12">
        <v>2.5</v>
      </c>
      <c r="FA117" s="12">
        <v>3.5</v>
      </c>
      <c r="FB117" s="12">
        <v>2</v>
      </c>
      <c r="FC117" s="12">
        <v>5</v>
      </c>
    </row>
    <row r="118" spans="1:159">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c r="ES118" s="12">
        <v>9</v>
      </c>
      <c r="ET118" s="12">
        <v>11.5</v>
      </c>
      <c r="EU118" s="12">
        <v>6</v>
      </c>
      <c r="EV118" s="12">
        <v>5</v>
      </c>
      <c r="EW118" s="12">
        <v>6.5</v>
      </c>
      <c r="EX118" s="12">
        <v>8.5</v>
      </c>
      <c r="EY118" s="12">
        <v>5</v>
      </c>
      <c r="EZ118" s="12">
        <v>4</v>
      </c>
      <c r="FA118" s="12">
        <v>4</v>
      </c>
      <c r="FB118" s="12">
        <v>2</v>
      </c>
      <c r="FC118" s="12">
        <v>2</v>
      </c>
    </row>
    <row r="119" spans="1:159">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c r="ES119" s="12">
        <v>3.5</v>
      </c>
      <c r="ET119" s="12">
        <v>8</v>
      </c>
      <c r="EU119" s="12">
        <v>8.5</v>
      </c>
      <c r="EV119" s="12">
        <v>5</v>
      </c>
      <c r="EW119" s="12">
        <v>8</v>
      </c>
      <c r="EX119" s="12">
        <v>4</v>
      </c>
      <c r="EY119" s="12">
        <v>5</v>
      </c>
      <c r="EZ119" s="12">
        <v>2</v>
      </c>
      <c r="FA119" s="12">
        <v>2</v>
      </c>
      <c r="FB119" s="12">
        <v>4</v>
      </c>
      <c r="FC119" s="12">
        <v>5</v>
      </c>
    </row>
    <row r="120" spans="1:159">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c r="ES120" s="12">
        <v>6</v>
      </c>
      <c r="ET120" s="12">
        <v>8</v>
      </c>
      <c r="EU120" s="12">
        <v>4.5</v>
      </c>
      <c r="EV120" s="12">
        <v>7</v>
      </c>
      <c r="EW120" s="12">
        <v>7</v>
      </c>
      <c r="EX120" s="12">
        <v>9.5</v>
      </c>
      <c r="EY120" s="12">
        <v>5.5</v>
      </c>
      <c r="EZ120" s="12">
        <v>5.5</v>
      </c>
      <c r="FA120" s="12">
        <v>4.5</v>
      </c>
      <c r="FB120" s="12">
        <v>4.5</v>
      </c>
      <c r="FC120" s="12">
        <v>2</v>
      </c>
    </row>
    <row r="121" spans="1:159">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row>
    <row r="122" spans="1:159">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c r="ES122" s="12">
        <v>1.5</v>
      </c>
      <c r="ET122" s="12">
        <v>1</v>
      </c>
      <c r="EU122" s="12">
        <v>1.5</v>
      </c>
      <c r="EV122" s="12">
        <v>1</v>
      </c>
      <c r="EW122" s="12">
        <v>2</v>
      </c>
      <c r="EX122" s="12">
        <v>0</v>
      </c>
      <c r="EY122" s="12">
        <v>2</v>
      </c>
      <c r="EZ122" s="12">
        <v>2.5</v>
      </c>
      <c r="FA122" s="12">
        <v>1</v>
      </c>
      <c r="FB122" s="12">
        <v>0.5</v>
      </c>
      <c r="FC122" s="12">
        <v>0.5</v>
      </c>
    </row>
    <row r="123" spans="1:159">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4</v>
      </c>
      <c r="ET123" s="12">
        <v>4</v>
      </c>
      <c r="EU123" s="12">
        <v>6</v>
      </c>
      <c r="EV123" s="12">
        <v>5</v>
      </c>
      <c r="EW123" s="12">
        <v>4.5</v>
      </c>
      <c r="EX123" s="12">
        <v>6</v>
      </c>
      <c r="EY123" s="12">
        <v>3.5</v>
      </c>
      <c r="EZ123" s="12">
        <v>3</v>
      </c>
      <c r="FA123" s="12">
        <v>3</v>
      </c>
      <c r="FB123" s="12">
        <v>2.5</v>
      </c>
      <c r="FC123" s="12">
        <v>1.5</v>
      </c>
    </row>
    <row r="124" spans="1:159">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c r="ES124" s="12">
        <v>6</v>
      </c>
      <c r="ET124" s="12">
        <v>6.5</v>
      </c>
      <c r="EU124" s="12">
        <v>8.5</v>
      </c>
      <c r="EV124" s="12">
        <v>7.5</v>
      </c>
      <c r="EW124" s="12">
        <v>7.5</v>
      </c>
      <c r="EX124" s="12">
        <v>6</v>
      </c>
      <c r="EY124" s="12">
        <v>3.5</v>
      </c>
      <c r="EZ124" s="12">
        <v>1.5</v>
      </c>
      <c r="FA124" s="12">
        <v>2</v>
      </c>
      <c r="FB124" s="12">
        <v>2</v>
      </c>
      <c r="FC124" s="12">
        <v>1.5</v>
      </c>
    </row>
    <row r="125" spans="1:159">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c r="ES125" s="12">
        <v>1</v>
      </c>
      <c r="ET125" s="12">
        <v>1</v>
      </c>
      <c r="EU125" s="12">
        <v>2</v>
      </c>
      <c r="EV125" s="12">
        <v>2.5</v>
      </c>
      <c r="EW125" s="12">
        <v>1.5</v>
      </c>
      <c r="EX125" s="12">
        <v>2</v>
      </c>
      <c r="EY125" s="12">
        <v>3.5</v>
      </c>
      <c r="EZ125" s="12">
        <v>10.5</v>
      </c>
      <c r="FA125" s="12">
        <v>10.5</v>
      </c>
      <c r="FB125" s="12">
        <v>12.5</v>
      </c>
      <c r="FC125" s="12">
        <v>8</v>
      </c>
    </row>
    <row r="126" spans="1:159">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c r="ES126" s="12">
        <v>4.5</v>
      </c>
      <c r="ET126" s="12">
        <v>5.5</v>
      </c>
      <c r="EU126" s="12">
        <v>5</v>
      </c>
      <c r="EV126" s="12">
        <v>10</v>
      </c>
      <c r="EW126" s="12">
        <v>5</v>
      </c>
      <c r="EX126" s="12">
        <v>5.5</v>
      </c>
      <c r="EY126" s="12">
        <v>4</v>
      </c>
      <c r="EZ126" s="12">
        <v>6</v>
      </c>
      <c r="FA126" s="12">
        <v>4.5</v>
      </c>
      <c r="FB126" s="12">
        <v>4.5</v>
      </c>
      <c r="FC126" s="12">
        <v>4.5</v>
      </c>
    </row>
    <row r="127" spans="1:159">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c r="ES127" s="12">
        <v>1</v>
      </c>
      <c r="ET127" s="12">
        <v>1</v>
      </c>
      <c r="EU127" s="12">
        <v>1</v>
      </c>
      <c r="EV127" s="12">
        <v>0</v>
      </c>
      <c r="EW127" s="12">
        <v>0</v>
      </c>
      <c r="EX127" s="12">
        <v>1</v>
      </c>
      <c r="EY127" s="12">
        <v>1</v>
      </c>
      <c r="EZ127" s="12">
        <v>1</v>
      </c>
      <c r="FA127" s="12">
        <v>1.5</v>
      </c>
      <c r="FB127" s="12">
        <v>1.5</v>
      </c>
      <c r="FC127" s="12">
        <v>2</v>
      </c>
    </row>
    <row r="128" spans="1:159">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row>
    <row r="129" spans="1:15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row>
    <row r="130" spans="1:15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row>
    <row r="131" spans="1:159">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row>
    <row r="132" spans="1:159">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row>
    <row r="133" spans="1:159">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row>
    <row r="134" spans="1:159">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row>
    <row r="135" spans="1:15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row>
    <row r="136" spans="1:15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row>
    <row r="137" spans="1:159">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row>
    <row r="138" spans="1:159">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row>
    <row r="139" spans="1:159">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row>
    <row r="140" spans="1:159">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1</v>
      </c>
      <c r="ET140" s="12">
        <v>1</v>
      </c>
      <c r="EU140" s="12">
        <v>5</v>
      </c>
      <c r="EV140" s="12">
        <v>2.5</v>
      </c>
      <c r="EW140" s="12">
        <v>2.5</v>
      </c>
      <c r="EX140" s="12">
        <v>1</v>
      </c>
      <c r="EY140" s="12">
        <v>1</v>
      </c>
      <c r="EZ140" s="12">
        <v>1</v>
      </c>
      <c r="FA140" s="12">
        <v>1</v>
      </c>
      <c r="FB140" s="12">
        <v>1</v>
      </c>
      <c r="FC140" s="12">
        <v>1</v>
      </c>
    </row>
    <row r="141" spans="1:15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row>
    <row r="142" spans="1:15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row>
    <row r="143" spans="1:159">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row>
    <row r="144" spans="1:159">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c r="ES144" s="12">
        <v>0.5</v>
      </c>
      <c r="ET144" s="12">
        <v>0.5</v>
      </c>
      <c r="EU144" s="12">
        <v>0.5</v>
      </c>
      <c r="EV144" s="12">
        <v>0.5</v>
      </c>
      <c r="EW144" s="12">
        <v>0.5</v>
      </c>
      <c r="EX144" s="12">
        <v>0.5</v>
      </c>
      <c r="EY144" s="12">
        <v>0.5</v>
      </c>
      <c r="EZ144" s="12">
        <v>0.5</v>
      </c>
      <c r="FA144" s="12">
        <v>0.5</v>
      </c>
      <c r="FB144" s="12">
        <v>0.5</v>
      </c>
      <c r="FC144" s="12">
        <v>0.5</v>
      </c>
    </row>
    <row r="145" spans="1:159">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c r="ES145" s="12">
        <v>0.5</v>
      </c>
      <c r="ET145" s="12">
        <v>0.5</v>
      </c>
      <c r="EU145" s="12">
        <v>0.5</v>
      </c>
      <c r="EV145" s="12">
        <v>0.5</v>
      </c>
      <c r="EW145" s="12">
        <v>0.5</v>
      </c>
      <c r="EX145" s="12">
        <v>0.5</v>
      </c>
      <c r="EY145" s="12">
        <v>0.5</v>
      </c>
      <c r="EZ145" s="12">
        <v>0.5</v>
      </c>
      <c r="FA145" s="12">
        <v>0.5</v>
      </c>
      <c r="FB145" s="12">
        <v>0.5</v>
      </c>
      <c r="FC145" s="12">
        <v>0.5</v>
      </c>
    </row>
    <row r="146" spans="1:159">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row>
    <row r="147" spans="1:159">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row>
    <row r="148" spans="1:15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row>
    <row r="149" spans="1:159">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c r="ES149" s="12"/>
      <c r="ET149" s="12"/>
      <c r="EU149" s="12"/>
      <c r="EV149" s="12"/>
      <c r="EW149" s="12"/>
      <c r="EX149" s="12"/>
    </row>
    <row r="150" spans="1:159">
      <c r="A150" s="82"/>
      <c r="DM150" s="53"/>
      <c r="DP150" s="54"/>
    </row>
    <row r="151" spans="1:159">
      <c r="A151" s="52" t="s">
        <v>960</v>
      </c>
      <c r="B151" s="52" t="s">
        <v>153</v>
      </c>
      <c r="C151" s="52" t="s">
        <v>154</v>
      </c>
      <c r="D151" s="52" t="s">
        <v>160</v>
      </c>
      <c r="E151" s="52" t="s">
        <v>960</v>
      </c>
      <c r="DM151" s="53"/>
      <c r="DP151" s="54"/>
    </row>
    <row r="152" spans="1:159" ht="27">
      <c r="A152" s="52">
        <v>34</v>
      </c>
      <c r="B152" s="52">
        <v>86</v>
      </c>
      <c r="C152" s="52">
        <v>102</v>
      </c>
      <c r="D152" s="52">
        <v>222</v>
      </c>
      <c r="E152" s="52">
        <v>34</v>
      </c>
      <c r="CQ152" s="52" t="s">
        <v>641</v>
      </c>
      <c r="CR152" s="83" t="s">
        <v>152</v>
      </c>
      <c r="CS152" s="52" t="s">
        <v>153</v>
      </c>
      <c r="CT152" s="52" t="s">
        <v>154</v>
      </c>
      <c r="DE152" s="52"/>
      <c r="DL152" s="52"/>
      <c r="DM152" s="52"/>
      <c r="DN152" s="52"/>
      <c r="DO152" s="53"/>
      <c r="DP152" s="54"/>
    </row>
    <row r="153" spans="1:159">
      <c r="A153" s="52">
        <v>59</v>
      </c>
      <c r="B153" s="52">
        <v>82</v>
      </c>
      <c r="C153" s="52">
        <v>115</v>
      </c>
      <c r="D153" s="52">
        <v>256</v>
      </c>
      <c r="E153" s="52">
        <v>59</v>
      </c>
      <c r="CQ153" s="55" t="s">
        <v>187</v>
      </c>
      <c r="CR153" s="84">
        <v>2.1587301587301591</v>
      </c>
      <c r="CS153" s="84">
        <v>5.8823529411764701</v>
      </c>
      <c r="CT153" s="84">
        <v>13.545816733067728</v>
      </c>
      <c r="DE153" s="52"/>
      <c r="DL153" s="52"/>
      <c r="DM153" s="52"/>
      <c r="DN153" s="52"/>
      <c r="DO153" s="53"/>
      <c r="DP153" s="54"/>
    </row>
    <row r="154" spans="1:159">
      <c r="A154" s="52">
        <v>44</v>
      </c>
      <c r="B154" s="52">
        <v>94</v>
      </c>
      <c r="C154" s="52">
        <v>88</v>
      </c>
      <c r="D154" s="52">
        <v>226</v>
      </c>
      <c r="E154" s="52">
        <v>44</v>
      </c>
      <c r="CQ154" s="55" t="s">
        <v>188</v>
      </c>
      <c r="CR154" s="84">
        <v>3.7460317460317456</v>
      </c>
      <c r="CS154" s="84">
        <v>5.6087551299589604</v>
      </c>
      <c r="CT154" s="84">
        <v>15.272244355909695</v>
      </c>
      <c r="DE154" s="52"/>
      <c r="DL154" s="52"/>
      <c r="DM154" s="52"/>
      <c r="DN154" s="52"/>
      <c r="DO154" s="53"/>
      <c r="DP154" s="54"/>
    </row>
    <row r="155" spans="1:159">
      <c r="A155" s="52">
        <v>52</v>
      </c>
      <c r="B155" s="52">
        <v>92</v>
      </c>
      <c r="C155" s="52">
        <v>106</v>
      </c>
      <c r="D155" s="52">
        <v>250</v>
      </c>
      <c r="E155" s="52">
        <v>52</v>
      </c>
      <c r="CQ155" s="55" t="s">
        <v>189</v>
      </c>
      <c r="CR155" s="84">
        <v>2.7936507936507935</v>
      </c>
      <c r="CS155" s="84">
        <v>6.4295485636114913</v>
      </c>
      <c r="CT155" s="84">
        <v>11.686586985391765</v>
      </c>
      <c r="DE155" s="52"/>
      <c r="DL155" s="52"/>
      <c r="DM155" s="52"/>
      <c r="DN155" s="52"/>
      <c r="DO155" s="53"/>
      <c r="DP155" s="54"/>
    </row>
    <row r="156" spans="1:159">
      <c r="A156" s="52">
        <v>51</v>
      </c>
      <c r="B156" s="52">
        <v>86</v>
      </c>
      <c r="C156" s="52">
        <v>128</v>
      </c>
      <c r="D156" s="52">
        <v>265</v>
      </c>
      <c r="E156" s="52">
        <v>51</v>
      </c>
      <c r="CQ156" s="55" t="s">
        <v>190</v>
      </c>
      <c r="CR156" s="84">
        <v>3.3015873015873018</v>
      </c>
      <c r="CS156" s="84">
        <v>6.2927496580027356</v>
      </c>
      <c r="CT156" s="84">
        <v>14.07702523240372</v>
      </c>
      <c r="DE156" s="52"/>
      <c r="DL156" s="52"/>
      <c r="DM156" s="52"/>
      <c r="DN156" s="52"/>
      <c r="DO156" s="53"/>
      <c r="DP156" s="54"/>
    </row>
    <row r="157" spans="1:159">
      <c r="A157" s="52">
        <v>62</v>
      </c>
      <c r="B157" s="52">
        <v>88</v>
      </c>
      <c r="C157" s="52">
        <v>112</v>
      </c>
      <c r="D157" s="52">
        <v>262</v>
      </c>
      <c r="E157" s="52">
        <v>62</v>
      </c>
      <c r="CQ157" s="55" t="s">
        <v>191</v>
      </c>
      <c r="CR157" s="84">
        <v>3.2380952380952377</v>
      </c>
      <c r="CS157" s="84">
        <v>5.8823529411764701</v>
      </c>
      <c r="CT157" s="84">
        <v>16.998671978751659</v>
      </c>
      <c r="DE157" s="52"/>
      <c r="DL157" s="52"/>
      <c r="DM157" s="52"/>
      <c r="DN157" s="52"/>
      <c r="DO157" s="53"/>
      <c r="DP157" s="54"/>
    </row>
    <row r="158" spans="1:159">
      <c r="A158" s="52">
        <v>67</v>
      </c>
      <c r="B158" s="52">
        <v>90</v>
      </c>
      <c r="C158" s="52">
        <v>132</v>
      </c>
      <c r="D158" s="52">
        <v>289</v>
      </c>
      <c r="E158" s="52">
        <v>67</v>
      </c>
      <c r="CQ158" s="55" t="s">
        <v>192</v>
      </c>
      <c r="CR158" s="84">
        <v>3.9365079365079367</v>
      </c>
      <c r="CS158" s="84">
        <v>6.0191518467852259</v>
      </c>
      <c r="CT158" s="84">
        <v>14.873837981407704</v>
      </c>
      <c r="DE158" s="52"/>
      <c r="DL158" s="52"/>
      <c r="DM158" s="52"/>
      <c r="DN158" s="52"/>
      <c r="DO158" s="53"/>
      <c r="DP158" s="54"/>
    </row>
    <row r="159" spans="1:159">
      <c r="A159" s="52">
        <v>72</v>
      </c>
      <c r="B159" s="52">
        <v>76</v>
      </c>
      <c r="C159" s="52">
        <v>127</v>
      </c>
      <c r="D159" s="52">
        <v>275</v>
      </c>
      <c r="E159" s="52">
        <v>72</v>
      </c>
      <c r="CQ159" s="55" t="s">
        <v>193</v>
      </c>
      <c r="CR159" s="84">
        <v>4.253968253968254</v>
      </c>
      <c r="CS159" s="84">
        <v>6.1559507523939807</v>
      </c>
      <c r="CT159" s="84">
        <v>17.529880478087652</v>
      </c>
      <c r="DE159" s="52"/>
      <c r="DL159" s="52"/>
      <c r="DM159" s="52"/>
      <c r="DN159" s="52"/>
      <c r="DO159" s="53"/>
      <c r="DP159" s="54"/>
    </row>
    <row r="160" spans="1:159">
      <c r="A160" s="52">
        <v>60</v>
      </c>
      <c r="B160" s="52">
        <v>104</v>
      </c>
      <c r="C160" s="52">
        <v>105</v>
      </c>
      <c r="D160" s="52">
        <v>269</v>
      </c>
      <c r="E160" s="52">
        <v>60</v>
      </c>
      <c r="CQ160" s="55" t="s">
        <v>642</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643</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644</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645</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646</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647</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648</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649</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650</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651</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652</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653</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654</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655</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656</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657</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658</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659</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660</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661</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662</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663</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664</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665</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666</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667</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668</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669</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670</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671</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672</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673</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674</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675</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676</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677</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678</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679</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680</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681</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682</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683</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684</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685</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686</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687</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688</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689</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690</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691</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692</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693</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694</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695</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696</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697</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698</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699</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700</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701</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702</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703</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704</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705</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706</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707</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708</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709</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710</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711</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712</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713</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714</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715</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716</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717</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718</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719</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720</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721</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722</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723</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724</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725</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726</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727</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728</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729</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140</v>
      </c>
      <c r="E248" s="52">
        <v>58</v>
      </c>
      <c r="CQ248" s="55" t="s">
        <v>730</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731</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732</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733</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734</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735</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736</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737</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738</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739</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740</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741</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742</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743</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744</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745</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746</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747</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748</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749</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750</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751</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752</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753</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754</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755</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756</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757</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758</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759</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760</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761</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762</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763</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764</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765</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766</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767</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768</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769</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770</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771</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772</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773</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774</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775</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776</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777</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778</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779</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780</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781</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782</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783</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784</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785</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786</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787</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Africa'!D428+Australia!D400+China!D412+Brazil!D297</f>
        <v>34</v>
      </c>
      <c r="B323" s="52">
        <f>Indonesia!E240+'South Africa'!E428+Australia!E400+China!E412+Brazil!E297</f>
        <v>53</v>
      </c>
      <c r="C323" s="52">
        <f>Indonesia!F240+'South Africa'!F428+Australia!F400+China!F412+Brazil!F297</f>
        <v>90</v>
      </c>
      <c r="D323" s="52">
        <f>Indonesia!G240+'South Africa'!G428+Australia!G400+China!G412+Brazil!G297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Africa'!D428+Australia!D402+China!D414+Brazil!D299</f>
        <v>37</v>
      </c>
      <c r="B325" s="52">
        <f>Indonesia!E242+'South Africa'!E203+Australia!E402+China!E414+Brazil!E299</f>
        <v>65</v>
      </c>
      <c r="C325" s="52">
        <f>Indonesia!F242+'South Africa'!F428+Australia!F402+China!F414+Brazil!F299</f>
        <v>141</v>
      </c>
      <c r="D325" s="52">
        <f>Indonesia!G242+'South Africa'!G428+Australia!G402+China!G414+Brazil!G299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Africa'!G429+Australia!G403+China!G415+Brazil!G300</f>
        <v>103.06666666666666</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Africa'!G430+Australia!G404+China!G416+Brazil!G301</f>
        <v>110.88888888888889</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42</v>
      </c>
      <c r="B328" s="52">
        <f>Brazil!E302+China!E417+Australia!E405+'South Africa'!E207+Indonesia!E245</f>
        <v>86</v>
      </c>
      <c r="C328" s="52">
        <f>Brazil!F302+China!F417+Australia!F405+'South Africa'!F207+Indonesia!F245</f>
        <v>134</v>
      </c>
      <c r="D328" s="85">
        <f>Indonesia!G245+'South Africa'!G431+Australia!G405+China!G417+Brazil!G302</f>
        <v>125</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Africa'!G432+Australia!G406+China!G418+Brazil!G303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141</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Brazil!D524+China!D638+Australia!D626+'South Africa'!D428+Indonesia!D466</f>
        <v>0</v>
      </c>
      <c r="B380" s="52" t="e">
        <f>Brazil!E524+China!E638+Australia!E626+'South Africa'!E428+Indonesia!E466</f>
        <v>#VALUE!</v>
      </c>
      <c r="C380" s="52">
        <f>Brazil!F524+China!F638+Australia!F626+'South Africa'!F428+Indonesia!F466</f>
        <v>0</v>
      </c>
      <c r="D380" s="85">
        <f>Brazil!G524+China!G638+Australia!G626+'South Africa'!G428+Indonesia!G466</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37</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Brazil!D524+China!D638+Australia!D626+'South Africa'!D428+Indonesia!D466</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1.7117834394904459</v>
      </c>
      <c r="CS390" s="84">
        <f>Sourcedata!E390/2124*100</f>
        <v>2.8248587570621471</v>
      </c>
      <c r="CT390" s="84">
        <f>Sourcedata!F390/1448*100</f>
        <v>10.842541436464089</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1.4331210191082804</v>
      </c>
      <c r="CS406" s="84">
        <f>Sourcedata!E406/2124*100</f>
        <v>4.0489642184557439</v>
      </c>
      <c r="CT406" s="84">
        <f>Sourcedata!F406/1448*100</f>
        <v>10.842541436464089</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2.0263064344116599</v>
      </c>
      <c r="CS443" s="84">
        <f>Sourcedata!E443/2195*100</f>
        <v>6.4236902050113898</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1.4020329477742728</v>
      </c>
      <c r="CS448" s="84">
        <f>Sourcedata!E448/2206*100</f>
        <v>4.0797824116047146</v>
      </c>
      <c r="CT448" s="84">
        <f>Sourcedata!F448/1552*100</f>
        <v>9.1494845360824737</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1.717490361023484</v>
      </c>
      <c r="CS450" s="84">
        <f>Sourcedata!E450/2206*100</f>
        <v>4.5330915684496826</v>
      </c>
      <c r="CT450" s="84">
        <f>Sourcedata!F450/1552*100</f>
        <v>11.018041237113401</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2.0679985979670521</v>
      </c>
      <c r="CS470" s="84">
        <f>Sourcedata!E470/2206*100</f>
        <v>3.445149592021759</v>
      </c>
      <c r="CT470" s="84">
        <f>Sourcedata!F470/1552*100</f>
        <v>9.7938144329896915</v>
      </c>
      <c r="DL470" s="53"/>
    </row>
    <row r="471" spans="95:116">
      <c r="CQ471" s="55" t="str">
        <f>Sourcedata!B471</f>
        <v>week 08/14</v>
      </c>
      <c r="CR471" s="84">
        <f>Sourcedata!D471/2853*100</f>
        <v>2.2432527164388363</v>
      </c>
      <c r="CS471" s="84">
        <f>Sourcedata!E471/2206*100</f>
        <v>3.943789664551224</v>
      </c>
      <c r="CT471" s="84">
        <f>Sourcedata!F471/1552*100</f>
        <v>9.536082474226804</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10.373711340206187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29"/>
  <sheetViews>
    <sheetView showGridLines="0" topLeftCell="A475" zoomScale="85" zoomScaleNormal="85" zoomScalePageLayoutView="85" workbookViewId="0">
      <selection activeCell="C523" sqref="C523"/>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1"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2" t="s">
        <v>29</v>
      </c>
    </row>
    <row r="3" spans="1:9" s="120" customFormat="1" ht="16.5">
      <c r="A3" s="123" t="s">
        <v>1187</v>
      </c>
    </row>
    <row r="5" spans="1:9">
      <c r="D5" s="15"/>
      <c r="E5" s="15"/>
      <c r="F5" s="15"/>
      <c r="G5" s="15"/>
      <c r="I5" s="15"/>
    </row>
    <row r="6" spans="1:9" ht="15">
      <c r="A6" s="121" t="s">
        <v>150</v>
      </c>
    </row>
    <row r="7" spans="1:9">
      <c r="A7" s="106" t="s">
        <v>151</v>
      </c>
      <c r="B7" s="107"/>
      <c r="C7" s="108" t="s">
        <v>1073</v>
      </c>
      <c r="D7" s="108" t="s">
        <v>152</v>
      </c>
      <c r="E7" s="108" t="s">
        <v>153</v>
      </c>
      <c r="F7" s="108" t="s">
        <v>154</v>
      </c>
      <c r="G7" s="108" t="s">
        <v>1099</v>
      </c>
      <c r="H7" s="109" t="s">
        <v>1101</v>
      </c>
      <c r="I7" s="108"/>
    </row>
    <row r="8" spans="1:9">
      <c r="A8" s="107" t="s">
        <v>155</v>
      </c>
      <c r="B8" s="108" t="s">
        <v>156</v>
      </c>
      <c r="C8" s="108" t="s">
        <v>1104</v>
      </c>
      <c r="D8" s="110" t="s">
        <v>157</v>
      </c>
      <c r="E8" s="110" t="s">
        <v>158</v>
      </c>
      <c r="F8" s="110" t="s">
        <v>1103</v>
      </c>
      <c r="G8" s="108" t="s">
        <v>1100</v>
      </c>
      <c r="H8" s="109" t="s">
        <v>1102</v>
      </c>
      <c r="I8" s="108"/>
    </row>
    <row r="9" spans="1:9">
      <c r="A9" s="106"/>
      <c r="B9" s="107"/>
      <c r="C9" s="107"/>
      <c r="D9" s="108"/>
      <c r="E9" s="108"/>
      <c r="F9" s="108"/>
      <c r="G9" s="108"/>
      <c r="H9" s="111"/>
      <c r="I9" s="108" t="s">
        <v>160</v>
      </c>
    </row>
    <row r="10" spans="1:9">
      <c r="A10" s="106" t="s">
        <v>161</v>
      </c>
      <c r="B10" s="106"/>
      <c r="C10" s="112">
        <v>0</v>
      </c>
      <c r="D10" s="112">
        <v>3</v>
      </c>
      <c r="E10" s="112">
        <v>0</v>
      </c>
      <c r="F10" s="112">
        <v>3</v>
      </c>
      <c r="G10" s="112">
        <v>0</v>
      </c>
      <c r="H10" s="111">
        <v>0</v>
      </c>
      <c r="I10" s="112">
        <f>SUM(C10:H10)</f>
        <v>6</v>
      </c>
    </row>
    <row r="11" spans="1:9">
      <c r="A11" s="106" t="s">
        <v>162</v>
      </c>
      <c r="B11" s="106"/>
      <c r="C11" s="112">
        <v>1</v>
      </c>
      <c r="D11" s="112">
        <v>3</v>
      </c>
      <c r="E11" s="112">
        <v>2</v>
      </c>
      <c r="F11" s="112">
        <v>5</v>
      </c>
      <c r="G11" s="112">
        <v>0</v>
      </c>
      <c r="H11" s="111">
        <v>0</v>
      </c>
      <c r="I11" s="112">
        <f>SUM(C11:H11)</f>
        <v>11</v>
      </c>
    </row>
    <row r="12" spans="1:9">
      <c r="A12" s="106"/>
      <c r="B12" s="106"/>
      <c r="C12" s="106"/>
      <c r="D12" s="112"/>
      <c r="E12" s="112"/>
      <c r="F12" s="112"/>
      <c r="G12" s="112"/>
      <c r="H12" s="111"/>
      <c r="I12" s="112"/>
    </row>
    <row r="13" spans="1:9">
      <c r="A13" s="106"/>
      <c r="B13" s="106"/>
      <c r="C13" s="106"/>
      <c r="D13" s="112"/>
      <c r="E13" s="112"/>
      <c r="F13" s="112"/>
      <c r="G13" s="112"/>
      <c r="H13" s="111"/>
      <c r="I13" s="112"/>
    </row>
    <row r="14" spans="1:9">
      <c r="A14" s="106" t="s">
        <v>151</v>
      </c>
      <c r="B14" s="107"/>
      <c r="C14" s="108" t="s">
        <v>1073</v>
      </c>
      <c r="D14" s="108" t="s">
        <v>152</v>
      </c>
      <c r="E14" s="108" t="s">
        <v>153</v>
      </c>
      <c r="F14" s="108" t="s">
        <v>154</v>
      </c>
      <c r="G14" s="108" t="s">
        <v>1099</v>
      </c>
      <c r="H14" s="109" t="s">
        <v>1101</v>
      </c>
      <c r="I14" s="108"/>
    </row>
    <row r="15" spans="1:9">
      <c r="A15" s="107" t="s">
        <v>163</v>
      </c>
      <c r="B15" s="108" t="s">
        <v>156</v>
      </c>
      <c r="C15" s="108" t="s">
        <v>1074</v>
      </c>
      <c r="D15" s="110" t="s">
        <v>157</v>
      </c>
      <c r="E15" s="110" t="s">
        <v>158</v>
      </c>
      <c r="F15" s="110" t="s">
        <v>1103</v>
      </c>
      <c r="G15" s="108" t="s">
        <v>1100</v>
      </c>
      <c r="H15" s="109" t="s">
        <v>1102</v>
      </c>
      <c r="I15" s="108"/>
    </row>
    <row r="16" spans="1:9">
      <c r="A16" s="106"/>
      <c r="B16" s="107"/>
      <c r="C16" s="107"/>
      <c r="D16" s="108"/>
      <c r="E16" s="108"/>
      <c r="F16" s="108"/>
      <c r="G16" s="108"/>
      <c r="H16" s="111"/>
      <c r="I16" s="108" t="s">
        <v>160</v>
      </c>
    </row>
    <row r="17" spans="1:9">
      <c r="A17" s="106" t="s">
        <v>161</v>
      </c>
      <c r="B17" s="106"/>
      <c r="C17" s="112">
        <v>0</v>
      </c>
      <c r="D17" s="112">
        <v>0</v>
      </c>
      <c r="E17" s="112">
        <v>0</v>
      </c>
      <c r="F17" s="112">
        <v>1</v>
      </c>
      <c r="G17" s="112">
        <v>0</v>
      </c>
      <c r="H17" s="111">
        <v>1</v>
      </c>
      <c r="I17" s="112">
        <f>SUM(C17:H17)</f>
        <v>2</v>
      </c>
    </row>
    <row r="18" spans="1:9">
      <c r="A18" s="106" t="s">
        <v>162</v>
      </c>
      <c r="B18" s="106"/>
      <c r="C18" s="112">
        <v>0</v>
      </c>
      <c r="D18" s="112">
        <v>0</v>
      </c>
      <c r="E18" s="112">
        <v>0</v>
      </c>
      <c r="F18" s="112">
        <v>1</v>
      </c>
      <c r="G18" s="112">
        <v>0</v>
      </c>
      <c r="H18" s="111">
        <v>5</v>
      </c>
      <c r="I18" s="112">
        <f>SUM(C18:H18)</f>
        <v>6</v>
      </c>
    </row>
    <row r="19" spans="1:9">
      <c r="A19" s="106"/>
      <c r="B19" s="106"/>
      <c r="C19" s="106"/>
      <c r="D19" s="112"/>
      <c r="E19" s="112"/>
      <c r="F19" s="112"/>
      <c r="G19" s="112"/>
      <c r="H19" s="111"/>
      <c r="I19" s="112"/>
    </row>
    <row r="20" spans="1:9">
      <c r="A20" s="106"/>
      <c r="B20" s="106"/>
      <c r="C20" s="106"/>
      <c r="D20" s="112"/>
      <c r="E20" s="112"/>
      <c r="F20" s="112"/>
      <c r="G20" s="112"/>
      <c r="H20" s="111"/>
      <c r="I20" s="112"/>
    </row>
    <row r="21" spans="1:9">
      <c r="A21" s="106" t="s">
        <v>151</v>
      </c>
      <c r="B21" s="107"/>
      <c r="C21" s="108" t="s">
        <v>1073</v>
      </c>
      <c r="D21" s="108" t="s">
        <v>152</v>
      </c>
      <c r="E21" s="108" t="s">
        <v>153</v>
      </c>
      <c r="F21" s="108" t="s">
        <v>154</v>
      </c>
      <c r="G21" s="108" t="s">
        <v>1099</v>
      </c>
      <c r="H21" s="109" t="s">
        <v>1101</v>
      </c>
      <c r="I21" s="108"/>
    </row>
    <row r="22" spans="1:9">
      <c r="A22" s="107" t="s">
        <v>164</v>
      </c>
      <c r="B22" s="108" t="s">
        <v>156</v>
      </c>
      <c r="C22" s="108" t="s">
        <v>1074</v>
      </c>
      <c r="D22" s="110" t="s">
        <v>157</v>
      </c>
      <c r="E22" s="110" t="s">
        <v>158</v>
      </c>
      <c r="F22" s="110" t="s">
        <v>1103</v>
      </c>
      <c r="G22" s="108" t="s">
        <v>1100</v>
      </c>
      <c r="H22" s="109" t="s">
        <v>1102</v>
      </c>
      <c r="I22" s="108"/>
    </row>
    <row r="23" spans="1:9">
      <c r="A23" s="106"/>
      <c r="B23" s="107"/>
      <c r="C23" s="107"/>
      <c r="D23" s="108"/>
      <c r="E23" s="108"/>
      <c r="F23" s="108"/>
      <c r="G23" s="108"/>
      <c r="H23" s="111"/>
      <c r="I23" s="108" t="s">
        <v>160</v>
      </c>
    </row>
    <row r="24" spans="1:9">
      <c r="A24" s="106" t="s">
        <v>161</v>
      </c>
      <c r="B24" s="106"/>
      <c r="C24" s="112">
        <v>0</v>
      </c>
      <c r="D24" s="112">
        <v>0</v>
      </c>
      <c r="E24" s="112">
        <v>0</v>
      </c>
      <c r="F24" s="112">
        <v>0</v>
      </c>
      <c r="G24" s="112">
        <v>0</v>
      </c>
      <c r="H24" s="111">
        <v>0</v>
      </c>
      <c r="I24" s="112">
        <f>SUM(C24:H24)</f>
        <v>0</v>
      </c>
    </row>
    <row r="25" spans="1:9">
      <c r="A25" s="106" t="s">
        <v>162</v>
      </c>
      <c r="B25" s="106"/>
      <c r="C25" s="112">
        <v>0</v>
      </c>
      <c r="D25" s="112">
        <v>0</v>
      </c>
      <c r="E25" s="112">
        <v>0</v>
      </c>
      <c r="F25" s="112">
        <v>2</v>
      </c>
      <c r="G25" s="112">
        <v>0</v>
      </c>
      <c r="H25" s="111">
        <v>0</v>
      </c>
      <c r="I25" s="112">
        <f>SUM(C25:H25)</f>
        <v>2</v>
      </c>
    </row>
    <row r="26" spans="1:9">
      <c r="A26" s="106"/>
      <c r="B26" s="106"/>
      <c r="C26" s="106"/>
      <c r="D26" s="112"/>
      <c r="E26" s="112"/>
      <c r="F26" s="112"/>
      <c r="G26" s="112"/>
      <c r="H26" s="111"/>
      <c r="I26" s="112"/>
    </row>
    <row r="27" spans="1:9">
      <c r="A27" s="106"/>
      <c r="B27" s="106"/>
      <c r="C27" s="106"/>
      <c r="D27" s="112"/>
      <c r="E27" s="112"/>
      <c r="F27" s="112"/>
      <c r="G27" s="112"/>
      <c r="H27" s="111"/>
      <c r="I27" s="112"/>
    </row>
    <row r="28" spans="1:9">
      <c r="A28" s="106" t="s">
        <v>151</v>
      </c>
      <c r="B28" s="107"/>
      <c r="C28" s="108" t="s">
        <v>1073</v>
      </c>
      <c r="D28" s="108" t="s">
        <v>152</v>
      </c>
      <c r="E28" s="108" t="s">
        <v>153</v>
      </c>
      <c r="F28" s="108" t="s">
        <v>154</v>
      </c>
      <c r="G28" s="108" t="s">
        <v>1099</v>
      </c>
      <c r="H28" s="109" t="s">
        <v>1101</v>
      </c>
      <c r="I28" s="108"/>
    </row>
    <row r="29" spans="1:9">
      <c r="A29" s="107" t="s">
        <v>165</v>
      </c>
      <c r="B29" s="108" t="s">
        <v>156</v>
      </c>
      <c r="C29" s="108" t="s">
        <v>1074</v>
      </c>
      <c r="D29" s="110" t="s">
        <v>157</v>
      </c>
      <c r="E29" s="110" t="s">
        <v>158</v>
      </c>
      <c r="F29" s="110" t="s">
        <v>1103</v>
      </c>
      <c r="G29" s="108" t="s">
        <v>1100</v>
      </c>
      <c r="H29" s="109" t="s">
        <v>1102</v>
      </c>
      <c r="I29" s="108"/>
    </row>
    <row r="30" spans="1:9">
      <c r="A30" s="106"/>
      <c r="B30" s="107"/>
      <c r="C30" s="107"/>
      <c r="D30" s="108"/>
      <c r="E30" s="108"/>
      <c r="F30" s="108"/>
      <c r="G30" s="108"/>
      <c r="H30" s="111"/>
      <c r="I30" s="108" t="s">
        <v>160</v>
      </c>
    </row>
    <row r="31" spans="1:9">
      <c r="A31" s="106" t="s">
        <v>161</v>
      </c>
      <c r="B31" s="106"/>
      <c r="C31" s="112">
        <v>0</v>
      </c>
      <c r="D31" s="112">
        <v>0</v>
      </c>
      <c r="E31" s="112">
        <v>0</v>
      </c>
      <c r="F31" s="112">
        <v>2</v>
      </c>
      <c r="G31" s="112">
        <v>0</v>
      </c>
      <c r="H31" s="111">
        <v>1</v>
      </c>
      <c r="I31" s="112">
        <v>0</v>
      </c>
    </row>
    <row r="32" spans="1:9">
      <c r="A32" s="106" t="s">
        <v>162</v>
      </c>
      <c r="B32" s="106"/>
      <c r="C32" s="112">
        <v>0</v>
      </c>
      <c r="D32" s="112">
        <v>0</v>
      </c>
      <c r="E32" s="112">
        <v>0</v>
      </c>
      <c r="F32" s="112">
        <v>6</v>
      </c>
      <c r="G32" s="112">
        <v>0</v>
      </c>
      <c r="H32" s="111">
        <v>0</v>
      </c>
      <c r="I32" s="112">
        <f>SUM(C32:H32)</f>
        <v>6</v>
      </c>
    </row>
    <row r="33" spans="1:9">
      <c r="A33" s="106"/>
      <c r="B33" s="106"/>
      <c r="C33" s="106"/>
      <c r="D33" s="112"/>
      <c r="E33" s="112"/>
      <c r="F33" s="112"/>
      <c r="G33" s="112"/>
      <c r="H33" s="111"/>
      <c r="I33" s="112"/>
    </row>
    <row r="34" spans="1:9">
      <c r="A34" s="106"/>
      <c r="B34" s="106"/>
      <c r="C34" s="106"/>
      <c r="D34" s="112"/>
      <c r="E34" s="112"/>
      <c r="F34" s="112"/>
      <c r="G34" s="112"/>
      <c r="H34" s="111"/>
      <c r="I34" s="112"/>
    </row>
    <row r="35" spans="1:9">
      <c r="A35" s="106" t="s">
        <v>151</v>
      </c>
      <c r="B35" s="107"/>
      <c r="C35" s="108" t="s">
        <v>1073</v>
      </c>
      <c r="D35" s="108" t="s">
        <v>152</v>
      </c>
      <c r="E35" s="108" t="s">
        <v>153</v>
      </c>
      <c r="F35" s="108" t="s">
        <v>154</v>
      </c>
      <c r="G35" s="108" t="s">
        <v>1099</v>
      </c>
      <c r="H35" s="109" t="s">
        <v>1101</v>
      </c>
      <c r="I35" s="108"/>
    </row>
    <row r="36" spans="1:9">
      <c r="A36" s="107" t="s">
        <v>166</v>
      </c>
      <c r="B36" s="108" t="s">
        <v>156</v>
      </c>
      <c r="C36" s="108" t="s">
        <v>1074</v>
      </c>
      <c r="D36" s="110" t="s">
        <v>157</v>
      </c>
      <c r="E36" s="110" t="s">
        <v>158</v>
      </c>
      <c r="F36" s="110" t="s">
        <v>1103</v>
      </c>
      <c r="G36" s="108" t="s">
        <v>1100</v>
      </c>
      <c r="H36" s="109" t="s">
        <v>1102</v>
      </c>
      <c r="I36" s="108"/>
    </row>
    <row r="37" spans="1:9">
      <c r="A37" s="106"/>
      <c r="B37" s="107"/>
      <c r="C37" s="107"/>
      <c r="D37" s="108"/>
      <c r="E37" s="108"/>
      <c r="F37" s="108"/>
      <c r="G37" s="108"/>
      <c r="H37" s="111"/>
      <c r="I37" s="108" t="s">
        <v>160</v>
      </c>
    </row>
    <row r="38" spans="1:9">
      <c r="A38" s="106" t="s">
        <v>161</v>
      </c>
      <c r="B38" s="106"/>
      <c r="C38" s="112">
        <v>0</v>
      </c>
      <c r="D38" s="112">
        <v>0</v>
      </c>
      <c r="E38" s="112">
        <v>0</v>
      </c>
      <c r="F38" s="112">
        <v>0</v>
      </c>
      <c r="G38" s="112">
        <v>0</v>
      </c>
      <c r="H38" s="111">
        <v>0</v>
      </c>
      <c r="I38" s="112">
        <f>SUM(C38:H38)</f>
        <v>0</v>
      </c>
    </row>
    <row r="39" spans="1:9">
      <c r="A39" s="106" t="s">
        <v>162</v>
      </c>
      <c r="B39" s="106"/>
      <c r="C39" s="112">
        <v>0</v>
      </c>
      <c r="D39" s="112">
        <v>0</v>
      </c>
      <c r="E39" s="112">
        <v>0</v>
      </c>
      <c r="F39" s="112">
        <v>0</v>
      </c>
      <c r="G39" s="112">
        <v>0</v>
      </c>
      <c r="H39" s="111">
        <v>4</v>
      </c>
      <c r="I39" s="112">
        <f>SUM(C39:H39)</f>
        <v>4</v>
      </c>
    </row>
    <row r="40" spans="1:9">
      <c r="A40" s="106"/>
      <c r="B40" s="106"/>
      <c r="C40" s="106"/>
      <c r="D40" s="112"/>
      <c r="E40" s="112"/>
      <c r="F40" s="112"/>
      <c r="G40" s="112"/>
      <c r="H40" s="111"/>
      <c r="I40" s="112"/>
    </row>
    <row r="41" spans="1:9">
      <c r="A41" s="106"/>
      <c r="B41" s="106"/>
      <c r="C41" s="106"/>
      <c r="D41" s="112"/>
      <c r="E41" s="112"/>
      <c r="F41" s="112"/>
      <c r="G41" s="112"/>
      <c r="H41" s="111"/>
      <c r="I41" s="112"/>
    </row>
    <row r="42" spans="1:9">
      <c r="A42" s="106" t="s">
        <v>151</v>
      </c>
      <c r="B42" s="107"/>
      <c r="C42" s="108" t="s">
        <v>1073</v>
      </c>
      <c r="D42" s="108" t="s">
        <v>152</v>
      </c>
      <c r="E42" s="108" t="s">
        <v>153</v>
      </c>
      <c r="F42" s="108" t="s">
        <v>154</v>
      </c>
      <c r="G42" s="108" t="s">
        <v>1099</v>
      </c>
      <c r="H42" s="109" t="s">
        <v>1101</v>
      </c>
      <c r="I42" s="108"/>
    </row>
    <row r="43" spans="1:9">
      <c r="A43" s="107" t="s">
        <v>167</v>
      </c>
      <c r="B43" s="108" t="s">
        <v>156</v>
      </c>
      <c r="C43" s="108" t="s">
        <v>1074</v>
      </c>
      <c r="D43" s="110" t="s">
        <v>157</v>
      </c>
      <c r="E43" s="110" t="s">
        <v>158</v>
      </c>
      <c r="F43" s="110" t="s">
        <v>1103</v>
      </c>
      <c r="G43" s="108" t="s">
        <v>1100</v>
      </c>
      <c r="H43" s="109" t="s">
        <v>1102</v>
      </c>
      <c r="I43" s="108"/>
    </row>
    <row r="44" spans="1:9">
      <c r="A44" s="106"/>
      <c r="B44" s="107"/>
      <c r="C44" s="112"/>
      <c r="D44" s="112"/>
      <c r="E44" s="112"/>
      <c r="F44" s="112"/>
      <c r="G44" s="112"/>
      <c r="H44" s="111"/>
      <c r="I44" s="108" t="s">
        <v>160</v>
      </c>
    </row>
    <row r="45" spans="1:9">
      <c r="A45" s="106" t="s">
        <v>161</v>
      </c>
      <c r="B45" s="106"/>
      <c r="C45" s="112">
        <v>0</v>
      </c>
      <c r="D45" s="112">
        <v>0</v>
      </c>
      <c r="E45" s="112">
        <v>0</v>
      </c>
      <c r="F45" s="112">
        <v>0</v>
      </c>
      <c r="G45" s="112">
        <v>0</v>
      </c>
      <c r="H45" s="111">
        <v>0</v>
      </c>
      <c r="I45" s="112">
        <f>SUM(C45:H45)</f>
        <v>0</v>
      </c>
    </row>
    <row r="46" spans="1:9">
      <c r="A46" s="106" t="s">
        <v>162</v>
      </c>
      <c r="B46" s="106"/>
      <c r="C46" s="112">
        <v>0</v>
      </c>
      <c r="D46" s="112">
        <v>0</v>
      </c>
      <c r="E46" s="112">
        <v>0</v>
      </c>
      <c r="F46" s="112">
        <v>6</v>
      </c>
      <c r="G46" s="112">
        <v>0</v>
      </c>
      <c r="H46" s="111">
        <v>0</v>
      </c>
      <c r="I46" s="112">
        <f>SUM(C46:H46)</f>
        <v>6</v>
      </c>
    </row>
    <row r="47" spans="1:9">
      <c r="A47" s="106"/>
      <c r="B47" s="106"/>
      <c r="C47" s="106"/>
      <c r="D47" s="112"/>
      <c r="E47" s="112"/>
      <c r="F47" s="112"/>
      <c r="G47" s="112"/>
      <c r="H47" s="111"/>
      <c r="I47" s="112"/>
    </row>
    <row r="48" spans="1:9">
      <c r="A48" s="106"/>
      <c r="B48" s="106"/>
      <c r="C48" s="106"/>
      <c r="D48" s="112"/>
      <c r="E48" s="112"/>
      <c r="F48" s="112"/>
      <c r="G48" s="112"/>
      <c r="H48" s="111"/>
      <c r="I48" s="112"/>
    </row>
    <row r="49" spans="1:9">
      <c r="A49" s="106" t="s">
        <v>151</v>
      </c>
      <c r="B49" s="107"/>
      <c r="C49" s="108" t="s">
        <v>1073</v>
      </c>
      <c r="D49" s="108" t="s">
        <v>152</v>
      </c>
      <c r="E49" s="108" t="s">
        <v>153</v>
      </c>
      <c r="F49" s="108" t="s">
        <v>154</v>
      </c>
      <c r="G49" s="108" t="s">
        <v>1099</v>
      </c>
      <c r="H49" s="109" t="s">
        <v>1101</v>
      </c>
      <c r="I49" s="108"/>
    </row>
    <row r="50" spans="1:9">
      <c r="A50" s="107" t="s">
        <v>168</v>
      </c>
      <c r="B50" s="108" t="s">
        <v>156</v>
      </c>
      <c r="C50" s="108" t="s">
        <v>1074</v>
      </c>
      <c r="D50" s="110" t="s">
        <v>157</v>
      </c>
      <c r="E50" s="110" t="s">
        <v>158</v>
      </c>
      <c r="F50" s="110" t="s">
        <v>1103</v>
      </c>
      <c r="G50" s="108" t="s">
        <v>1100</v>
      </c>
      <c r="H50" s="109" t="s">
        <v>1102</v>
      </c>
      <c r="I50" s="108"/>
    </row>
    <row r="51" spans="1:9">
      <c r="A51" s="106"/>
      <c r="B51" s="107"/>
      <c r="C51" s="107"/>
      <c r="D51" s="108"/>
      <c r="E51" s="108"/>
      <c r="F51" s="108"/>
      <c r="G51" s="108"/>
      <c r="H51" s="111"/>
      <c r="I51" s="108" t="s">
        <v>160</v>
      </c>
    </row>
    <row r="52" spans="1:9">
      <c r="A52" s="106" t="s">
        <v>161</v>
      </c>
      <c r="B52" s="106"/>
      <c r="C52" s="112">
        <v>0</v>
      </c>
      <c r="D52" s="112">
        <v>0</v>
      </c>
      <c r="E52" s="112">
        <v>0</v>
      </c>
      <c r="F52" s="112">
        <v>2</v>
      </c>
      <c r="G52" s="112">
        <v>0</v>
      </c>
      <c r="H52" s="111">
        <v>0</v>
      </c>
      <c r="I52" s="112">
        <f>SUM(C52:H52)</f>
        <v>2</v>
      </c>
    </row>
    <row r="53" spans="1:9">
      <c r="A53" s="106" t="s">
        <v>162</v>
      </c>
      <c r="B53" s="106"/>
      <c r="C53" s="112">
        <v>0</v>
      </c>
      <c r="D53" s="112">
        <v>0</v>
      </c>
      <c r="E53" s="112">
        <v>0</v>
      </c>
      <c r="F53" s="112">
        <v>11</v>
      </c>
      <c r="G53" s="112">
        <v>0</v>
      </c>
      <c r="H53" s="111">
        <v>0</v>
      </c>
      <c r="I53" s="112">
        <f>SUM(C53:H53)</f>
        <v>11</v>
      </c>
    </row>
    <row r="54" spans="1:9">
      <c r="A54" s="106"/>
      <c r="B54" s="106"/>
      <c r="C54" s="106"/>
      <c r="D54" s="112"/>
      <c r="E54" s="112"/>
      <c r="F54" s="112"/>
      <c r="G54" s="112"/>
      <c r="H54" s="111"/>
      <c r="I54" s="112"/>
    </row>
    <row r="55" spans="1:9">
      <c r="A55" s="106"/>
      <c r="B55" s="106"/>
      <c r="C55" s="106"/>
      <c r="D55" s="112"/>
      <c r="E55" s="112"/>
      <c r="F55" s="112"/>
      <c r="G55" s="112"/>
      <c r="H55" s="111"/>
      <c r="I55" s="112"/>
    </row>
    <row r="56" spans="1:9">
      <c r="A56" s="106" t="s">
        <v>151</v>
      </c>
      <c r="B56" s="107"/>
      <c r="C56" s="108" t="s">
        <v>1073</v>
      </c>
      <c r="D56" s="108" t="s">
        <v>152</v>
      </c>
      <c r="E56" s="108" t="s">
        <v>153</v>
      </c>
      <c r="F56" s="108" t="s">
        <v>154</v>
      </c>
      <c r="G56" s="108" t="s">
        <v>1099</v>
      </c>
      <c r="H56" s="109" t="s">
        <v>1101</v>
      </c>
      <c r="I56" s="108"/>
    </row>
    <row r="57" spans="1:9">
      <c r="A57" s="107" t="s">
        <v>169</v>
      </c>
      <c r="B57" s="108" t="s">
        <v>156</v>
      </c>
      <c r="C57" s="108" t="s">
        <v>1074</v>
      </c>
      <c r="D57" s="110" t="s">
        <v>157</v>
      </c>
      <c r="E57" s="110" t="s">
        <v>158</v>
      </c>
      <c r="F57" s="110" t="s">
        <v>1103</v>
      </c>
      <c r="G57" s="108" t="s">
        <v>1100</v>
      </c>
      <c r="H57" s="109" t="s">
        <v>1102</v>
      </c>
      <c r="I57" s="108"/>
    </row>
    <row r="58" spans="1:9">
      <c r="A58" s="106"/>
      <c r="B58" s="107"/>
      <c r="C58" s="112"/>
      <c r="D58" s="108"/>
      <c r="E58" s="108"/>
      <c r="F58" s="108"/>
      <c r="G58" s="108"/>
      <c r="H58" s="111"/>
      <c r="I58" s="108" t="s">
        <v>160</v>
      </c>
    </row>
    <row r="59" spans="1:9">
      <c r="A59" s="106" t="s">
        <v>161</v>
      </c>
      <c r="B59" s="106"/>
      <c r="C59" s="112">
        <v>0</v>
      </c>
      <c r="D59" s="112">
        <v>0</v>
      </c>
      <c r="E59" s="112">
        <v>0</v>
      </c>
      <c r="F59" s="112">
        <v>0</v>
      </c>
      <c r="G59" s="112">
        <v>0</v>
      </c>
      <c r="H59" s="111">
        <v>0</v>
      </c>
      <c r="I59" s="112">
        <f>SUM(C59:H59)</f>
        <v>0</v>
      </c>
    </row>
    <row r="60" spans="1:9">
      <c r="A60" s="106" t="s">
        <v>162</v>
      </c>
      <c r="B60" s="106"/>
      <c r="C60" s="112">
        <v>0</v>
      </c>
      <c r="D60" s="112">
        <v>0</v>
      </c>
      <c r="E60" s="112">
        <v>0</v>
      </c>
      <c r="F60" s="112">
        <v>0</v>
      </c>
      <c r="G60" s="112">
        <v>0</v>
      </c>
      <c r="H60" s="111">
        <v>0</v>
      </c>
      <c r="I60" s="112">
        <f>SUM(C60:H60)</f>
        <v>0</v>
      </c>
    </row>
    <row r="61" spans="1:9">
      <c r="A61" s="106"/>
      <c r="B61" s="106"/>
      <c r="C61" s="112"/>
      <c r="D61" s="112"/>
      <c r="E61" s="112"/>
      <c r="F61" s="112"/>
      <c r="G61" s="112"/>
      <c r="H61" s="111"/>
      <c r="I61" s="112"/>
    </row>
    <row r="62" spans="1:9">
      <c r="A62" s="106"/>
      <c r="B62" s="106"/>
      <c r="C62" s="106"/>
      <c r="D62" s="112"/>
      <c r="E62" s="112"/>
      <c r="F62" s="112"/>
      <c r="G62" s="112"/>
      <c r="H62" s="111"/>
      <c r="I62" s="112"/>
    </row>
    <row r="63" spans="1:9">
      <c r="A63" s="106" t="s">
        <v>151</v>
      </c>
      <c r="B63" s="107"/>
      <c r="C63" s="108" t="s">
        <v>1073</v>
      </c>
      <c r="D63" s="108" t="s">
        <v>152</v>
      </c>
      <c r="E63" s="108" t="s">
        <v>153</v>
      </c>
      <c r="F63" s="108" t="s">
        <v>154</v>
      </c>
      <c r="G63" s="108" t="s">
        <v>1099</v>
      </c>
      <c r="H63" s="109" t="s">
        <v>1101</v>
      </c>
      <c r="I63" s="108"/>
    </row>
    <row r="64" spans="1:9">
      <c r="A64" s="107" t="s">
        <v>1176</v>
      </c>
      <c r="B64" s="108" t="s">
        <v>156</v>
      </c>
      <c r="C64" s="108" t="s">
        <v>1074</v>
      </c>
      <c r="D64" s="110" t="s">
        <v>157</v>
      </c>
      <c r="E64" s="110" t="s">
        <v>158</v>
      </c>
      <c r="F64" s="110" t="s">
        <v>1103</v>
      </c>
      <c r="G64" s="108" t="s">
        <v>1100</v>
      </c>
      <c r="H64" s="109" t="s">
        <v>1102</v>
      </c>
      <c r="I64" s="108"/>
    </row>
    <row r="65" spans="1:9">
      <c r="A65" s="106"/>
      <c r="B65" s="107"/>
      <c r="C65" s="107"/>
      <c r="D65" s="108"/>
      <c r="E65" s="108"/>
      <c r="F65" s="108"/>
      <c r="G65" s="108"/>
      <c r="H65" s="111"/>
      <c r="I65" s="108" t="s">
        <v>160</v>
      </c>
    </row>
    <row r="66" spans="1:9">
      <c r="A66" s="106" t="s">
        <v>161</v>
      </c>
      <c r="B66" s="106"/>
      <c r="C66" s="112">
        <v>0</v>
      </c>
      <c r="D66" s="112">
        <v>0</v>
      </c>
      <c r="E66" s="112">
        <v>0</v>
      </c>
      <c r="F66" s="112">
        <v>0</v>
      </c>
      <c r="G66" s="112">
        <v>0</v>
      </c>
      <c r="H66" s="111">
        <v>0</v>
      </c>
      <c r="I66" s="112">
        <f>SUM(C66:H66)</f>
        <v>0</v>
      </c>
    </row>
    <row r="67" spans="1:9">
      <c r="A67" s="106" t="s">
        <v>162</v>
      </c>
      <c r="B67" s="106"/>
      <c r="C67" s="112">
        <v>0</v>
      </c>
      <c r="D67" s="112">
        <v>0</v>
      </c>
      <c r="E67" s="112">
        <v>0</v>
      </c>
      <c r="F67" s="112">
        <v>9</v>
      </c>
      <c r="G67" s="112">
        <v>0</v>
      </c>
      <c r="H67" s="111">
        <v>7</v>
      </c>
      <c r="I67" s="112">
        <f>SUM(C67:H67)</f>
        <v>16</v>
      </c>
    </row>
    <row r="68" spans="1:9">
      <c r="A68" s="106"/>
      <c r="B68" s="106"/>
      <c r="C68" s="106"/>
      <c r="D68" s="112"/>
      <c r="E68" s="112"/>
      <c r="F68" s="112"/>
      <c r="G68" s="112"/>
      <c r="H68" s="111"/>
      <c r="I68" s="112"/>
    </row>
    <row r="69" spans="1:9">
      <c r="A69" s="106"/>
      <c r="B69" s="106"/>
      <c r="C69" s="106"/>
      <c r="D69" s="112"/>
      <c r="E69" s="112"/>
      <c r="F69" s="112"/>
      <c r="G69" s="112"/>
      <c r="H69" s="111"/>
      <c r="I69" s="112"/>
    </row>
    <row r="70" spans="1:9">
      <c r="A70" s="106" t="s">
        <v>151</v>
      </c>
      <c r="B70" s="107"/>
      <c r="C70" s="108" t="s">
        <v>1073</v>
      </c>
      <c r="D70" s="108" t="s">
        <v>152</v>
      </c>
      <c r="E70" s="108" t="s">
        <v>153</v>
      </c>
      <c r="F70" s="108" t="s">
        <v>154</v>
      </c>
      <c r="G70" s="108" t="s">
        <v>1099</v>
      </c>
      <c r="H70" s="109" t="s">
        <v>1101</v>
      </c>
      <c r="I70" s="108"/>
    </row>
    <row r="71" spans="1:9">
      <c r="A71" s="107" t="s">
        <v>170</v>
      </c>
      <c r="B71" s="108" t="s">
        <v>156</v>
      </c>
      <c r="C71" s="108" t="s">
        <v>1074</v>
      </c>
      <c r="D71" s="110" t="s">
        <v>157</v>
      </c>
      <c r="E71" s="110" t="s">
        <v>158</v>
      </c>
      <c r="F71" s="110" t="s">
        <v>1103</v>
      </c>
      <c r="G71" s="108" t="s">
        <v>1100</v>
      </c>
      <c r="H71" s="109" t="s">
        <v>1102</v>
      </c>
      <c r="I71" s="108"/>
    </row>
    <row r="72" spans="1:9">
      <c r="A72" s="106"/>
      <c r="B72" s="107"/>
      <c r="C72" s="107"/>
      <c r="D72" s="108"/>
      <c r="E72" s="108"/>
      <c r="F72" s="108"/>
      <c r="G72" s="108"/>
      <c r="H72" s="111"/>
      <c r="I72" s="108" t="s">
        <v>160</v>
      </c>
    </row>
    <row r="73" spans="1:9">
      <c r="A73" s="106" t="s">
        <v>161</v>
      </c>
      <c r="B73" s="106"/>
      <c r="C73" s="112">
        <v>0</v>
      </c>
      <c r="D73" s="112">
        <v>0</v>
      </c>
      <c r="E73" s="112">
        <v>0</v>
      </c>
      <c r="F73" s="112">
        <v>1</v>
      </c>
      <c r="G73" s="112">
        <v>0</v>
      </c>
      <c r="H73" s="111">
        <v>0</v>
      </c>
      <c r="I73" s="112">
        <f>SUM(C73:H73)</f>
        <v>1</v>
      </c>
    </row>
    <row r="74" spans="1:9">
      <c r="A74" s="106" t="s">
        <v>162</v>
      </c>
      <c r="B74" s="106"/>
      <c r="C74" s="16">
        <v>0</v>
      </c>
      <c r="D74" s="16">
        <v>0</v>
      </c>
      <c r="E74" s="16">
        <v>0</v>
      </c>
      <c r="F74" s="112">
        <v>10</v>
      </c>
      <c r="G74" s="112">
        <v>0</v>
      </c>
      <c r="H74" s="111">
        <v>0</v>
      </c>
      <c r="I74" s="112">
        <f>SUM(C74:H74)</f>
        <v>10</v>
      </c>
    </row>
    <row r="75" spans="1:9">
      <c r="A75" s="106"/>
      <c r="B75" s="106"/>
      <c r="C75" s="106"/>
      <c r="D75" s="112"/>
      <c r="E75" s="112"/>
      <c r="F75" s="112"/>
      <c r="G75" s="112"/>
      <c r="H75" s="111"/>
      <c r="I75" s="112"/>
    </row>
    <row r="76" spans="1:9">
      <c r="A76" s="106"/>
      <c r="B76" s="106"/>
      <c r="C76" s="106"/>
      <c r="D76" s="112"/>
      <c r="E76" s="112"/>
      <c r="F76" s="112"/>
      <c r="G76" s="112"/>
      <c r="H76" s="111"/>
      <c r="I76" s="112"/>
    </row>
    <row r="77" spans="1:9">
      <c r="A77" s="106" t="s">
        <v>151</v>
      </c>
      <c r="B77" s="107"/>
      <c r="C77" s="108" t="s">
        <v>1073</v>
      </c>
      <c r="D77" s="108" t="s">
        <v>152</v>
      </c>
      <c r="E77" s="108" t="s">
        <v>153</v>
      </c>
      <c r="F77" s="108" t="s">
        <v>154</v>
      </c>
      <c r="G77" s="108" t="s">
        <v>1099</v>
      </c>
      <c r="H77" s="109" t="s">
        <v>1101</v>
      </c>
      <c r="I77" s="108"/>
    </row>
    <row r="78" spans="1:9">
      <c r="A78" s="107" t="s">
        <v>171</v>
      </c>
      <c r="B78" s="108" t="s">
        <v>156</v>
      </c>
      <c r="C78" s="108" t="s">
        <v>1074</v>
      </c>
      <c r="D78" s="110" t="s">
        <v>157</v>
      </c>
      <c r="E78" s="110" t="s">
        <v>158</v>
      </c>
      <c r="F78" s="110" t="s">
        <v>1103</v>
      </c>
      <c r="G78" s="108" t="s">
        <v>1100</v>
      </c>
      <c r="H78" s="109" t="s">
        <v>1102</v>
      </c>
      <c r="I78" s="108"/>
    </row>
    <row r="79" spans="1:9">
      <c r="A79" s="106"/>
      <c r="B79" s="107"/>
      <c r="C79" s="107"/>
      <c r="D79" s="108"/>
      <c r="E79" s="108"/>
      <c r="F79" s="108"/>
      <c r="G79" s="108"/>
      <c r="H79" s="111"/>
      <c r="I79" s="108" t="s">
        <v>160</v>
      </c>
    </row>
    <row r="80" spans="1:9">
      <c r="A80" s="106" t="s">
        <v>161</v>
      </c>
      <c r="B80" s="106"/>
      <c r="C80" s="112">
        <v>1</v>
      </c>
      <c r="D80" s="112">
        <v>0</v>
      </c>
      <c r="E80" s="112">
        <v>1</v>
      </c>
      <c r="F80" s="112">
        <v>0</v>
      </c>
      <c r="G80" s="112">
        <v>0</v>
      </c>
      <c r="H80" s="111">
        <v>0</v>
      </c>
      <c r="I80" s="112">
        <f>SUM(C80:H80)</f>
        <v>2</v>
      </c>
    </row>
    <row r="81" spans="1:9">
      <c r="A81" s="106" t="s">
        <v>162</v>
      </c>
      <c r="B81" s="106"/>
      <c r="C81" s="112">
        <v>0</v>
      </c>
      <c r="D81" s="112">
        <v>2</v>
      </c>
      <c r="E81" s="112">
        <v>0</v>
      </c>
      <c r="F81" s="112">
        <v>1</v>
      </c>
      <c r="G81" s="112">
        <v>0</v>
      </c>
      <c r="H81" s="111">
        <v>0</v>
      </c>
      <c r="I81" s="112">
        <f>SUM(C81:H81)</f>
        <v>3</v>
      </c>
    </row>
    <row r="82" spans="1:9">
      <c r="A82" s="106"/>
      <c r="B82" s="106"/>
      <c r="C82" s="106"/>
      <c r="D82" s="112"/>
      <c r="E82" s="112"/>
      <c r="F82" s="112"/>
      <c r="G82" s="112"/>
      <c r="H82" s="111"/>
      <c r="I82" s="112"/>
    </row>
    <row r="83" spans="1:9">
      <c r="A83" s="106"/>
      <c r="B83" s="106"/>
      <c r="C83" s="106"/>
      <c r="D83" s="112"/>
      <c r="E83" s="112"/>
      <c r="F83" s="112"/>
      <c r="G83" s="112"/>
      <c r="H83" s="111"/>
      <c r="I83" s="112"/>
    </row>
    <row r="84" spans="1:9">
      <c r="A84" s="106" t="s">
        <v>151</v>
      </c>
      <c r="B84" s="107"/>
      <c r="C84" s="108" t="s">
        <v>1073</v>
      </c>
      <c r="D84" s="108" t="s">
        <v>152</v>
      </c>
      <c r="E84" s="108" t="s">
        <v>153</v>
      </c>
      <c r="F84" s="108" t="s">
        <v>154</v>
      </c>
      <c r="G84" s="108" t="s">
        <v>1099</v>
      </c>
      <c r="H84" s="109" t="s">
        <v>1101</v>
      </c>
      <c r="I84" s="108"/>
    </row>
    <row r="85" spans="1:9">
      <c r="A85" s="107" t="s">
        <v>172</v>
      </c>
      <c r="B85" s="108" t="s">
        <v>156</v>
      </c>
      <c r="C85" s="108" t="s">
        <v>1074</v>
      </c>
      <c r="D85" s="110" t="s">
        <v>157</v>
      </c>
      <c r="E85" s="110" t="s">
        <v>158</v>
      </c>
      <c r="F85" s="110" t="s">
        <v>1103</v>
      </c>
      <c r="G85" s="108" t="s">
        <v>1100</v>
      </c>
      <c r="H85" s="109" t="s">
        <v>1102</v>
      </c>
      <c r="I85" s="108"/>
    </row>
    <row r="86" spans="1:9">
      <c r="A86" s="106"/>
      <c r="B86" s="107"/>
      <c r="C86" s="107"/>
      <c r="D86" s="108"/>
      <c r="E86" s="108"/>
      <c r="F86" s="108"/>
      <c r="G86" s="108"/>
      <c r="H86" s="111"/>
      <c r="I86" s="108" t="s">
        <v>160</v>
      </c>
    </row>
    <row r="87" spans="1:9">
      <c r="A87" s="106" t="s">
        <v>161</v>
      </c>
      <c r="B87" s="106"/>
      <c r="C87" s="112">
        <v>0</v>
      </c>
      <c r="D87" s="112">
        <v>0</v>
      </c>
      <c r="E87" s="112">
        <v>0</v>
      </c>
      <c r="F87" s="112">
        <v>0</v>
      </c>
      <c r="G87" s="112">
        <v>0</v>
      </c>
      <c r="H87" s="111">
        <v>1</v>
      </c>
      <c r="I87" s="112">
        <f>SUM(C87:H87)</f>
        <v>1</v>
      </c>
    </row>
    <row r="88" spans="1:9">
      <c r="A88" s="106" t="s">
        <v>162</v>
      </c>
      <c r="B88" s="106"/>
      <c r="C88" s="112">
        <v>0</v>
      </c>
      <c r="D88" s="112">
        <v>0</v>
      </c>
      <c r="E88" s="112">
        <v>0</v>
      </c>
      <c r="F88" s="112">
        <v>0</v>
      </c>
      <c r="G88" s="112">
        <v>1</v>
      </c>
      <c r="H88" s="111">
        <v>11</v>
      </c>
      <c r="I88" s="112">
        <f>SUM(C88:H88)</f>
        <v>12</v>
      </c>
    </row>
    <row r="89" spans="1:9">
      <c r="A89" s="106"/>
      <c r="B89" s="106"/>
      <c r="C89" s="106"/>
      <c r="D89" s="112"/>
      <c r="E89" s="112"/>
      <c r="F89" s="112"/>
      <c r="G89" s="112"/>
      <c r="H89" s="111"/>
      <c r="I89" s="112"/>
    </row>
    <row r="90" spans="1:9">
      <c r="A90" s="106"/>
      <c r="B90" s="106"/>
      <c r="C90" s="106"/>
      <c r="D90" s="112"/>
      <c r="E90" s="112"/>
      <c r="F90" s="112"/>
      <c r="G90" s="112"/>
      <c r="H90" s="111"/>
      <c r="I90" s="112"/>
    </row>
    <row r="91" spans="1:9">
      <c r="A91" s="106"/>
      <c r="B91" s="106"/>
      <c r="C91" s="106"/>
      <c r="D91" s="112"/>
      <c r="E91" s="112"/>
      <c r="F91" s="112"/>
      <c r="G91" s="112"/>
      <c r="H91" s="111"/>
      <c r="I91" s="112"/>
    </row>
    <row r="92" spans="1:9">
      <c r="A92" s="106"/>
      <c r="B92" s="106"/>
      <c r="C92" s="106"/>
      <c r="D92" s="112"/>
      <c r="E92" s="112"/>
      <c r="F92" s="112"/>
      <c r="G92" s="112"/>
      <c r="H92" s="111"/>
      <c r="I92" s="112"/>
    </row>
    <row r="93" spans="1:9" ht="15">
      <c r="A93" s="121" t="s">
        <v>173</v>
      </c>
      <c r="B93" s="106"/>
      <c r="C93" s="106"/>
      <c r="D93" s="112"/>
      <c r="E93" s="112"/>
      <c r="F93" s="112"/>
      <c r="G93" s="112"/>
      <c r="H93" s="111"/>
      <c r="I93" s="112"/>
    </row>
    <row r="95" spans="1:9">
      <c r="A95" s="106" t="s">
        <v>151</v>
      </c>
      <c r="B95" s="107"/>
      <c r="C95" s="108" t="s">
        <v>1073</v>
      </c>
      <c r="D95" s="108" t="s">
        <v>152</v>
      </c>
      <c r="E95" s="108" t="s">
        <v>153</v>
      </c>
      <c r="F95" s="108" t="s">
        <v>154</v>
      </c>
      <c r="G95" s="108" t="s">
        <v>1099</v>
      </c>
      <c r="H95" s="109" t="s">
        <v>1101</v>
      </c>
      <c r="I95" s="108"/>
    </row>
    <row r="96" spans="1:9">
      <c r="A96" s="107" t="s">
        <v>174</v>
      </c>
      <c r="B96" s="108" t="s">
        <v>156</v>
      </c>
      <c r="C96" s="108" t="s">
        <v>1074</v>
      </c>
      <c r="D96" s="110" t="s">
        <v>157</v>
      </c>
      <c r="E96" s="110" t="s">
        <v>158</v>
      </c>
      <c r="F96" s="110" t="s">
        <v>1103</v>
      </c>
      <c r="G96" s="108" t="s">
        <v>1100</v>
      </c>
      <c r="H96" s="109" t="s">
        <v>1102</v>
      </c>
      <c r="I96" s="108"/>
    </row>
    <row r="97" spans="1:9">
      <c r="A97" s="106"/>
      <c r="B97" s="107"/>
      <c r="C97" s="107"/>
      <c r="D97" s="108"/>
      <c r="E97" s="108"/>
      <c r="F97" s="108"/>
      <c r="G97" s="108"/>
      <c r="H97" s="111"/>
      <c r="I97" s="108" t="s">
        <v>160</v>
      </c>
    </row>
    <row r="98" spans="1:9">
      <c r="A98" s="106" t="s">
        <v>161</v>
      </c>
      <c r="B98" s="106"/>
      <c r="C98" s="112">
        <v>0</v>
      </c>
      <c r="D98" s="112">
        <v>0</v>
      </c>
      <c r="E98" s="112">
        <v>1</v>
      </c>
      <c r="F98" s="112">
        <v>0</v>
      </c>
      <c r="G98" s="112">
        <v>0</v>
      </c>
      <c r="H98" s="111">
        <v>0</v>
      </c>
      <c r="I98" s="112">
        <f>SUM(C98:H98)</f>
        <v>1</v>
      </c>
    </row>
    <row r="99" spans="1:9">
      <c r="A99" s="106" t="s">
        <v>162</v>
      </c>
      <c r="B99" s="106"/>
      <c r="C99" s="112">
        <v>1</v>
      </c>
      <c r="D99" s="112">
        <v>2</v>
      </c>
      <c r="E99" s="112">
        <v>4</v>
      </c>
      <c r="F99" s="112">
        <v>1</v>
      </c>
      <c r="G99" s="112">
        <v>0</v>
      </c>
      <c r="H99" s="111">
        <v>0</v>
      </c>
      <c r="I99" s="112">
        <f>SUM(C99:H99)</f>
        <v>8</v>
      </c>
    </row>
    <row r="100" spans="1:9">
      <c r="A100" s="106"/>
      <c r="B100" s="106"/>
      <c r="C100" s="106"/>
      <c r="D100" s="112"/>
      <c r="E100" s="112"/>
      <c r="F100" s="112"/>
      <c r="G100" s="112"/>
      <c r="H100" s="111"/>
      <c r="I100" s="112"/>
    </row>
    <row r="101" spans="1:9">
      <c r="A101" s="106"/>
      <c r="B101" s="106"/>
      <c r="C101" s="106"/>
      <c r="D101" s="112"/>
      <c r="E101" s="112"/>
      <c r="F101" s="112"/>
      <c r="G101" s="112"/>
      <c r="H101" s="111"/>
      <c r="I101" s="112"/>
    </row>
    <row r="102" spans="1:9">
      <c r="A102" s="106" t="s">
        <v>151</v>
      </c>
      <c r="B102" s="107"/>
      <c r="C102" s="108" t="s">
        <v>1073</v>
      </c>
      <c r="D102" s="108" t="s">
        <v>152</v>
      </c>
      <c r="E102" s="108" t="s">
        <v>153</v>
      </c>
      <c r="F102" s="108" t="s">
        <v>154</v>
      </c>
      <c r="G102" s="108" t="s">
        <v>1099</v>
      </c>
      <c r="H102" s="109" t="s">
        <v>1101</v>
      </c>
      <c r="I102" s="108"/>
    </row>
    <row r="103" spans="1:9">
      <c r="A103" s="107" t="s">
        <v>175</v>
      </c>
      <c r="B103" s="108" t="s">
        <v>156</v>
      </c>
      <c r="C103" s="108" t="s">
        <v>1074</v>
      </c>
      <c r="D103" s="110" t="s">
        <v>157</v>
      </c>
      <c r="E103" s="110" t="s">
        <v>158</v>
      </c>
      <c r="F103" s="110" t="s">
        <v>1103</v>
      </c>
      <c r="G103" s="108" t="s">
        <v>1100</v>
      </c>
      <c r="H103" s="109" t="s">
        <v>1102</v>
      </c>
      <c r="I103" s="108"/>
    </row>
    <row r="104" spans="1:9">
      <c r="A104" s="106"/>
      <c r="B104" s="107"/>
      <c r="C104" s="107"/>
      <c r="D104" s="108"/>
      <c r="E104" s="108"/>
      <c r="F104" s="108"/>
      <c r="G104" s="108"/>
      <c r="H104" s="111"/>
      <c r="I104" s="108" t="s">
        <v>160</v>
      </c>
    </row>
    <row r="105" spans="1:9">
      <c r="A105" s="106" t="s">
        <v>161</v>
      </c>
      <c r="B105" s="106"/>
      <c r="C105" s="16">
        <v>0</v>
      </c>
      <c r="D105" s="16">
        <v>0</v>
      </c>
      <c r="E105" s="16">
        <v>0</v>
      </c>
      <c r="F105" s="16">
        <v>0</v>
      </c>
      <c r="G105" s="16">
        <v>0</v>
      </c>
      <c r="H105" s="101">
        <v>0</v>
      </c>
      <c r="I105" s="112">
        <f>SUM(C112:H112)</f>
        <v>0</v>
      </c>
    </row>
    <row r="106" spans="1:9">
      <c r="A106" s="106" t="s">
        <v>162</v>
      </c>
      <c r="B106" s="106"/>
      <c r="C106" s="16">
        <v>1</v>
      </c>
      <c r="D106" s="16">
        <v>0</v>
      </c>
      <c r="E106" s="16">
        <v>4</v>
      </c>
      <c r="F106" s="16">
        <v>0</v>
      </c>
      <c r="G106" s="16">
        <v>0</v>
      </c>
      <c r="H106" s="101">
        <v>0</v>
      </c>
      <c r="I106" s="112">
        <f>SUM(C113:H113)</f>
        <v>0</v>
      </c>
    </row>
    <row r="107" spans="1:9">
      <c r="A107" s="106"/>
      <c r="B107" s="106"/>
      <c r="C107" s="106"/>
      <c r="D107" s="112"/>
      <c r="E107" s="112"/>
      <c r="F107" s="112"/>
      <c r="G107" s="112"/>
      <c r="H107" s="111"/>
      <c r="I107" s="112"/>
    </row>
    <row r="108" spans="1:9">
      <c r="A108" s="106"/>
      <c r="B108" s="106"/>
      <c r="C108" s="106"/>
      <c r="D108" s="112"/>
      <c r="E108" s="112"/>
      <c r="F108" s="112"/>
      <c r="G108" s="112"/>
      <c r="H108" s="111"/>
      <c r="I108" s="112"/>
    </row>
    <row r="109" spans="1:9">
      <c r="A109" s="106" t="s">
        <v>151</v>
      </c>
      <c r="B109" s="107"/>
      <c r="C109" s="108" t="s">
        <v>1073</v>
      </c>
      <c r="D109" s="108" t="s">
        <v>152</v>
      </c>
      <c r="E109" s="108" t="s">
        <v>153</v>
      </c>
      <c r="F109" s="108" t="s">
        <v>154</v>
      </c>
      <c r="G109" s="108" t="s">
        <v>1099</v>
      </c>
      <c r="H109" s="109" t="s">
        <v>1101</v>
      </c>
      <c r="I109" s="108"/>
    </row>
    <row r="110" spans="1:9">
      <c r="A110" s="107" t="s">
        <v>176</v>
      </c>
      <c r="B110" s="108" t="s">
        <v>156</v>
      </c>
      <c r="C110" s="108" t="s">
        <v>1074</v>
      </c>
      <c r="D110" s="110" t="s">
        <v>157</v>
      </c>
      <c r="E110" s="110" t="s">
        <v>158</v>
      </c>
      <c r="F110" s="110" t="s">
        <v>1103</v>
      </c>
      <c r="G110" s="108" t="s">
        <v>1100</v>
      </c>
      <c r="H110" s="109" t="s">
        <v>1102</v>
      </c>
      <c r="I110" s="108"/>
    </row>
    <row r="111" spans="1:9">
      <c r="A111" s="106"/>
      <c r="B111" s="107"/>
      <c r="C111" s="107"/>
      <c r="D111" s="108"/>
      <c r="E111" s="108"/>
      <c r="F111" s="108"/>
      <c r="G111" s="108"/>
      <c r="H111" s="111"/>
      <c r="I111" s="108" t="s">
        <v>160</v>
      </c>
    </row>
    <row r="112" spans="1:9">
      <c r="A112" s="106" t="s">
        <v>161</v>
      </c>
      <c r="B112" s="106"/>
      <c r="C112" s="112">
        <v>0</v>
      </c>
      <c r="D112" s="112">
        <v>0</v>
      </c>
      <c r="E112" s="112">
        <v>0</v>
      </c>
      <c r="F112" s="112">
        <v>0</v>
      </c>
      <c r="G112" s="112">
        <v>0</v>
      </c>
      <c r="H112" s="111">
        <v>0</v>
      </c>
      <c r="I112" s="112">
        <f>SUM(C112:H112)</f>
        <v>0</v>
      </c>
    </row>
    <row r="113" spans="1:12">
      <c r="A113" s="106" t="s">
        <v>162</v>
      </c>
      <c r="B113" s="106"/>
      <c r="C113" s="112">
        <v>0</v>
      </c>
      <c r="D113" s="112">
        <v>0</v>
      </c>
      <c r="E113" s="112">
        <v>0</v>
      </c>
      <c r="F113" s="112">
        <v>0</v>
      </c>
      <c r="G113" s="112">
        <v>0</v>
      </c>
      <c r="H113" s="111">
        <v>0</v>
      </c>
      <c r="I113" s="112">
        <f>SUM(C113:H113)</f>
        <v>0</v>
      </c>
    </row>
    <row r="115" spans="1:12" ht="23.25">
      <c r="C115" s="22" t="s">
        <v>1075</v>
      </c>
      <c r="D115" s="22" t="s">
        <v>177</v>
      </c>
      <c r="E115" s="22" t="s">
        <v>178</v>
      </c>
      <c r="F115" s="22" t="s">
        <v>179</v>
      </c>
      <c r="G115" s="22" t="s">
        <v>1151</v>
      </c>
      <c r="H115" s="22" t="s">
        <v>1107</v>
      </c>
      <c r="I115" s="22" t="s">
        <v>1109</v>
      </c>
    </row>
    <row r="116" spans="1:12">
      <c r="C116" s="139">
        <f t="shared" ref="C116:H116" si="0">C105+C112+C98+C80+C87+C73+C66+C17+C59+C52+C45+C38+C31+C24+C10</f>
        <v>1</v>
      </c>
      <c r="D116" s="139">
        <f t="shared" si="0"/>
        <v>3</v>
      </c>
      <c r="E116" s="139">
        <f t="shared" si="0"/>
        <v>2</v>
      </c>
      <c r="F116" s="139">
        <f t="shared" si="0"/>
        <v>9</v>
      </c>
      <c r="G116" s="139">
        <f t="shared" si="0"/>
        <v>0</v>
      </c>
      <c r="H116" s="139">
        <f t="shared" si="0"/>
        <v>3</v>
      </c>
      <c r="I116" s="139">
        <f>C116+D116+E116+F116+G116+H116</f>
        <v>18</v>
      </c>
    </row>
    <row r="117" spans="1:12">
      <c r="C117" s="16"/>
      <c r="H117" s="16"/>
    </row>
    <row r="118" spans="1:12" ht="23.25">
      <c r="C118" s="22" t="s">
        <v>1076</v>
      </c>
      <c r="D118" s="22" t="s">
        <v>181</v>
      </c>
      <c r="E118" s="22" t="s">
        <v>182</v>
      </c>
      <c r="F118" s="22" t="s">
        <v>183</v>
      </c>
      <c r="G118" s="22" t="s">
        <v>1150</v>
      </c>
      <c r="H118" s="22" t="s">
        <v>1108</v>
      </c>
      <c r="I118" s="22" t="s">
        <v>1110</v>
      </c>
    </row>
    <row r="119" spans="1:12">
      <c r="C119" s="139">
        <f>C106+C113+C99+C88+C81+C67+C18+C60+C53+C46+C39+C32+C25+C11</f>
        <v>3</v>
      </c>
      <c r="D119" s="139">
        <f>D106+D113+D99+D88+D81+D67+D18+D60+D53+D46+D39+D32+D25+D11</f>
        <v>7</v>
      </c>
      <c r="E119" s="139">
        <f>E106+E113+E99+E88+E81+E67+E18+E60+E53+E46+E39+E32+E25+E11</f>
        <v>10</v>
      </c>
      <c r="F119" s="139">
        <f>F106+F113+F99+F81+F88+F74+F67+F18+F60+F53+F46+F39+F32+F25+F11</f>
        <v>52</v>
      </c>
      <c r="G119" s="139">
        <f>G106+G113+G99+G81+G88+G74+G67+G18+G60+G53+G46+G39+G32+G25+G11</f>
        <v>1</v>
      </c>
      <c r="H119" s="139">
        <f>H106+H113+H99+H81+H88+H74+H67+H18+H60+H53+H46+H39+H32+H25+H11</f>
        <v>27</v>
      </c>
      <c r="I119" s="139">
        <f>C119+D119+E119+F119+G119+H119</f>
        <v>100</v>
      </c>
    </row>
    <row r="120" spans="1:12" s="24" customFormat="1">
      <c r="A120" s="21"/>
      <c r="B120" s="21"/>
      <c r="C120" s="21"/>
      <c r="D120" s="23"/>
      <c r="E120" s="23"/>
      <c r="F120" s="23"/>
      <c r="G120" s="23"/>
      <c r="H120" s="103"/>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185</v>
      </c>
      <c r="B125" s="26" t="s">
        <v>186</v>
      </c>
      <c r="C125" s="98" t="s">
        <v>1069</v>
      </c>
      <c r="D125" s="104" t="s">
        <v>1070</v>
      </c>
      <c r="E125" s="104" t="s">
        <v>1071</v>
      </c>
      <c r="F125" s="104" t="s">
        <v>1111</v>
      </c>
      <c r="G125" s="98" t="s">
        <v>1112</v>
      </c>
      <c r="H125" s="98" t="s">
        <v>1113</v>
      </c>
      <c r="I125" s="104" t="s">
        <v>160</v>
      </c>
      <c r="J125" s="29"/>
      <c r="K125" s="29"/>
      <c r="L125" s="30"/>
    </row>
    <row r="126" spans="1:12">
      <c r="A126" s="31"/>
      <c r="B126" s="26" t="s">
        <v>187</v>
      </c>
      <c r="C126" s="32">
        <v>0</v>
      </c>
      <c r="D126" s="32">
        <v>3</v>
      </c>
      <c r="E126" s="32">
        <v>4</v>
      </c>
      <c r="F126" s="32">
        <v>41</v>
      </c>
      <c r="G126" s="32">
        <v>0</v>
      </c>
      <c r="H126" s="32">
        <v>0</v>
      </c>
      <c r="I126" s="32">
        <v>48</v>
      </c>
      <c r="J126" s="29"/>
      <c r="K126" s="29"/>
      <c r="L126" s="30"/>
    </row>
    <row r="127" spans="1:12">
      <c r="A127" s="31"/>
      <c r="B127" s="26" t="s">
        <v>188</v>
      </c>
      <c r="C127" s="32">
        <v>0</v>
      </c>
      <c r="D127" s="33">
        <v>13</v>
      </c>
      <c r="E127" s="33">
        <v>9</v>
      </c>
      <c r="F127" s="33">
        <v>40</v>
      </c>
      <c r="G127" s="32">
        <v>0</v>
      </c>
      <c r="H127" s="32">
        <v>0</v>
      </c>
      <c r="I127" s="33">
        <v>62</v>
      </c>
      <c r="J127" s="29"/>
      <c r="K127" s="29"/>
      <c r="L127" s="30"/>
    </row>
    <row r="128" spans="1:12">
      <c r="A128" s="31"/>
      <c r="B128" s="26" t="s">
        <v>189</v>
      </c>
      <c r="C128" s="32">
        <v>0</v>
      </c>
      <c r="D128" s="33">
        <v>9</v>
      </c>
      <c r="E128" s="33">
        <v>11</v>
      </c>
      <c r="F128" s="33">
        <v>41</v>
      </c>
      <c r="G128" s="32">
        <v>0</v>
      </c>
      <c r="H128" s="32">
        <v>0</v>
      </c>
      <c r="I128" s="33">
        <v>61</v>
      </c>
      <c r="J128" s="29"/>
      <c r="K128" s="29"/>
      <c r="L128" s="30"/>
    </row>
    <row r="129" spans="1:12">
      <c r="A129" s="31"/>
      <c r="B129" s="26" t="s">
        <v>190</v>
      </c>
      <c r="C129" s="32">
        <v>0</v>
      </c>
      <c r="D129" s="33">
        <v>8</v>
      </c>
      <c r="E129" s="33">
        <v>9</v>
      </c>
      <c r="F129" s="33">
        <v>39</v>
      </c>
      <c r="G129" s="32">
        <v>0</v>
      </c>
      <c r="H129" s="32">
        <v>0</v>
      </c>
      <c r="I129" s="33">
        <v>56</v>
      </c>
      <c r="J129" s="29"/>
      <c r="K129" s="29"/>
      <c r="L129" s="30"/>
    </row>
    <row r="130" spans="1:12">
      <c r="A130" s="31"/>
      <c r="B130" s="26" t="s">
        <v>191</v>
      </c>
      <c r="C130" s="32">
        <v>0</v>
      </c>
      <c r="D130" s="33">
        <v>9</v>
      </c>
      <c r="E130" s="33">
        <v>13</v>
      </c>
      <c r="F130" s="33">
        <v>52</v>
      </c>
      <c r="G130" s="32">
        <v>0</v>
      </c>
      <c r="H130" s="32">
        <v>0</v>
      </c>
      <c r="I130" s="33">
        <v>74</v>
      </c>
      <c r="J130" s="29"/>
      <c r="K130" s="29"/>
      <c r="L130" s="30"/>
    </row>
    <row r="131" spans="1:12">
      <c r="A131" s="31"/>
      <c r="B131" s="26" t="s">
        <v>192</v>
      </c>
      <c r="C131" s="32">
        <v>0</v>
      </c>
      <c r="D131" s="33">
        <v>10</v>
      </c>
      <c r="E131" s="33">
        <v>16</v>
      </c>
      <c r="F131" s="33">
        <v>52</v>
      </c>
      <c r="G131" s="32">
        <v>0</v>
      </c>
      <c r="H131" s="32">
        <v>0</v>
      </c>
      <c r="I131" s="33">
        <v>78</v>
      </c>
      <c r="J131" s="29"/>
      <c r="K131" s="29"/>
      <c r="L131" s="30"/>
    </row>
    <row r="132" spans="1:12">
      <c r="A132" s="31"/>
      <c r="B132" s="26" t="s">
        <v>193</v>
      </c>
      <c r="C132" s="32">
        <v>0</v>
      </c>
      <c r="D132" s="33">
        <v>16</v>
      </c>
      <c r="E132" s="33">
        <v>13</v>
      </c>
      <c r="F132" s="33">
        <v>50</v>
      </c>
      <c r="G132" s="32">
        <v>0</v>
      </c>
      <c r="H132" s="32">
        <v>0</v>
      </c>
      <c r="I132" s="33">
        <v>79</v>
      </c>
      <c r="J132" s="29"/>
      <c r="K132" s="29"/>
      <c r="L132" s="30"/>
    </row>
    <row r="133" spans="1:12">
      <c r="A133" s="31"/>
      <c r="B133" s="26" t="s">
        <v>194</v>
      </c>
      <c r="C133" s="32">
        <v>0</v>
      </c>
      <c r="D133" s="33">
        <v>12</v>
      </c>
      <c r="E133" s="33">
        <v>14</v>
      </c>
      <c r="F133" s="33">
        <v>43</v>
      </c>
      <c r="G133" s="32">
        <v>0</v>
      </c>
      <c r="H133" s="32">
        <v>0</v>
      </c>
      <c r="I133" s="33">
        <v>69</v>
      </c>
      <c r="J133" s="29"/>
      <c r="K133" s="29"/>
      <c r="L133" s="30"/>
    </row>
    <row r="134" spans="1:12">
      <c r="A134" s="31"/>
      <c r="B134" s="26" t="s">
        <v>195</v>
      </c>
      <c r="C134" s="32">
        <v>0</v>
      </c>
      <c r="D134" s="33">
        <v>12</v>
      </c>
      <c r="E134" s="33">
        <v>13</v>
      </c>
      <c r="F134" s="33">
        <v>44</v>
      </c>
      <c r="G134" s="32">
        <v>0</v>
      </c>
      <c r="H134" s="32">
        <v>0</v>
      </c>
      <c r="I134" s="33">
        <v>69</v>
      </c>
      <c r="J134" s="29"/>
      <c r="K134" s="29"/>
      <c r="L134" s="30"/>
    </row>
    <row r="135" spans="1:12">
      <c r="A135" s="31"/>
      <c r="B135" s="26" t="s">
        <v>196</v>
      </c>
      <c r="C135" s="32">
        <v>0</v>
      </c>
      <c r="D135" s="33">
        <v>10</v>
      </c>
      <c r="E135" s="33">
        <v>10</v>
      </c>
      <c r="F135" s="33">
        <v>39</v>
      </c>
      <c r="G135" s="32">
        <v>0</v>
      </c>
      <c r="H135" s="32">
        <v>0</v>
      </c>
      <c r="I135" s="33">
        <v>59</v>
      </c>
      <c r="J135" s="29"/>
      <c r="K135" s="29"/>
      <c r="L135" s="30"/>
    </row>
    <row r="136" spans="1:12">
      <c r="A136" s="31"/>
      <c r="B136" s="26" t="s">
        <v>197</v>
      </c>
      <c r="C136" s="32">
        <v>0</v>
      </c>
      <c r="D136" s="33">
        <v>7</v>
      </c>
      <c r="E136" s="33">
        <v>9</v>
      </c>
      <c r="F136" s="33">
        <v>45</v>
      </c>
      <c r="G136" s="32">
        <v>0</v>
      </c>
      <c r="H136" s="32">
        <v>0</v>
      </c>
      <c r="I136" s="33">
        <v>61</v>
      </c>
      <c r="J136" s="29"/>
      <c r="K136" s="29"/>
      <c r="L136" s="30"/>
    </row>
    <row r="137" spans="1:12">
      <c r="A137" s="31"/>
      <c r="B137" s="26" t="s">
        <v>198</v>
      </c>
      <c r="C137" s="32">
        <v>0</v>
      </c>
      <c r="D137" s="33">
        <v>8</v>
      </c>
      <c r="E137" s="33">
        <v>10</v>
      </c>
      <c r="F137" s="33">
        <v>47</v>
      </c>
      <c r="G137" s="32">
        <v>0</v>
      </c>
      <c r="H137" s="32">
        <v>0</v>
      </c>
      <c r="I137" s="33">
        <v>65</v>
      </c>
      <c r="J137" s="29"/>
      <c r="K137" s="29"/>
      <c r="L137" s="30"/>
    </row>
    <row r="138" spans="1:12">
      <c r="A138" s="31"/>
      <c r="B138" s="26" t="s">
        <v>199</v>
      </c>
      <c r="C138" s="32">
        <v>0</v>
      </c>
      <c r="D138" s="33">
        <v>6</v>
      </c>
      <c r="E138" s="33">
        <v>9</v>
      </c>
      <c r="F138" s="33">
        <v>48</v>
      </c>
      <c r="G138" s="32">
        <v>0</v>
      </c>
      <c r="H138" s="32">
        <v>0</v>
      </c>
      <c r="I138" s="33">
        <v>63</v>
      </c>
      <c r="J138" s="29"/>
      <c r="K138" s="29"/>
      <c r="L138" s="30"/>
    </row>
    <row r="139" spans="1:12">
      <c r="A139" s="31"/>
      <c r="B139" s="26" t="s">
        <v>200</v>
      </c>
      <c r="C139" s="32">
        <v>0</v>
      </c>
      <c r="D139" s="33">
        <v>6</v>
      </c>
      <c r="E139" s="33">
        <v>19</v>
      </c>
      <c r="F139" s="33">
        <v>47</v>
      </c>
      <c r="G139" s="32">
        <v>0</v>
      </c>
      <c r="H139" s="32">
        <v>0</v>
      </c>
      <c r="I139" s="33">
        <v>72</v>
      </c>
      <c r="J139" s="29"/>
      <c r="K139" s="29"/>
      <c r="L139" s="30"/>
    </row>
    <row r="140" spans="1:12">
      <c r="A140" s="31"/>
      <c r="B140" s="26" t="s">
        <v>201</v>
      </c>
      <c r="C140" s="32">
        <v>0</v>
      </c>
      <c r="D140" s="33">
        <v>7</v>
      </c>
      <c r="E140" s="33">
        <v>15</v>
      </c>
      <c r="F140" s="33">
        <v>33</v>
      </c>
      <c r="G140" s="32">
        <v>0</v>
      </c>
      <c r="H140" s="32">
        <v>0</v>
      </c>
      <c r="I140" s="33">
        <v>55</v>
      </c>
      <c r="J140" s="29"/>
      <c r="K140" s="29"/>
      <c r="L140" s="30"/>
    </row>
    <row r="141" spans="1:12">
      <c r="A141" s="31"/>
      <c r="B141" s="26" t="s">
        <v>202</v>
      </c>
      <c r="C141" s="32">
        <v>0</v>
      </c>
      <c r="D141" s="33">
        <v>8</v>
      </c>
      <c r="E141" s="33">
        <v>13</v>
      </c>
      <c r="F141" s="33">
        <v>36</v>
      </c>
      <c r="G141" s="32">
        <v>0</v>
      </c>
      <c r="H141" s="32">
        <v>0</v>
      </c>
      <c r="I141" s="33">
        <v>57</v>
      </c>
      <c r="J141" s="29"/>
      <c r="K141" s="29"/>
      <c r="L141" s="30"/>
    </row>
    <row r="142" spans="1:12">
      <c r="A142" s="31"/>
      <c r="B142" s="26" t="s">
        <v>203</v>
      </c>
      <c r="C142" s="32">
        <v>0</v>
      </c>
      <c r="D142" s="33">
        <v>6</v>
      </c>
      <c r="E142" s="33">
        <v>7</v>
      </c>
      <c r="F142" s="33">
        <v>37</v>
      </c>
      <c r="G142" s="32">
        <v>0</v>
      </c>
      <c r="H142" s="32">
        <v>0</v>
      </c>
      <c r="I142" s="33">
        <v>50</v>
      </c>
      <c r="J142" s="29"/>
      <c r="K142" s="29"/>
      <c r="L142" s="30"/>
    </row>
    <row r="143" spans="1:12">
      <c r="A143" s="31"/>
      <c r="B143" s="26" t="s">
        <v>204</v>
      </c>
      <c r="C143" s="32">
        <v>0</v>
      </c>
      <c r="D143" s="33">
        <v>6</v>
      </c>
      <c r="E143" s="33">
        <v>12</v>
      </c>
      <c r="F143" s="33">
        <v>43</v>
      </c>
      <c r="G143" s="32">
        <v>0</v>
      </c>
      <c r="H143" s="32">
        <v>0</v>
      </c>
      <c r="I143" s="33">
        <v>61</v>
      </c>
      <c r="J143" s="29"/>
      <c r="K143" s="29"/>
      <c r="L143" s="30"/>
    </row>
    <row r="144" spans="1:12">
      <c r="A144" s="31"/>
      <c r="B144" s="26" t="s">
        <v>205</v>
      </c>
      <c r="C144" s="32">
        <v>0</v>
      </c>
      <c r="D144" s="33">
        <v>5</v>
      </c>
      <c r="E144" s="33">
        <v>8</v>
      </c>
      <c r="F144" s="33">
        <v>48</v>
      </c>
      <c r="G144" s="32">
        <v>0</v>
      </c>
      <c r="H144" s="32">
        <v>0</v>
      </c>
      <c r="I144" s="33">
        <v>61</v>
      </c>
      <c r="J144" s="29"/>
      <c r="K144" s="29"/>
      <c r="L144" s="30"/>
    </row>
    <row r="145" spans="1:12">
      <c r="A145" s="31"/>
      <c r="B145" s="26" t="s">
        <v>206</v>
      </c>
      <c r="C145" s="32">
        <v>0</v>
      </c>
      <c r="D145" s="33">
        <v>2</v>
      </c>
      <c r="E145" s="33">
        <v>10</v>
      </c>
      <c r="F145" s="33">
        <v>44</v>
      </c>
      <c r="G145" s="32">
        <v>0</v>
      </c>
      <c r="H145" s="32">
        <v>0</v>
      </c>
      <c r="I145" s="33">
        <v>61</v>
      </c>
      <c r="J145" s="29"/>
      <c r="K145" s="29"/>
      <c r="L145" s="30"/>
    </row>
    <row r="146" spans="1:12">
      <c r="A146" s="31"/>
      <c r="B146" s="26" t="s">
        <v>207</v>
      </c>
      <c r="C146" s="32">
        <v>0</v>
      </c>
      <c r="D146" s="33">
        <v>5</v>
      </c>
      <c r="E146" s="33">
        <v>4</v>
      </c>
      <c r="F146" s="33">
        <v>47</v>
      </c>
      <c r="G146" s="32">
        <v>0</v>
      </c>
      <c r="H146" s="32">
        <v>0</v>
      </c>
      <c r="I146" s="33">
        <v>56</v>
      </c>
      <c r="J146" s="29"/>
      <c r="K146" s="29"/>
      <c r="L146" s="30"/>
    </row>
    <row r="147" spans="1:12">
      <c r="A147" s="31"/>
      <c r="B147" s="26" t="s">
        <v>208</v>
      </c>
      <c r="C147" s="32">
        <v>0</v>
      </c>
      <c r="D147" s="33">
        <v>5</v>
      </c>
      <c r="E147" s="33">
        <v>11</v>
      </c>
      <c r="F147" s="33">
        <v>40</v>
      </c>
      <c r="G147" s="32">
        <v>0</v>
      </c>
      <c r="H147" s="32">
        <v>0</v>
      </c>
      <c r="I147" s="33">
        <v>56</v>
      </c>
      <c r="J147" s="29"/>
      <c r="K147" s="29"/>
      <c r="L147" s="30"/>
    </row>
    <row r="148" spans="1:12">
      <c r="A148" s="31"/>
      <c r="B148" s="26" t="s">
        <v>209</v>
      </c>
      <c r="C148" s="32">
        <v>0</v>
      </c>
      <c r="D148" s="33">
        <v>5</v>
      </c>
      <c r="E148" s="33">
        <v>14</v>
      </c>
      <c r="F148" s="33">
        <v>56</v>
      </c>
      <c r="G148" s="32">
        <v>0</v>
      </c>
      <c r="H148" s="32">
        <v>0</v>
      </c>
      <c r="I148" s="33">
        <v>75</v>
      </c>
      <c r="J148" s="29"/>
      <c r="K148" s="29"/>
      <c r="L148" s="30"/>
    </row>
    <row r="149" spans="1:12">
      <c r="A149" s="31"/>
      <c r="B149" s="26" t="s">
        <v>210</v>
      </c>
      <c r="C149" s="32">
        <v>0</v>
      </c>
      <c r="D149" s="33">
        <v>8</v>
      </c>
      <c r="E149" s="33">
        <v>18</v>
      </c>
      <c r="F149" s="33">
        <v>39</v>
      </c>
      <c r="G149" s="32">
        <v>0</v>
      </c>
      <c r="H149" s="32">
        <v>0</v>
      </c>
      <c r="I149" s="33">
        <v>65</v>
      </c>
      <c r="J149" s="29"/>
      <c r="K149" s="29"/>
      <c r="L149" s="30"/>
    </row>
    <row r="150" spans="1:12">
      <c r="A150" s="31"/>
      <c r="B150" s="26" t="s">
        <v>211</v>
      </c>
      <c r="C150" s="32">
        <v>0</v>
      </c>
      <c r="D150" s="33">
        <v>9</v>
      </c>
      <c r="E150" s="33">
        <v>30</v>
      </c>
      <c r="F150" s="33">
        <v>40</v>
      </c>
      <c r="G150" s="32">
        <v>0</v>
      </c>
      <c r="H150" s="32">
        <v>0</v>
      </c>
      <c r="I150" s="33">
        <v>79</v>
      </c>
      <c r="J150" s="29"/>
      <c r="K150" s="29"/>
      <c r="L150" s="30"/>
    </row>
    <row r="151" spans="1:12">
      <c r="A151" s="31"/>
      <c r="B151" s="26" t="s">
        <v>212</v>
      </c>
      <c r="C151" s="32">
        <v>0</v>
      </c>
      <c r="D151" s="33">
        <v>3</v>
      </c>
      <c r="E151" s="33">
        <v>28</v>
      </c>
      <c r="F151" s="33">
        <v>45</v>
      </c>
      <c r="G151" s="32">
        <v>0</v>
      </c>
      <c r="H151" s="32">
        <v>0</v>
      </c>
      <c r="I151" s="33">
        <v>76</v>
      </c>
      <c r="J151" s="29"/>
      <c r="K151" s="29"/>
      <c r="L151" s="30"/>
    </row>
    <row r="152" spans="1:12">
      <c r="A152" s="31"/>
      <c r="B152" s="26" t="s">
        <v>213</v>
      </c>
      <c r="C152" s="32">
        <v>0</v>
      </c>
      <c r="D152" s="33">
        <v>10</v>
      </c>
      <c r="E152" s="33">
        <v>26</v>
      </c>
      <c r="F152" s="33">
        <v>39</v>
      </c>
      <c r="G152" s="32">
        <v>0</v>
      </c>
      <c r="H152" s="32">
        <v>0</v>
      </c>
      <c r="I152" s="33">
        <v>75</v>
      </c>
      <c r="J152" s="29"/>
      <c r="K152" s="29"/>
      <c r="L152" s="30"/>
    </row>
    <row r="153" spans="1:12">
      <c r="A153" s="31"/>
      <c r="B153" s="26" t="s">
        <v>214</v>
      </c>
      <c r="C153" s="32">
        <v>0</v>
      </c>
      <c r="D153" s="33">
        <v>8</v>
      </c>
      <c r="E153" s="33">
        <v>21</v>
      </c>
      <c r="F153" s="33">
        <v>32</v>
      </c>
      <c r="G153" s="32">
        <v>0</v>
      </c>
      <c r="H153" s="32">
        <v>0</v>
      </c>
      <c r="I153" s="33">
        <v>61</v>
      </c>
      <c r="J153" s="29"/>
      <c r="K153" s="29"/>
      <c r="L153" s="30"/>
    </row>
    <row r="154" spans="1:12">
      <c r="A154" s="31"/>
      <c r="B154" s="26" t="s">
        <v>215</v>
      </c>
      <c r="C154" s="32">
        <v>0</v>
      </c>
      <c r="D154" s="33">
        <v>13</v>
      </c>
      <c r="E154" s="33">
        <v>19</v>
      </c>
      <c r="F154" s="33">
        <v>26</v>
      </c>
      <c r="G154" s="32">
        <v>0</v>
      </c>
      <c r="H154" s="32">
        <v>0</v>
      </c>
      <c r="I154" s="33">
        <v>58</v>
      </c>
      <c r="J154" s="29"/>
      <c r="K154" s="29"/>
      <c r="L154" s="30"/>
    </row>
    <row r="155" spans="1:12">
      <c r="A155" s="31"/>
      <c r="B155" s="26" t="s">
        <v>216</v>
      </c>
      <c r="C155" s="32">
        <v>0</v>
      </c>
      <c r="D155" s="33">
        <v>7</v>
      </c>
      <c r="E155" s="33">
        <v>17</v>
      </c>
      <c r="F155" s="33">
        <v>26</v>
      </c>
      <c r="G155" s="32">
        <v>0</v>
      </c>
      <c r="H155" s="32">
        <v>0</v>
      </c>
      <c r="I155" s="33">
        <v>50</v>
      </c>
      <c r="J155" s="29"/>
      <c r="K155" s="29"/>
      <c r="L155" s="30"/>
    </row>
    <row r="156" spans="1:12">
      <c r="A156" s="31"/>
      <c r="B156" s="26" t="s">
        <v>217</v>
      </c>
      <c r="C156" s="32">
        <v>0</v>
      </c>
      <c r="D156" s="33">
        <v>10</v>
      </c>
      <c r="E156" s="33">
        <v>17</v>
      </c>
      <c r="F156" s="33">
        <v>31</v>
      </c>
      <c r="G156" s="32">
        <v>0</v>
      </c>
      <c r="H156" s="32">
        <v>0</v>
      </c>
      <c r="I156" s="33">
        <v>58</v>
      </c>
      <c r="J156" s="29"/>
      <c r="K156" s="29"/>
      <c r="L156" s="30"/>
    </row>
    <row r="157" spans="1:12">
      <c r="A157" s="31"/>
      <c r="B157" s="26" t="s">
        <v>218</v>
      </c>
      <c r="C157" s="32">
        <v>0</v>
      </c>
      <c r="D157" s="33">
        <v>8</v>
      </c>
      <c r="E157" s="33">
        <v>15</v>
      </c>
      <c r="F157" s="33">
        <v>35</v>
      </c>
      <c r="G157" s="32">
        <v>0</v>
      </c>
      <c r="H157" s="32">
        <v>0</v>
      </c>
      <c r="I157" s="33">
        <v>58</v>
      </c>
      <c r="J157" s="29"/>
      <c r="K157" s="29"/>
      <c r="L157" s="30"/>
    </row>
    <row r="158" spans="1:12">
      <c r="A158" s="31"/>
      <c r="B158" s="26" t="s">
        <v>219</v>
      </c>
      <c r="C158" s="32">
        <v>0</v>
      </c>
      <c r="D158" s="33">
        <v>7</v>
      </c>
      <c r="E158" s="33">
        <v>20</v>
      </c>
      <c r="F158" s="33">
        <v>39</v>
      </c>
      <c r="G158" s="32">
        <v>0</v>
      </c>
      <c r="H158" s="32">
        <v>0</v>
      </c>
      <c r="I158" s="33">
        <v>66</v>
      </c>
      <c r="J158" s="29"/>
      <c r="K158" s="29"/>
      <c r="L158" s="30"/>
    </row>
    <row r="159" spans="1:12">
      <c r="A159" s="31"/>
      <c r="B159" s="26" t="s">
        <v>220</v>
      </c>
      <c r="C159" s="32">
        <v>0</v>
      </c>
      <c r="D159" s="33">
        <v>8</v>
      </c>
      <c r="E159" s="33">
        <v>16</v>
      </c>
      <c r="F159" s="33">
        <v>39</v>
      </c>
      <c r="G159" s="32">
        <v>0</v>
      </c>
      <c r="H159" s="32">
        <v>0</v>
      </c>
      <c r="I159" s="33">
        <v>63</v>
      </c>
      <c r="J159" s="29"/>
      <c r="K159" s="29"/>
      <c r="L159" s="30"/>
    </row>
    <row r="160" spans="1:12">
      <c r="A160" s="31"/>
      <c r="B160" s="26" t="s">
        <v>221</v>
      </c>
      <c r="C160" s="32">
        <v>0</v>
      </c>
      <c r="D160" s="33">
        <v>8</v>
      </c>
      <c r="E160" s="33">
        <v>15</v>
      </c>
      <c r="F160" s="33">
        <v>37</v>
      </c>
      <c r="G160" s="32">
        <v>0</v>
      </c>
      <c r="H160" s="32">
        <v>0</v>
      </c>
      <c r="I160" s="33">
        <v>60</v>
      </c>
      <c r="J160" s="29"/>
      <c r="K160" s="29"/>
      <c r="L160" s="30"/>
    </row>
    <row r="161" spans="1:12">
      <c r="A161" s="31"/>
      <c r="B161" s="26" t="s">
        <v>222</v>
      </c>
      <c r="C161" s="32">
        <v>0</v>
      </c>
      <c r="D161" s="33">
        <v>14</v>
      </c>
      <c r="E161" s="33">
        <v>20</v>
      </c>
      <c r="F161" s="33">
        <v>28</v>
      </c>
      <c r="G161" s="32">
        <v>0</v>
      </c>
      <c r="H161" s="32">
        <v>0</v>
      </c>
      <c r="I161" s="33">
        <v>62</v>
      </c>
      <c r="J161" s="29"/>
      <c r="K161" s="29"/>
      <c r="L161" s="30"/>
    </row>
    <row r="162" spans="1:12">
      <c r="A162" s="31"/>
      <c r="B162" s="26" t="s">
        <v>223</v>
      </c>
      <c r="C162" s="32">
        <v>0</v>
      </c>
      <c r="D162" s="33">
        <v>10</v>
      </c>
      <c r="E162" s="33">
        <v>16</v>
      </c>
      <c r="F162" s="33">
        <v>29</v>
      </c>
      <c r="G162" s="32">
        <v>0</v>
      </c>
      <c r="H162" s="32">
        <v>0</v>
      </c>
      <c r="I162" s="33">
        <v>55</v>
      </c>
      <c r="J162" s="29"/>
      <c r="K162" s="29"/>
      <c r="L162" s="30"/>
    </row>
    <row r="163" spans="1:12">
      <c r="A163" s="31"/>
      <c r="B163" s="26" t="s">
        <v>224</v>
      </c>
      <c r="C163" s="32">
        <v>0</v>
      </c>
      <c r="D163" s="33">
        <v>9</v>
      </c>
      <c r="E163" s="33">
        <v>13</v>
      </c>
      <c r="F163" s="33">
        <v>11</v>
      </c>
      <c r="G163" s="32">
        <v>0</v>
      </c>
      <c r="H163" s="32">
        <v>0</v>
      </c>
      <c r="I163" s="33">
        <v>33</v>
      </c>
      <c r="J163" s="29"/>
      <c r="K163" s="29"/>
      <c r="L163" s="30"/>
    </row>
    <row r="164" spans="1:12">
      <c r="A164" s="31"/>
      <c r="B164" s="26" t="s">
        <v>225</v>
      </c>
      <c r="C164" s="32">
        <v>0</v>
      </c>
      <c r="D164" s="33">
        <v>10</v>
      </c>
      <c r="E164" s="33">
        <v>13</v>
      </c>
      <c r="F164" s="33">
        <v>22</v>
      </c>
      <c r="G164" s="32">
        <v>0</v>
      </c>
      <c r="H164" s="32">
        <v>0</v>
      </c>
      <c r="I164" s="33">
        <v>45</v>
      </c>
      <c r="J164" s="29"/>
      <c r="K164" s="29"/>
      <c r="L164" s="30"/>
    </row>
    <row r="165" spans="1:12">
      <c r="A165" s="31"/>
      <c r="B165" s="26" t="s">
        <v>226</v>
      </c>
      <c r="C165" s="32">
        <v>0</v>
      </c>
      <c r="D165" s="33">
        <v>10</v>
      </c>
      <c r="E165" s="33">
        <v>20</v>
      </c>
      <c r="F165" s="33">
        <v>28</v>
      </c>
      <c r="G165" s="32">
        <v>0</v>
      </c>
      <c r="H165" s="32">
        <v>0</v>
      </c>
      <c r="I165" s="33">
        <v>58</v>
      </c>
      <c r="J165" s="29"/>
      <c r="K165" s="29"/>
      <c r="L165" s="30"/>
    </row>
    <row r="166" spans="1:12">
      <c r="A166" s="31"/>
      <c r="B166" s="26" t="s">
        <v>227</v>
      </c>
      <c r="C166" s="32">
        <v>0</v>
      </c>
      <c r="D166" s="33">
        <v>14</v>
      </c>
      <c r="E166" s="33">
        <v>18</v>
      </c>
      <c r="F166" s="33">
        <v>22</v>
      </c>
      <c r="G166" s="32">
        <v>0</v>
      </c>
      <c r="H166" s="32">
        <v>0</v>
      </c>
      <c r="I166" s="33">
        <v>54</v>
      </c>
      <c r="J166" s="29"/>
      <c r="K166" s="29"/>
      <c r="L166" s="30"/>
    </row>
    <row r="167" spans="1:12">
      <c r="A167" s="31"/>
      <c r="B167" s="26" t="s">
        <v>228</v>
      </c>
      <c r="C167" s="32">
        <v>0</v>
      </c>
      <c r="D167" s="33">
        <v>11</v>
      </c>
      <c r="E167" s="33">
        <v>18</v>
      </c>
      <c r="F167" s="33">
        <v>16</v>
      </c>
      <c r="G167" s="32">
        <v>0</v>
      </c>
      <c r="H167" s="32">
        <v>0</v>
      </c>
      <c r="I167" s="33">
        <v>45</v>
      </c>
      <c r="J167" s="29"/>
      <c r="K167" s="29"/>
      <c r="L167" s="30"/>
    </row>
    <row r="168" spans="1:12">
      <c r="A168" s="31"/>
      <c r="B168" s="26" t="s">
        <v>229</v>
      </c>
      <c r="C168" s="32">
        <v>0</v>
      </c>
      <c r="D168" s="33">
        <v>12</v>
      </c>
      <c r="E168" s="33">
        <v>20</v>
      </c>
      <c r="F168" s="33">
        <v>11</v>
      </c>
      <c r="G168" s="32">
        <v>0</v>
      </c>
      <c r="H168" s="32">
        <v>0</v>
      </c>
      <c r="I168" s="33">
        <v>43</v>
      </c>
      <c r="J168" s="29"/>
      <c r="K168" s="29"/>
      <c r="L168" s="30"/>
    </row>
    <row r="169" spans="1:12">
      <c r="A169" s="31"/>
      <c r="B169" s="26" t="s">
        <v>230</v>
      </c>
      <c r="C169" s="32">
        <v>0</v>
      </c>
      <c r="D169" s="33">
        <v>5</v>
      </c>
      <c r="E169" s="33">
        <v>16</v>
      </c>
      <c r="F169" s="33">
        <v>11</v>
      </c>
      <c r="G169" s="32">
        <v>0</v>
      </c>
      <c r="H169" s="32">
        <v>0</v>
      </c>
      <c r="I169" s="33">
        <v>32</v>
      </c>
      <c r="J169" s="29"/>
      <c r="K169" s="29"/>
      <c r="L169" s="30"/>
    </row>
    <row r="170" spans="1:12">
      <c r="A170" s="31"/>
      <c r="B170" s="26" t="s">
        <v>231</v>
      </c>
      <c r="C170" s="32">
        <v>0</v>
      </c>
      <c r="D170" s="33">
        <v>4</v>
      </c>
      <c r="E170" s="33">
        <v>16</v>
      </c>
      <c r="F170" s="33">
        <v>9</v>
      </c>
      <c r="G170" s="32">
        <v>0</v>
      </c>
      <c r="H170" s="32">
        <v>0</v>
      </c>
      <c r="I170" s="33">
        <v>29</v>
      </c>
      <c r="J170" s="29"/>
      <c r="K170" s="29"/>
      <c r="L170" s="30"/>
    </row>
    <row r="171" spans="1:12">
      <c r="A171" s="31"/>
      <c r="B171" s="26" t="s">
        <v>232</v>
      </c>
      <c r="C171" s="32">
        <v>0</v>
      </c>
      <c r="D171" s="33">
        <v>2</v>
      </c>
      <c r="E171" s="33">
        <v>12</v>
      </c>
      <c r="F171" s="33">
        <v>9</v>
      </c>
      <c r="G171" s="32">
        <v>0</v>
      </c>
      <c r="H171" s="32">
        <v>0</v>
      </c>
      <c r="I171" s="33">
        <v>23</v>
      </c>
      <c r="J171" s="29"/>
      <c r="K171" s="29"/>
      <c r="L171" s="30"/>
    </row>
    <row r="172" spans="1:12">
      <c r="A172" s="31"/>
      <c r="B172" s="26" t="s">
        <v>233</v>
      </c>
      <c r="C172" s="32">
        <v>0</v>
      </c>
      <c r="D172" s="33">
        <v>0</v>
      </c>
      <c r="E172" s="33">
        <v>16</v>
      </c>
      <c r="F172" s="33">
        <v>10</v>
      </c>
      <c r="G172" s="32">
        <v>0</v>
      </c>
      <c r="H172" s="32">
        <v>0</v>
      </c>
      <c r="I172" s="33">
        <v>26</v>
      </c>
      <c r="J172" s="29"/>
      <c r="K172" s="29"/>
      <c r="L172" s="30"/>
    </row>
    <row r="173" spans="1:12">
      <c r="A173" s="31"/>
      <c r="B173" s="26" t="s">
        <v>234</v>
      </c>
      <c r="C173" s="32">
        <v>0</v>
      </c>
      <c r="D173" s="33">
        <v>3</v>
      </c>
      <c r="E173" s="33">
        <v>15</v>
      </c>
      <c r="F173" s="33">
        <v>7</v>
      </c>
      <c r="G173" s="32">
        <v>0</v>
      </c>
      <c r="H173" s="32">
        <v>0</v>
      </c>
      <c r="I173" s="33">
        <v>25</v>
      </c>
      <c r="J173" s="29"/>
      <c r="K173" s="29"/>
      <c r="L173" s="30"/>
    </row>
    <row r="174" spans="1:12">
      <c r="A174" s="31"/>
      <c r="B174" s="26" t="s">
        <v>235</v>
      </c>
      <c r="C174" s="32">
        <v>0</v>
      </c>
      <c r="D174" s="33">
        <v>1</v>
      </c>
      <c r="E174" s="33">
        <v>16</v>
      </c>
      <c r="F174" s="33">
        <v>5</v>
      </c>
      <c r="G174" s="32">
        <v>0</v>
      </c>
      <c r="H174" s="32">
        <v>0</v>
      </c>
      <c r="I174" s="33">
        <v>22</v>
      </c>
      <c r="J174" s="29"/>
      <c r="K174" s="29"/>
      <c r="L174" s="30"/>
    </row>
    <row r="175" spans="1:12">
      <c r="A175" s="31"/>
      <c r="B175" s="26" t="s">
        <v>236</v>
      </c>
      <c r="C175" s="32">
        <v>0</v>
      </c>
      <c r="D175" s="33">
        <v>2</v>
      </c>
      <c r="E175" s="33">
        <v>13</v>
      </c>
      <c r="F175" s="33">
        <v>13</v>
      </c>
      <c r="G175" s="32">
        <v>0</v>
      </c>
      <c r="H175" s="32">
        <v>0</v>
      </c>
      <c r="I175" s="33">
        <v>28</v>
      </c>
      <c r="J175" s="29"/>
      <c r="K175" s="29"/>
      <c r="L175" s="30"/>
    </row>
    <row r="176" spans="1:12">
      <c r="A176" s="31"/>
      <c r="B176" s="26" t="s">
        <v>237</v>
      </c>
      <c r="C176" s="32">
        <v>0</v>
      </c>
      <c r="D176" s="33">
        <v>2</v>
      </c>
      <c r="E176" s="33">
        <v>10</v>
      </c>
      <c r="F176" s="33">
        <v>10</v>
      </c>
      <c r="G176" s="32">
        <v>0</v>
      </c>
      <c r="H176" s="32">
        <v>0</v>
      </c>
      <c r="I176" s="33">
        <v>22</v>
      </c>
      <c r="J176" s="29"/>
      <c r="K176" s="29"/>
      <c r="L176" s="30"/>
    </row>
    <row r="177" spans="1:12">
      <c r="A177" s="31"/>
      <c r="B177" s="26" t="s">
        <v>238</v>
      </c>
      <c r="C177" s="32">
        <v>0</v>
      </c>
      <c r="D177" s="33">
        <v>1</v>
      </c>
      <c r="E177" s="33">
        <v>7</v>
      </c>
      <c r="F177" s="33">
        <v>8</v>
      </c>
      <c r="G177" s="32">
        <v>0</v>
      </c>
      <c r="H177" s="32">
        <v>0</v>
      </c>
      <c r="I177" s="33">
        <v>16</v>
      </c>
      <c r="J177" s="29"/>
      <c r="K177" s="29"/>
      <c r="L177" s="30"/>
    </row>
    <row r="178" spans="1:12">
      <c r="A178" s="31"/>
      <c r="B178" s="26" t="s">
        <v>239</v>
      </c>
      <c r="C178" s="32">
        <v>0</v>
      </c>
      <c r="D178" s="33">
        <v>2</v>
      </c>
      <c r="E178" s="33">
        <v>7</v>
      </c>
      <c r="F178" s="33">
        <v>10</v>
      </c>
      <c r="G178" s="32">
        <v>0</v>
      </c>
      <c r="H178" s="32">
        <v>0</v>
      </c>
      <c r="I178" s="33">
        <v>19</v>
      </c>
      <c r="J178" s="29"/>
      <c r="K178" s="29"/>
      <c r="L178" s="30"/>
    </row>
    <row r="179" spans="1:12">
      <c r="A179" s="31"/>
      <c r="B179" s="26" t="s">
        <v>240</v>
      </c>
      <c r="C179" s="32">
        <v>0</v>
      </c>
      <c r="D179" s="33">
        <v>0</v>
      </c>
      <c r="E179" s="33">
        <v>7</v>
      </c>
      <c r="F179" s="33">
        <v>9</v>
      </c>
      <c r="G179" s="32">
        <v>0</v>
      </c>
      <c r="H179" s="32">
        <v>0</v>
      </c>
      <c r="I179" s="33">
        <v>16</v>
      </c>
      <c r="J179" s="29"/>
      <c r="K179" s="29"/>
      <c r="L179" s="30"/>
    </row>
    <row r="180" spans="1:12">
      <c r="A180" s="31"/>
      <c r="B180" s="26" t="s">
        <v>241</v>
      </c>
      <c r="C180" s="32">
        <v>0</v>
      </c>
      <c r="D180" s="33">
        <v>0</v>
      </c>
      <c r="E180" s="33">
        <v>3</v>
      </c>
      <c r="F180" s="33">
        <v>13</v>
      </c>
      <c r="G180" s="32">
        <v>0</v>
      </c>
      <c r="H180" s="32">
        <v>0</v>
      </c>
      <c r="I180" s="33">
        <v>16</v>
      </c>
      <c r="J180" s="29"/>
      <c r="K180" s="29"/>
      <c r="L180" s="30"/>
    </row>
    <row r="181" spans="1:12">
      <c r="A181" s="31"/>
      <c r="B181" s="26" t="s">
        <v>242</v>
      </c>
      <c r="C181" s="32">
        <v>0</v>
      </c>
      <c r="D181" s="33">
        <v>2</v>
      </c>
      <c r="E181" s="33">
        <v>1</v>
      </c>
      <c r="F181" s="33">
        <v>13</v>
      </c>
      <c r="G181" s="32">
        <v>0</v>
      </c>
      <c r="H181" s="32">
        <v>0</v>
      </c>
      <c r="I181" s="33">
        <v>16</v>
      </c>
      <c r="J181" s="29"/>
      <c r="K181" s="29"/>
      <c r="L181" s="30"/>
    </row>
    <row r="182" spans="1:12">
      <c r="A182" s="31"/>
      <c r="B182" s="26" t="s">
        <v>243</v>
      </c>
      <c r="C182" s="32">
        <v>0</v>
      </c>
      <c r="D182" s="33">
        <v>0</v>
      </c>
      <c r="E182" s="33">
        <v>4</v>
      </c>
      <c r="F182" s="33">
        <v>11</v>
      </c>
      <c r="G182" s="32">
        <v>0</v>
      </c>
      <c r="H182" s="32">
        <v>0</v>
      </c>
      <c r="I182" s="33">
        <v>15</v>
      </c>
      <c r="J182" s="29"/>
      <c r="K182" s="29"/>
      <c r="L182" s="30"/>
    </row>
    <row r="183" spans="1:12">
      <c r="A183" s="31"/>
      <c r="B183" s="26" t="s">
        <v>244</v>
      </c>
      <c r="C183" s="32">
        <v>0</v>
      </c>
      <c r="D183" s="33">
        <v>1</v>
      </c>
      <c r="E183" s="33">
        <v>2</v>
      </c>
      <c r="F183" s="33">
        <v>8</v>
      </c>
      <c r="G183" s="32">
        <v>0</v>
      </c>
      <c r="H183" s="32">
        <v>0</v>
      </c>
      <c r="I183" s="33">
        <v>11</v>
      </c>
      <c r="J183" s="29"/>
      <c r="K183" s="29"/>
      <c r="L183" s="30"/>
    </row>
    <row r="184" spans="1:12">
      <c r="A184" s="31"/>
      <c r="B184" s="26" t="s">
        <v>245</v>
      </c>
      <c r="C184" s="32">
        <v>0</v>
      </c>
      <c r="D184" s="33">
        <v>1</v>
      </c>
      <c r="E184" s="33">
        <v>0</v>
      </c>
      <c r="F184" s="33">
        <v>15</v>
      </c>
      <c r="G184" s="32">
        <v>0</v>
      </c>
      <c r="H184" s="32">
        <v>0</v>
      </c>
      <c r="I184" s="33">
        <v>16</v>
      </c>
      <c r="J184" s="29"/>
      <c r="K184" s="29"/>
      <c r="L184" s="30"/>
    </row>
    <row r="185" spans="1:12">
      <c r="A185" s="31"/>
      <c r="B185" s="26" t="s">
        <v>246</v>
      </c>
      <c r="C185" s="32">
        <v>0</v>
      </c>
      <c r="D185" s="33">
        <v>0</v>
      </c>
      <c r="E185" s="33">
        <v>2</v>
      </c>
      <c r="F185" s="33">
        <v>15</v>
      </c>
      <c r="G185" s="32">
        <v>0</v>
      </c>
      <c r="H185" s="32">
        <v>0</v>
      </c>
      <c r="I185" s="33">
        <v>17</v>
      </c>
      <c r="J185" s="29"/>
      <c r="K185" s="29"/>
      <c r="L185" s="30"/>
    </row>
    <row r="186" spans="1:12">
      <c r="A186" s="31"/>
      <c r="B186" s="26" t="s">
        <v>247</v>
      </c>
      <c r="C186" s="32">
        <v>0</v>
      </c>
      <c r="D186" s="33">
        <v>0</v>
      </c>
      <c r="E186" s="33">
        <v>2</v>
      </c>
      <c r="F186" s="33">
        <v>18</v>
      </c>
      <c r="G186" s="32">
        <v>0</v>
      </c>
      <c r="H186" s="32">
        <v>0</v>
      </c>
      <c r="I186" s="33">
        <v>20</v>
      </c>
      <c r="J186" s="29"/>
      <c r="K186" s="29"/>
      <c r="L186" s="30"/>
    </row>
    <row r="187" spans="1:12">
      <c r="A187" s="31"/>
      <c r="B187" s="26" t="s">
        <v>248</v>
      </c>
      <c r="C187" s="32">
        <v>0</v>
      </c>
      <c r="D187" s="33">
        <v>0</v>
      </c>
      <c r="E187" s="33">
        <v>1</v>
      </c>
      <c r="F187" s="33">
        <v>12</v>
      </c>
      <c r="G187" s="32">
        <v>0</v>
      </c>
      <c r="H187" s="32">
        <v>0</v>
      </c>
      <c r="I187" s="33">
        <v>13</v>
      </c>
      <c r="J187" s="29"/>
      <c r="K187" s="29"/>
      <c r="L187" s="30"/>
    </row>
    <row r="188" spans="1:12">
      <c r="A188" s="31"/>
      <c r="B188" s="26" t="s">
        <v>249</v>
      </c>
      <c r="C188" s="32">
        <v>0</v>
      </c>
      <c r="D188" s="33">
        <v>0</v>
      </c>
      <c r="E188" s="33">
        <v>0</v>
      </c>
      <c r="F188" s="33">
        <v>11</v>
      </c>
      <c r="G188" s="32">
        <v>0</v>
      </c>
      <c r="H188" s="32">
        <v>0</v>
      </c>
      <c r="I188" s="33">
        <v>11</v>
      </c>
      <c r="J188" s="29"/>
      <c r="K188" s="29"/>
      <c r="L188" s="30"/>
    </row>
    <row r="189" spans="1:12">
      <c r="A189" s="31"/>
      <c r="B189" s="26" t="s">
        <v>250</v>
      </c>
      <c r="C189" s="32">
        <v>0</v>
      </c>
      <c r="D189" s="33">
        <v>0</v>
      </c>
      <c r="E189" s="33">
        <v>0</v>
      </c>
      <c r="F189" s="33">
        <v>14</v>
      </c>
      <c r="G189" s="32">
        <v>0</v>
      </c>
      <c r="H189" s="32">
        <v>0</v>
      </c>
      <c r="I189" s="33">
        <v>14</v>
      </c>
      <c r="J189" s="29"/>
      <c r="K189" s="29"/>
      <c r="L189" s="30"/>
    </row>
    <row r="190" spans="1:12">
      <c r="A190" s="31"/>
      <c r="B190" s="26" t="s">
        <v>251</v>
      </c>
      <c r="C190" s="32">
        <v>0</v>
      </c>
      <c r="D190" s="33">
        <v>0</v>
      </c>
      <c r="E190" s="33">
        <v>1</v>
      </c>
      <c r="F190" s="33">
        <v>21</v>
      </c>
      <c r="G190" s="32">
        <v>0</v>
      </c>
      <c r="H190" s="32">
        <v>0</v>
      </c>
      <c r="I190" s="33">
        <v>22</v>
      </c>
      <c r="J190" s="29"/>
      <c r="K190" s="29"/>
      <c r="L190" s="30"/>
    </row>
    <row r="191" spans="1:12">
      <c r="A191" s="31"/>
      <c r="B191" s="26" t="s">
        <v>252</v>
      </c>
      <c r="C191" s="32">
        <v>0</v>
      </c>
      <c r="D191" s="33">
        <v>0</v>
      </c>
      <c r="E191" s="33">
        <v>3</v>
      </c>
      <c r="F191" s="33">
        <v>17</v>
      </c>
      <c r="G191" s="32">
        <v>0</v>
      </c>
      <c r="H191" s="32">
        <v>0</v>
      </c>
      <c r="I191" s="33">
        <v>20</v>
      </c>
      <c r="J191" s="29"/>
      <c r="K191" s="29"/>
      <c r="L191" s="30"/>
    </row>
    <row r="192" spans="1:12">
      <c r="A192" s="31"/>
      <c r="B192" s="26" t="s">
        <v>253</v>
      </c>
      <c r="C192" s="32">
        <v>0</v>
      </c>
      <c r="D192" s="33">
        <v>0</v>
      </c>
      <c r="E192" s="33">
        <v>2</v>
      </c>
      <c r="F192" s="33">
        <v>13</v>
      </c>
      <c r="G192" s="32">
        <v>0</v>
      </c>
      <c r="H192" s="32">
        <v>0</v>
      </c>
      <c r="I192" s="33">
        <v>15</v>
      </c>
      <c r="J192" s="29"/>
      <c r="K192" s="29"/>
      <c r="L192" s="30"/>
    </row>
    <row r="193" spans="1:12">
      <c r="A193" s="31"/>
      <c r="B193" s="26" t="s">
        <v>254</v>
      </c>
      <c r="C193" s="32">
        <v>0</v>
      </c>
      <c r="D193" s="33">
        <v>0</v>
      </c>
      <c r="E193" s="33">
        <v>2</v>
      </c>
      <c r="F193" s="33">
        <v>3</v>
      </c>
      <c r="G193" s="32">
        <v>0</v>
      </c>
      <c r="H193" s="32">
        <v>0</v>
      </c>
      <c r="I193" s="33">
        <v>5</v>
      </c>
      <c r="J193" s="29"/>
      <c r="K193" s="29"/>
      <c r="L193" s="30"/>
    </row>
    <row r="194" spans="1:12">
      <c r="A194" s="31"/>
      <c r="B194" s="26" t="s">
        <v>255</v>
      </c>
      <c r="C194" s="32">
        <v>0</v>
      </c>
      <c r="D194" s="33">
        <v>0</v>
      </c>
      <c r="E194" s="33">
        <v>5</v>
      </c>
      <c r="F194" s="33">
        <v>11</v>
      </c>
      <c r="G194" s="32">
        <v>0</v>
      </c>
      <c r="H194" s="32">
        <v>0</v>
      </c>
      <c r="I194" s="33">
        <v>16</v>
      </c>
      <c r="J194" s="29"/>
      <c r="K194" s="29"/>
      <c r="L194" s="30"/>
    </row>
    <row r="195" spans="1:12">
      <c r="A195" s="31"/>
      <c r="B195" s="26" t="s">
        <v>256</v>
      </c>
      <c r="C195" s="32">
        <v>0</v>
      </c>
      <c r="D195" s="33">
        <v>0</v>
      </c>
      <c r="E195" s="33">
        <v>1</v>
      </c>
      <c r="F195" s="33">
        <v>7</v>
      </c>
      <c r="G195" s="32">
        <v>0</v>
      </c>
      <c r="H195" s="32">
        <v>0</v>
      </c>
      <c r="I195" s="33">
        <v>8</v>
      </c>
      <c r="J195" s="29"/>
      <c r="K195" s="29"/>
      <c r="L195" s="30"/>
    </row>
    <row r="196" spans="1:12">
      <c r="A196" s="31"/>
      <c r="B196" s="26" t="s">
        <v>257</v>
      </c>
      <c r="C196" s="32">
        <v>0</v>
      </c>
      <c r="D196" s="33">
        <v>0</v>
      </c>
      <c r="E196" s="33">
        <v>1</v>
      </c>
      <c r="F196" s="33">
        <v>8</v>
      </c>
      <c r="G196" s="32">
        <v>0</v>
      </c>
      <c r="H196" s="32">
        <v>0</v>
      </c>
      <c r="I196" s="33">
        <v>9</v>
      </c>
      <c r="J196" s="29"/>
      <c r="K196" s="29"/>
      <c r="L196" s="30"/>
    </row>
    <row r="197" spans="1:12">
      <c r="A197" s="31"/>
      <c r="B197" s="26" t="s">
        <v>258</v>
      </c>
      <c r="C197" s="32">
        <v>0</v>
      </c>
      <c r="D197" s="33">
        <v>0</v>
      </c>
      <c r="E197" s="33">
        <v>3</v>
      </c>
      <c r="F197" s="33">
        <v>9</v>
      </c>
      <c r="G197" s="32">
        <v>0</v>
      </c>
      <c r="H197" s="32">
        <v>0</v>
      </c>
      <c r="I197" s="33">
        <v>12</v>
      </c>
      <c r="J197" s="29"/>
      <c r="K197" s="29"/>
      <c r="L197" s="30"/>
    </row>
    <row r="198" spans="1:12">
      <c r="A198" s="31"/>
      <c r="B198" s="26" t="s">
        <v>259</v>
      </c>
      <c r="C198" s="32">
        <v>0</v>
      </c>
      <c r="D198" s="33">
        <v>0</v>
      </c>
      <c r="E198" s="33">
        <v>1</v>
      </c>
      <c r="F198" s="33">
        <v>11</v>
      </c>
      <c r="G198" s="32">
        <v>0</v>
      </c>
      <c r="H198" s="32">
        <v>0</v>
      </c>
      <c r="I198" s="33">
        <v>12</v>
      </c>
      <c r="J198" s="29"/>
      <c r="K198" s="29"/>
      <c r="L198" s="30"/>
    </row>
    <row r="199" spans="1:12">
      <c r="A199" s="31"/>
      <c r="B199" s="26" t="s">
        <v>260</v>
      </c>
      <c r="C199" s="32">
        <v>0</v>
      </c>
      <c r="D199" s="33">
        <v>0</v>
      </c>
      <c r="E199" s="33">
        <v>1</v>
      </c>
      <c r="F199" s="33">
        <v>12</v>
      </c>
      <c r="G199" s="32">
        <v>0</v>
      </c>
      <c r="H199" s="32">
        <v>0</v>
      </c>
      <c r="I199" s="33">
        <v>13</v>
      </c>
      <c r="J199" s="29"/>
      <c r="K199" s="29"/>
      <c r="L199" s="30"/>
    </row>
    <row r="200" spans="1:12">
      <c r="A200" s="31"/>
      <c r="B200" s="26" t="s">
        <v>261</v>
      </c>
      <c r="C200" s="32">
        <v>0</v>
      </c>
      <c r="D200" s="33">
        <v>1</v>
      </c>
      <c r="E200" s="33">
        <v>3</v>
      </c>
      <c r="F200" s="33">
        <v>14</v>
      </c>
      <c r="G200" s="32">
        <v>0</v>
      </c>
      <c r="H200" s="32">
        <v>0</v>
      </c>
      <c r="I200" s="33">
        <v>18</v>
      </c>
      <c r="J200" s="29"/>
      <c r="K200" s="29"/>
      <c r="L200" s="30"/>
    </row>
    <row r="201" spans="1:12">
      <c r="A201" s="31"/>
      <c r="B201" s="26" t="s">
        <v>262</v>
      </c>
      <c r="C201" s="32">
        <v>0</v>
      </c>
      <c r="D201" s="33">
        <v>0</v>
      </c>
      <c r="E201" s="33">
        <v>5</v>
      </c>
      <c r="F201" s="33">
        <v>16</v>
      </c>
      <c r="G201" s="32">
        <v>0</v>
      </c>
      <c r="H201" s="32">
        <v>0</v>
      </c>
      <c r="I201" s="33">
        <v>21</v>
      </c>
      <c r="J201" s="29"/>
      <c r="K201" s="29"/>
      <c r="L201" s="30"/>
    </row>
    <row r="202" spans="1:12">
      <c r="A202" s="31"/>
      <c r="B202" s="26" t="s">
        <v>263</v>
      </c>
      <c r="C202" s="32">
        <v>0</v>
      </c>
      <c r="D202" s="33">
        <v>0</v>
      </c>
      <c r="E202" s="33">
        <v>2</v>
      </c>
      <c r="F202" s="33">
        <v>7</v>
      </c>
      <c r="G202" s="32">
        <v>0</v>
      </c>
      <c r="H202" s="32">
        <v>0</v>
      </c>
      <c r="I202" s="33">
        <v>9</v>
      </c>
      <c r="J202" s="29"/>
      <c r="K202" s="29"/>
      <c r="L202" s="30"/>
    </row>
    <row r="203" spans="1:12">
      <c r="A203" s="31"/>
      <c r="B203" s="26" t="s">
        <v>264</v>
      </c>
      <c r="C203" s="32">
        <v>0</v>
      </c>
      <c r="D203" s="33">
        <v>4</v>
      </c>
      <c r="E203" s="33">
        <v>5</v>
      </c>
      <c r="F203" s="33">
        <v>7</v>
      </c>
      <c r="G203" s="32">
        <v>0</v>
      </c>
      <c r="H203" s="32">
        <v>0</v>
      </c>
      <c r="I203" s="33">
        <v>16</v>
      </c>
      <c r="J203" s="29"/>
      <c r="K203" s="29"/>
      <c r="L203" s="30"/>
    </row>
    <row r="204" spans="1:12">
      <c r="A204" s="31"/>
      <c r="B204" s="26" t="s">
        <v>265</v>
      </c>
      <c r="C204" s="32">
        <v>0</v>
      </c>
      <c r="D204" s="33">
        <v>3</v>
      </c>
      <c r="E204" s="33">
        <v>7</v>
      </c>
      <c r="F204" s="33">
        <v>14</v>
      </c>
      <c r="G204" s="32">
        <v>0</v>
      </c>
      <c r="H204" s="32">
        <v>0</v>
      </c>
      <c r="I204" s="33">
        <v>24</v>
      </c>
      <c r="J204" s="29"/>
      <c r="K204" s="29"/>
      <c r="L204" s="30"/>
    </row>
    <row r="205" spans="1:12">
      <c r="A205" s="31"/>
      <c r="B205" s="26" t="s">
        <v>266</v>
      </c>
      <c r="C205" s="32">
        <v>0</v>
      </c>
      <c r="D205" s="33">
        <v>3</v>
      </c>
      <c r="E205" s="33">
        <v>8</v>
      </c>
      <c r="F205" s="33">
        <v>21</v>
      </c>
      <c r="G205" s="32">
        <v>0</v>
      </c>
      <c r="H205" s="32">
        <v>0</v>
      </c>
      <c r="I205" s="33">
        <v>32</v>
      </c>
      <c r="J205" s="29"/>
      <c r="K205" s="29"/>
      <c r="L205" s="30"/>
    </row>
    <row r="206" spans="1:12">
      <c r="A206" s="31"/>
      <c r="B206" s="26" t="s">
        <v>267</v>
      </c>
      <c r="C206" s="32">
        <v>0</v>
      </c>
      <c r="D206" s="33">
        <v>0</v>
      </c>
      <c r="E206" s="33">
        <v>7</v>
      </c>
      <c r="F206" s="33">
        <v>9</v>
      </c>
      <c r="G206" s="32">
        <v>0</v>
      </c>
      <c r="H206" s="32">
        <v>0</v>
      </c>
      <c r="I206" s="33">
        <v>16</v>
      </c>
      <c r="J206" s="29"/>
      <c r="K206" s="29"/>
      <c r="L206" s="30"/>
    </row>
    <row r="207" spans="1:12">
      <c r="A207" s="31"/>
      <c r="B207" s="26" t="s">
        <v>268</v>
      </c>
      <c r="C207" s="32">
        <v>0</v>
      </c>
      <c r="D207" s="33">
        <v>2</v>
      </c>
      <c r="E207" s="33">
        <v>5</v>
      </c>
      <c r="F207" s="33">
        <v>22</v>
      </c>
      <c r="G207" s="32">
        <v>0</v>
      </c>
      <c r="H207" s="32">
        <v>0</v>
      </c>
      <c r="I207" s="33">
        <v>29</v>
      </c>
      <c r="J207" s="29"/>
      <c r="K207" s="29"/>
      <c r="L207" s="30"/>
    </row>
    <row r="208" spans="1:12">
      <c r="A208" s="31"/>
      <c r="B208" s="26" t="s">
        <v>269</v>
      </c>
      <c r="C208" s="32">
        <v>0</v>
      </c>
      <c r="D208" s="33">
        <v>6</v>
      </c>
      <c r="E208" s="33">
        <v>13</v>
      </c>
      <c r="F208" s="33">
        <v>17</v>
      </c>
      <c r="G208" s="32">
        <v>0</v>
      </c>
      <c r="H208" s="32">
        <v>0</v>
      </c>
      <c r="I208" s="33">
        <v>36</v>
      </c>
      <c r="J208" s="29"/>
      <c r="K208" s="29"/>
      <c r="L208" s="30"/>
    </row>
    <row r="209" spans="1:12">
      <c r="A209" s="31"/>
      <c r="B209" s="26" t="s">
        <v>270</v>
      </c>
      <c r="C209" s="32">
        <v>0</v>
      </c>
      <c r="D209" s="33">
        <v>7</v>
      </c>
      <c r="E209" s="33">
        <v>3</v>
      </c>
      <c r="F209" s="33">
        <v>17</v>
      </c>
      <c r="G209" s="32">
        <v>0</v>
      </c>
      <c r="H209" s="32">
        <v>0</v>
      </c>
      <c r="I209" s="33">
        <v>27</v>
      </c>
      <c r="J209" s="29"/>
      <c r="K209" s="29"/>
      <c r="L209" s="30"/>
    </row>
    <row r="210" spans="1:12">
      <c r="A210" s="31"/>
      <c r="B210" s="26" t="s">
        <v>271</v>
      </c>
      <c r="C210" s="32">
        <v>0</v>
      </c>
      <c r="D210" s="33">
        <v>4</v>
      </c>
      <c r="E210" s="33">
        <v>2</v>
      </c>
      <c r="F210" s="33">
        <v>35</v>
      </c>
      <c r="G210" s="32">
        <v>0</v>
      </c>
      <c r="H210" s="32">
        <v>0</v>
      </c>
      <c r="I210" s="33">
        <v>41</v>
      </c>
      <c r="J210" s="29"/>
      <c r="K210" s="29"/>
      <c r="L210" s="30"/>
    </row>
    <row r="211" spans="1:12">
      <c r="A211" s="31"/>
      <c r="B211" s="26" t="s">
        <v>272</v>
      </c>
      <c r="C211" s="32">
        <v>0</v>
      </c>
      <c r="D211" s="33">
        <v>6</v>
      </c>
      <c r="E211" s="33">
        <v>6</v>
      </c>
      <c r="F211" s="33">
        <v>25</v>
      </c>
      <c r="G211" s="32">
        <v>0</v>
      </c>
      <c r="H211" s="32">
        <v>0</v>
      </c>
      <c r="I211" s="33">
        <v>37</v>
      </c>
      <c r="J211" s="29"/>
      <c r="K211" s="29"/>
      <c r="L211" s="30"/>
    </row>
    <row r="212" spans="1:12">
      <c r="A212" s="31"/>
      <c r="B212" s="26" t="s">
        <v>273</v>
      </c>
      <c r="C212" s="32">
        <v>0</v>
      </c>
      <c r="D212" s="33">
        <v>4</v>
      </c>
      <c r="E212" s="33">
        <v>3</v>
      </c>
      <c r="F212" s="33">
        <v>32</v>
      </c>
      <c r="G212" s="32">
        <v>0</v>
      </c>
      <c r="H212" s="32">
        <v>0</v>
      </c>
      <c r="I212" s="33">
        <v>39</v>
      </c>
      <c r="J212" s="29"/>
      <c r="K212" s="29"/>
      <c r="L212" s="30"/>
    </row>
    <row r="213" spans="1:12">
      <c r="A213" s="31"/>
      <c r="B213" s="26" t="s">
        <v>274</v>
      </c>
      <c r="C213" s="32">
        <v>0</v>
      </c>
      <c r="D213" s="33">
        <v>2</v>
      </c>
      <c r="E213" s="33">
        <v>1</v>
      </c>
      <c r="F213" s="33">
        <v>23</v>
      </c>
      <c r="G213" s="32">
        <v>0</v>
      </c>
      <c r="H213" s="32">
        <v>0</v>
      </c>
      <c r="I213" s="33">
        <v>26</v>
      </c>
      <c r="J213" s="29"/>
      <c r="K213" s="29"/>
      <c r="L213" s="30"/>
    </row>
    <row r="214" spans="1:12">
      <c r="A214" s="31"/>
      <c r="B214" s="26" t="s">
        <v>275</v>
      </c>
      <c r="C214" s="32">
        <v>0</v>
      </c>
      <c r="D214" s="33">
        <v>4</v>
      </c>
      <c r="E214" s="33">
        <v>4</v>
      </c>
      <c r="F214" s="33">
        <v>34</v>
      </c>
      <c r="G214" s="32">
        <v>0</v>
      </c>
      <c r="H214" s="32">
        <v>0</v>
      </c>
      <c r="I214" s="33">
        <v>42</v>
      </c>
      <c r="J214" s="29"/>
      <c r="K214" s="29"/>
      <c r="L214" s="30"/>
    </row>
    <row r="215" spans="1:12">
      <c r="A215" s="31"/>
      <c r="B215" s="26" t="s">
        <v>276</v>
      </c>
      <c r="C215" s="32">
        <v>0</v>
      </c>
      <c r="D215" s="33">
        <v>2</v>
      </c>
      <c r="E215" s="33">
        <v>4</v>
      </c>
      <c r="F215" s="33">
        <v>30</v>
      </c>
      <c r="G215" s="32">
        <v>0</v>
      </c>
      <c r="H215" s="32">
        <v>0</v>
      </c>
      <c r="I215" s="33">
        <v>36</v>
      </c>
      <c r="J215" s="29"/>
      <c r="K215" s="29"/>
      <c r="L215" s="30"/>
    </row>
    <row r="216" spans="1:12">
      <c r="A216" s="31"/>
      <c r="B216" s="26" t="s">
        <v>277</v>
      </c>
      <c r="C216" s="32">
        <v>0</v>
      </c>
      <c r="D216" s="33">
        <v>0</v>
      </c>
      <c r="E216" s="33">
        <v>2</v>
      </c>
      <c r="F216" s="33">
        <v>32</v>
      </c>
      <c r="G216" s="32">
        <v>0</v>
      </c>
      <c r="H216" s="32">
        <v>0</v>
      </c>
      <c r="I216" s="33">
        <v>34</v>
      </c>
      <c r="J216" s="29"/>
      <c r="K216" s="29"/>
      <c r="L216" s="30"/>
    </row>
    <row r="217" spans="1:12">
      <c r="A217" s="31"/>
      <c r="B217" s="26" t="s">
        <v>278</v>
      </c>
      <c r="C217" s="32">
        <v>0</v>
      </c>
      <c r="D217" s="33">
        <v>4</v>
      </c>
      <c r="E217" s="33">
        <v>3</v>
      </c>
      <c r="F217" s="33">
        <v>42</v>
      </c>
      <c r="G217" s="32">
        <v>0</v>
      </c>
      <c r="H217" s="32">
        <v>0</v>
      </c>
      <c r="I217" s="33">
        <v>49</v>
      </c>
      <c r="J217" s="29"/>
      <c r="K217" s="29"/>
      <c r="L217" s="30"/>
    </row>
    <row r="218" spans="1:12">
      <c r="A218" s="31"/>
      <c r="B218" s="26" t="s">
        <v>279</v>
      </c>
      <c r="C218" s="32">
        <v>0</v>
      </c>
      <c r="D218" s="33">
        <v>3</v>
      </c>
      <c r="E218" s="33">
        <v>7</v>
      </c>
      <c r="F218" s="33">
        <v>35</v>
      </c>
      <c r="G218" s="32">
        <v>0</v>
      </c>
      <c r="H218" s="32">
        <v>0</v>
      </c>
      <c r="I218" s="33">
        <v>45</v>
      </c>
      <c r="J218" s="29"/>
      <c r="K218" s="29"/>
      <c r="L218" s="30"/>
    </row>
    <row r="219" spans="1:12">
      <c r="A219" s="31"/>
      <c r="B219" s="26" t="s">
        <v>280</v>
      </c>
      <c r="C219" s="32">
        <v>0</v>
      </c>
      <c r="D219" s="33">
        <v>3</v>
      </c>
      <c r="E219" s="33">
        <v>3</v>
      </c>
      <c r="F219" s="33">
        <v>30</v>
      </c>
      <c r="G219" s="32">
        <v>0</v>
      </c>
      <c r="H219" s="32">
        <v>0</v>
      </c>
      <c r="I219" s="33">
        <v>36</v>
      </c>
      <c r="J219" s="29"/>
      <c r="K219" s="29"/>
      <c r="L219" s="30"/>
    </row>
    <row r="220" spans="1:12">
      <c r="A220" s="31"/>
      <c r="B220" s="26" t="s">
        <v>281</v>
      </c>
      <c r="C220" s="32">
        <v>0</v>
      </c>
      <c r="D220" s="33">
        <v>2</v>
      </c>
      <c r="E220" s="33">
        <v>1</v>
      </c>
      <c r="F220" s="33">
        <v>31</v>
      </c>
      <c r="G220" s="32">
        <v>0</v>
      </c>
      <c r="H220" s="32">
        <v>0</v>
      </c>
      <c r="I220" s="33">
        <v>34</v>
      </c>
      <c r="J220" s="29"/>
      <c r="K220" s="29"/>
      <c r="L220" s="30"/>
    </row>
    <row r="221" spans="1:12">
      <c r="A221" s="31"/>
      <c r="B221" s="26" t="s">
        <v>282</v>
      </c>
      <c r="C221" s="32">
        <v>0</v>
      </c>
      <c r="D221" s="33">
        <v>2</v>
      </c>
      <c r="E221" s="33">
        <v>6</v>
      </c>
      <c r="F221" s="33">
        <v>27</v>
      </c>
      <c r="G221" s="32">
        <v>0</v>
      </c>
      <c r="H221" s="32">
        <v>0</v>
      </c>
      <c r="I221" s="33">
        <v>35</v>
      </c>
      <c r="J221" s="29"/>
      <c r="K221" s="29"/>
      <c r="L221" s="30"/>
    </row>
    <row r="222" spans="1:12">
      <c r="A222" s="31"/>
      <c r="B222" s="26" t="s">
        <v>283</v>
      </c>
      <c r="C222" s="32">
        <v>0</v>
      </c>
      <c r="D222" s="33">
        <v>2</v>
      </c>
      <c r="E222" s="33">
        <v>5</v>
      </c>
      <c r="F222" s="33">
        <v>32</v>
      </c>
      <c r="G222" s="32">
        <v>0</v>
      </c>
      <c r="H222" s="32">
        <v>0</v>
      </c>
      <c r="I222" s="33">
        <v>39</v>
      </c>
      <c r="J222" s="29"/>
      <c r="K222" s="29"/>
      <c r="L222" s="30"/>
    </row>
    <row r="223" spans="1:12">
      <c r="A223" s="31"/>
      <c r="B223" s="26" t="s">
        <v>284</v>
      </c>
      <c r="C223" s="32">
        <v>0</v>
      </c>
      <c r="D223" s="33">
        <v>7</v>
      </c>
      <c r="E223" s="33">
        <v>8</v>
      </c>
      <c r="F223" s="33">
        <v>30</v>
      </c>
      <c r="G223" s="32">
        <v>0</v>
      </c>
      <c r="H223" s="32">
        <v>0</v>
      </c>
      <c r="I223" s="33">
        <v>45</v>
      </c>
      <c r="J223" s="29"/>
      <c r="K223" s="29"/>
      <c r="L223" s="30"/>
    </row>
    <row r="224" spans="1:12">
      <c r="A224" s="31"/>
      <c r="B224" s="26" t="s">
        <v>285</v>
      </c>
      <c r="C224" s="32">
        <v>0</v>
      </c>
      <c r="D224" s="33">
        <v>8</v>
      </c>
      <c r="E224" s="33">
        <v>2</v>
      </c>
      <c r="F224" s="33">
        <v>33</v>
      </c>
      <c r="G224" s="32">
        <v>0</v>
      </c>
      <c r="H224" s="32">
        <v>0</v>
      </c>
      <c r="I224" s="33">
        <v>43</v>
      </c>
      <c r="J224" s="29"/>
      <c r="K224" s="29"/>
      <c r="L224" s="30"/>
    </row>
    <row r="225" spans="1:12">
      <c r="A225" s="31"/>
      <c r="B225" s="26" t="s">
        <v>286</v>
      </c>
      <c r="C225" s="32">
        <v>0</v>
      </c>
      <c r="D225" s="33">
        <v>10</v>
      </c>
      <c r="E225" s="33">
        <v>3</v>
      </c>
      <c r="F225" s="33">
        <v>41</v>
      </c>
      <c r="G225" s="32">
        <v>0</v>
      </c>
      <c r="H225" s="32">
        <v>0</v>
      </c>
      <c r="I225" s="33">
        <v>54</v>
      </c>
      <c r="J225" s="29"/>
      <c r="K225" s="29"/>
      <c r="L225" s="30"/>
    </row>
    <row r="226" spans="1:12">
      <c r="A226" s="31"/>
      <c r="B226" s="26" t="s">
        <v>287</v>
      </c>
      <c r="C226" s="32">
        <v>0</v>
      </c>
      <c r="D226" s="33">
        <v>6</v>
      </c>
      <c r="E226" s="33">
        <v>8</v>
      </c>
      <c r="F226" s="33">
        <v>34</v>
      </c>
      <c r="G226" s="32">
        <v>0</v>
      </c>
      <c r="H226" s="32">
        <v>0</v>
      </c>
      <c r="I226" s="33">
        <v>48</v>
      </c>
      <c r="J226" s="29"/>
      <c r="K226" s="29"/>
      <c r="L226" s="30"/>
    </row>
    <row r="227" spans="1:12">
      <c r="A227" s="31"/>
      <c r="B227" s="26" t="s">
        <v>288</v>
      </c>
      <c r="C227" s="32">
        <v>0</v>
      </c>
      <c r="D227" s="33">
        <v>11</v>
      </c>
      <c r="E227" s="33">
        <v>10</v>
      </c>
      <c r="F227" s="33">
        <v>33</v>
      </c>
      <c r="G227" s="32">
        <v>0</v>
      </c>
      <c r="H227" s="32">
        <v>0</v>
      </c>
      <c r="I227" s="33">
        <v>54</v>
      </c>
      <c r="J227" s="29"/>
      <c r="K227" s="29"/>
      <c r="L227" s="30"/>
    </row>
    <row r="228" spans="1:12">
      <c r="A228" s="31"/>
      <c r="B228" s="26" t="s">
        <v>289</v>
      </c>
      <c r="C228" s="32">
        <v>0</v>
      </c>
      <c r="D228" s="33">
        <v>6</v>
      </c>
      <c r="E228" s="33">
        <v>10</v>
      </c>
      <c r="F228" s="33">
        <v>30</v>
      </c>
      <c r="G228" s="32">
        <v>0</v>
      </c>
      <c r="H228" s="32">
        <v>0</v>
      </c>
      <c r="I228" s="33">
        <v>46</v>
      </c>
      <c r="J228" s="29"/>
      <c r="K228" s="29"/>
      <c r="L228" s="30"/>
    </row>
    <row r="229" spans="1:12">
      <c r="A229" s="31"/>
      <c r="B229" s="26" t="s">
        <v>290</v>
      </c>
      <c r="C229" s="32">
        <v>0</v>
      </c>
      <c r="D229" s="33">
        <v>6</v>
      </c>
      <c r="E229" s="33">
        <v>9</v>
      </c>
      <c r="F229" s="33">
        <v>33</v>
      </c>
      <c r="G229" s="32">
        <v>0</v>
      </c>
      <c r="H229" s="32">
        <v>0</v>
      </c>
      <c r="I229" s="33">
        <v>48</v>
      </c>
      <c r="J229" s="29"/>
      <c r="K229" s="29"/>
      <c r="L229" s="30"/>
    </row>
    <row r="230" spans="1:12">
      <c r="A230" s="31"/>
      <c r="B230" s="26" t="s">
        <v>291</v>
      </c>
      <c r="C230" s="32">
        <v>0</v>
      </c>
      <c r="D230" s="33">
        <v>4</v>
      </c>
      <c r="E230" s="33">
        <v>7</v>
      </c>
      <c r="F230" s="33">
        <v>34</v>
      </c>
      <c r="G230" s="32">
        <v>0</v>
      </c>
      <c r="H230" s="32">
        <v>0</v>
      </c>
      <c r="I230" s="33">
        <v>45</v>
      </c>
      <c r="J230" s="29"/>
      <c r="K230" s="29"/>
      <c r="L230" s="30"/>
    </row>
    <row r="231" spans="1:12">
      <c r="A231" s="31"/>
      <c r="B231" s="26" t="s">
        <v>292</v>
      </c>
      <c r="C231" s="32">
        <v>0</v>
      </c>
      <c r="D231" s="33">
        <v>4</v>
      </c>
      <c r="E231" s="33">
        <v>6</v>
      </c>
      <c r="F231" s="33">
        <v>31</v>
      </c>
      <c r="G231" s="32">
        <v>0</v>
      </c>
      <c r="H231" s="32">
        <v>0</v>
      </c>
      <c r="I231" s="33">
        <v>41</v>
      </c>
      <c r="J231" s="29"/>
      <c r="K231" s="29"/>
      <c r="L231" s="30"/>
    </row>
    <row r="232" spans="1:12">
      <c r="A232" s="31"/>
      <c r="B232" s="26" t="s">
        <v>293</v>
      </c>
      <c r="C232" s="32">
        <v>0</v>
      </c>
      <c r="D232" s="33">
        <v>3</v>
      </c>
      <c r="E232" s="33">
        <v>9</v>
      </c>
      <c r="F232" s="33">
        <v>22</v>
      </c>
      <c r="G232" s="32">
        <v>0</v>
      </c>
      <c r="H232" s="32">
        <v>0</v>
      </c>
      <c r="I232" s="33">
        <v>34</v>
      </c>
      <c r="J232" s="29"/>
      <c r="K232" s="29"/>
      <c r="L232" s="30"/>
    </row>
    <row r="233" spans="1:12">
      <c r="A233" s="31"/>
      <c r="B233" s="26" t="s">
        <v>294</v>
      </c>
      <c r="C233" s="32">
        <v>0</v>
      </c>
      <c r="D233" s="33">
        <v>3</v>
      </c>
      <c r="E233" s="33">
        <v>5</v>
      </c>
      <c r="F233" s="33">
        <v>19</v>
      </c>
      <c r="G233" s="32">
        <v>0</v>
      </c>
      <c r="H233" s="32">
        <v>0</v>
      </c>
      <c r="I233" s="33">
        <v>27</v>
      </c>
      <c r="J233" s="29"/>
      <c r="K233" s="29"/>
      <c r="L233" s="30"/>
    </row>
    <row r="234" spans="1:12">
      <c r="A234" s="31"/>
      <c r="B234" s="26" t="s">
        <v>295</v>
      </c>
      <c r="C234" s="32">
        <v>0</v>
      </c>
      <c r="D234" s="33">
        <v>4</v>
      </c>
      <c r="E234" s="33">
        <v>6</v>
      </c>
      <c r="F234" s="33">
        <v>32</v>
      </c>
      <c r="G234" s="32">
        <v>0</v>
      </c>
      <c r="H234" s="32">
        <v>0</v>
      </c>
      <c r="I234" s="33">
        <v>42</v>
      </c>
      <c r="J234" s="29"/>
      <c r="K234" s="29"/>
      <c r="L234" s="30"/>
    </row>
    <row r="235" spans="1:12">
      <c r="A235" s="31"/>
      <c r="B235" s="26" t="s">
        <v>296</v>
      </c>
      <c r="C235" s="32">
        <v>0</v>
      </c>
      <c r="D235" s="33">
        <v>6</v>
      </c>
      <c r="E235" s="33">
        <v>4</v>
      </c>
      <c r="F235" s="33">
        <v>24</v>
      </c>
      <c r="G235" s="32">
        <v>0</v>
      </c>
      <c r="H235" s="32">
        <v>0</v>
      </c>
      <c r="I235" s="33">
        <v>34</v>
      </c>
      <c r="J235" s="29"/>
      <c r="K235" s="29"/>
      <c r="L235" s="30"/>
    </row>
    <row r="236" spans="1:12">
      <c r="A236" s="31"/>
      <c r="B236" s="26" t="s">
        <v>297</v>
      </c>
      <c r="C236" s="32">
        <v>0</v>
      </c>
      <c r="D236" s="33">
        <v>7</v>
      </c>
      <c r="E236" s="33">
        <v>7</v>
      </c>
      <c r="F236" s="33">
        <v>29</v>
      </c>
      <c r="G236" s="32">
        <v>0</v>
      </c>
      <c r="H236" s="32">
        <v>0</v>
      </c>
      <c r="I236" s="33">
        <v>43</v>
      </c>
      <c r="J236" s="29"/>
      <c r="K236" s="29"/>
      <c r="L236" s="30"/>
    </row>
    <row r="237" spans="1:12">
      <c r="A237" s="31"/>
      <c r="B237" s="26" t="s">
        <v>298</v>
      </c>
      <c r="C237" s="32">
        <v>0</v>
      </c>
      <c r="D237" s="33">
        <v>4</v>
      </c>
      <c r="E237" s="33">
        <v>5</v>
      </c>
      <c r="F237" s="33">
        <v>29</v>
      </c>
      <c r="G237" s="32">
        <v>0</v>
      </c>
      <c r="H237" s="32">
        <v>0</v>
      </c>
      <c r="I237" s="33">
        <v>38</v>
      </c>
      <c r="J237" s="29"/>
      <c r="K237" s="29"/>
      <c r="L237" s="30"/>
    </row>
    <row r="238" spans="1:12">
      <c r="A238" s="31"/>
      <c r="B238" s="26" t="s">
        <v>299</v>
      </c>
      <c r="C238" s="32">
        <v>0</v>
      </c>
      <c r="D238" s="33">
        <v>4</v>
      </c>
      <c r="E238" s="33">
        <v>6</v>
      </c>
      <c r="F238" s="33">
        <v>28</v>
      </c>
      <c r="G238" s="32">
        <v>0</v>
      </c>
      <c r="H238" s="32">
        <v>0</v>
      </c>
      <c r="I238" s="33">
        <v>38</v>
      </c>
      <c r="J238" s="29"/>
      <c r="K238" s="29"/>
      <c r="L238" s="30"/>
    </row>
    <row r="239" spans="1:12">
      <c r="A239" s="31"/>
      <c r="B239" s="26" t="s">
        <v>300</v>
      </c>
      <c r="C239" s="32">
        <v>0</v>
      </c>
      <c r="D239" s="33">
        <v>4</v>
      </c>
      <c r="E239" s="33">
        <v>1</v>
      </c>
      <c r="F239" s="33">
        <v>28</v>
      </c>
      <c r="G239" s="32">
        <v>0</v>
      </c>
      <c r="H239" s="32">
        <v>0</v>
      </c>
      <c r="I239" s="33">
        <v>33</v>
      </c>
      <c r="J239" s="29"/>
      <c r="K239" s="29"/>
      <c r="L239" s="30"/>
    </row>
    <row r="240" spans="1:12">
      <c r="A240" s="31"/>
      <c r="B240" s="26" t="s">
        <v>301</v>
      </c>
      <c r="C240" s="32">
        <v>0</v>
      </c>
      <c r="D240" s="33">
        <v>5</v>
      </c>
      <c r="E240" s="33">
        <v>3</v>
      </c>
      <c r="F240" s="33">
        <v>30</v>
      </c>
      <c r="G240" s="32">
        <v>0</v>
      </c>
      <c r="H240" s="32">
        <v>0</v>
      </c>
      <c r="I240" s="33">
        <v>38</v>
      </c>
      <c r="J240" s="29"/>
      <c r="K240" s="29"/>
      <c r="L240" s="30"/>
    </row>
    <row r="241" spans="1:12">
      <c r="A241" s="31"/>
      <c r="B241" s="26" t="s">
        <v>302</v>
      </c>
      <c r="C241" s="32">
        <v>0</v>
      </c>
      <c r="D241" s="33">
        <v>5</v>
      </c>
      <c r="E241" s="33">
        <v>3</v>
      </c>
      <c r="F241" s="33">
        <v>29</v>
      </c>
      <c r="G241" s="32">
        <v>0</v>
      </c>
      <c r="H241" s="32">
        <v>0</v>
      </c>
      <c r="I241" s="33">
        <v>37</v>
      </c>
      <c r="J241" s="29"/>
      <c r="K241" s="29"/>
      <c r="L241" s="30"/>
    </row>
    <row r="242" spans="1:12">
      <c r="A242" s="31"/>
      <c r="B242" s="26" t="s">
        <v>303</v>
      </c>
      <c r="C242" s="32">
        <v>0</v>
      </c>
      <c r="D242" s="33">
        <v>4</v>
      </c>
      <c r="E242" s="33">
        <v>3</v>
      </c>
      <c r="F242" s="33">
        <v>33</v>
      </c>
      <c r="G242" s="32">
        <v>0</v>
      </c>
      <c r="H242" s="32">
        <v>0</v>
      </c>
      <c r="I242" s="33">
        <v>40</v>
      </c>
      <c r="J242" s="29"/>
      <c r="K242" s="29"/>
      <c r="L242" s="30"/>
    </row>
    <row r="243" spans="1:12">
      <c r="A243" s="31"/>
      <c r="B243" s="26" t="s">
        <v>304</v>
      </c>
      <c r="C243" s="32">
        <v>0</v>
      </c>
      <c r="D243" s="33">
        <v>7</v>
      </c>
      <c r="E243" s="33">
        <v>6</v>
      </c>
      <c r="F243" s="33">
        <v>45</v>
      </c>
      <c r="G243" s="32">
        <v>0</v>
      </c>
      <c r="H243" s="32">
        <v>0</v>
      </c>
      <c r="I243" s="33">
        <v>58</v>
      </c>
      <c r="J243" s="29"/>
      <c r="K243" s="29"/>
      <c r="L243" s="30"/>
    </row>
    <row r="244" spans="1:12">
      <c r="A244" s="31"/>
      <c r="B244" s="26" t="s">
        <v>305</v>
      </c>
      <c r="C244" s="32">
        <v>0</v>
      </c>
      <c r="D244" s="33">
        <v>6</v>
      </c>
      <c r="E244" s="33">
        <v>6</v>
      </c>
      <c r="F244" s="33">
        <v>47</v>
      </c>
      <c r="G244" s="32">
        <v>0</v>
      </c>
      <c r="H244" s="32">
        <v>0</v>
      </c>
      <c r="I244" s="33">
        <v>59</v>
      </c>
      <c r="J244" s="29"/>
      <c r="K244" s="29"/>
      <c r="L244" s="30"/>
    </row>
    <row r="245" spans="1:12">
      <c r="A245" s="31"/>
      <c r="B245" s="26" t="s">
        <v>306</v>
      </c>
      <c r="C245" s="32">
        <v>0</v>
      </c>
      <c r="D245" s="33">
        <v>5</v>
      </c>
      <c r="E245" s="33">
        <v>8</v>
      </c>
      <c r="F245" s="33">
        <v>53</v>
      </c>
      <c r="G245" s="32">
        <v>0</v>
      </c>
      <c r="H245" s="32">
        <v>0</v>
      </c>
      <c r="I245" s="33">
        <v>66</v>
      </c>
      <c r="J245" s="29"/>
      <c r="K245" s="29"/>
      <c r="L245" s="30"/>
    </row>
    <row r="246" spans="1:12">
      <c r="A246" s="31"/>
      <c r="B246" s="26" t="s">
        <v>307</v>
      </c>
      <c r="C246" s="32">
        <v>0</v>
      </c>
      <c r="D246" s="33">
        <v>4</v>
      </c>
      <c r="E246" s="33">
        <v>12</v>
      </c>
      <c r="F246" s="33">
        <v>44</v>
      </c>
      <c r="G246" s="32">
        <v>0</v>
      </c>
      <c r="H246" s="32">
        <v>0</v>
      </c>
      <c r="I246" s="33">
        <v>60</v>
      </c>
      <c r="J246" s="29"/>
      <c r="K246" s="29"/>
      <c r="L246" s="30"/>
    </row>
    <row r="247" spans="1:12">
      <c r="A247" s="31"/>
      <c r="B247" s="26" t="s">
        <v>308</v>
      </c>
      <c r="C247" s="32">
        <v>0</v>
      </c>
      <c r="D247" s="33">
        <v>3</v>
      </c>
      <c r="E247" s="33">
        <v>9</v>
      </c>
      <c r="F247" s="33">
        <v>38</v>
      </c>
      <c r="G247" s="32">
        <v>0</v>
      </c>
      <c r="H247" s="32">
        <v>0</v>
      </c>
      <c r="I247" s="33">
        <v>50</v>
      </c>
      <c r="J247" s="29"/>
      <c r="K247" s="29"/>
      <c r="L247" s="30"/>
    </row>
    <row r="248" spans="1:12">
      <c r="A248" s="31"/>
      <c r="B248" s="26" t="s">
        <v>309</v>
      </c>
      <c r="C248" s="32">
        <v>0</v>
      </c>
      <c r="D248" s="33">
        <v>3</v>
      </c>
      <c r="E248" s="33">
        <v>6</v>
      </c>
      <c r="F248" s="33">
        <v>44</v>
      </c>
      <c r="G248" s="32">
        <v>0</v>
      </c>
      <c r="H248" s="32">
        <v>0</v>
      </c>
      <c r="I248" s="33">
        <v>53</v>
      </c>
      <c r="J248" s="29"/>
      <c r="K248" s="29"/>
      <c r="L248" s="30"/>
    </row>
    <row r="249" spans="1:12">
      <c r="A249" s="31"/>
      <c r="B249" s="26" t="s">
        <v>310</v>
      </c>
      <c r="C249" s="32">
        <v>0</v>
      </c>
      <c r="D249" s="33">
        <v>4</v>
      </c>
      <c r="E249" s="33">
        <v>11</v>
      </c>
      <c r="F249" s="33">
        <v>53</v>
      </c>
      <c r="G249" s="32">
        <v>0</v>
      </c>
      <c r="H249" s="32">
        <v>0</v>
      </c>
      <c r="I249" s="33">
        <v>68</v>
      </c>
      <c r="J249" s="29"/>
      <c r="K249" s="29"/>
      <c r="L249" s="30"/>
    </row>
    <row r="250" spans="1:12">
      <c r="A250" s="31"/>
      <c r="B250" s="26" t="s">
        <v>311</v>
      </c>
      <c r="C250" s="32">
        <v>0</v>
      </c>
      <c r="D250" s="33">
        <v>5</v>
      </c>
      <c r="E250" s="33">
        <v>7</v>
      </c>
      <c r="F250" s="33">
        <v>45</v>
      </c>
      <c r="G250" s="32">
        <v>0</v>
      </c>
      <c r="H250" s="32">
        <v>0</v>
      </c>
      <c r="I250" s="33">
        <v>57</v>
      </c>
      <c r="J250" s="29"/>
      <c r="K250" s="29"/>
      <c r="L250" s="30"/>
    </row>
    <row r="251" spans="1:12">
      <c r="A251" s="31"/>
      <c r="B251" s="26" t="s">
        <v>312</v>
      </c>
      <c r="C251" s="32">
        <v>0</v>
      </c>
      <c r="D251" s="33">
        <v>6</v>
      </c>
      <c r="E251" s="33">
        <v>12</v>
      </c>
      <c r="F251" s="33">
        <v>44</v>
      </c>
      <c r="G251" s="32">
        <v>0</v>
      </c>
      <c r="H251" s="32">
        <v>0</v>
      </c>
      <c r="I251" s="33">
        <v>62</v>
      </c>
      <c r="J251" s="29"/>
      <c r="K251" s="29"/>
      <c r="L251" s="30"/>
    </row>
    <row r="252" spans="1:12">
      <c r="A252" s="31"/>
      <c r="B252" s="26" t="s">
        <v>313</v>
      </c>
      <c r="C252" s="32">
        <v>0</v>
      </c>
      <c r="D252" s="33">
        <v>6</v>
      </c>
      <c r="E252" s="33">
        <v>16</v>
      </c>
      <c r="F252" s="33">
        <v>40</v>
      </c>
      <c r="G252" s="32">
        <v>0</v>
      </c>
      <c r="H252" s="32">
        <v>0</v>
      </c>
      <c r="I252" s="33">
        <v>62</v>
      </c>
      <c r="J252" s="29"/>
      <c r="K252" s="29"/>
      <c r="L252" s="30"/>
    </row>
    <row r="253" spans="1:12">
      <c r="A253" s="31"/>
      <c r="B253" s="26" t="s">
        <v>314</v>
      </c>
      <c r="C253" s="32">
        <v>0</v>
      </c>
      <c r="D253" s="33">
        <v>7</v>
      </c>
      <c r="E253" s="33">
        <v>9</v>
      </c>
      <c r="F253" s="33">
        <v>46</v>
      </c>
      <c r="G253" s="32">
        <v>0</v>
      </c>
      <c r="H253" s="32">
        <v>0</v>
      </c>
      <c r="I253" s="33">
        <v>62</v>
      </c>
      <c r="J253" s="29"/>
      <c r="K253" s="29"/>
      <c r="L253" s="30"/>
    </row>
    <row r="254" spans="1:12">
      <c r="A254" s="31"/>
      <c r="B254" s="26" t="s">
        <v>315</v>
      </c>
      <c r="C254" s="32">
        <v>0</v>
      </c>
      <c r="D254" s="33">
        <v>5</v>
      </c>
      <c r="E254" s="33">
        <v>5</v>
      </c>
      <c r="F254" s="33">
        <v>34</v>
      </c>
      <c r="G254" s="32">
        <v>0</v>
      </c>
      <c r="H254" s="32">
        <v>0</v>
      </c>
      <c r="I254" s="33">
        <v>44</v>
      </c>
      <c r="J254" s="29"/>
      <c r="K254" s="29"/>
      <c r="L254" s="30"/>
    </row>
    <row r="255" spans="1:12">
      <c r="A255" s="31"/>
      <c r="B255" s="26" t="s">
        <v>316</v>
      </c>
      <c r="C255" s="32">
        <v>0</v>
      </c>
      <c r="D255" s="33">
        <v>4</v>
      </c>
      <c r="E255" s="33">
        <v>8</v>
      </c>
      <c r="F255" s="33">
        <v>38</v>
      </c>
      <c r="G255" s="32">
        <v>0</v>
      </c>
      <c r="H255" s="32">
        <v>0</v>
      </c>
      <c r="I255" s="33">
        <v>50</v>
      </c>
      <c r="J255" s="29"/>
      <c r="K255" s="29"/>
      <c r="L255" s="30"/>
    </row>
    <row r="256" spans="1:12">
      <c r="A256" s="31"/>
      <c r="B256" s="26" t="s">
        <v>317</v>
      </c>
      <c r="C256" s="32">
        <v>0</v>
      </c>
      <c r="D256" s="33">
        <v>3</v>
      </c>
      <c r="E256" s="33">
        <v>4</v>
      </c>
      <c r="F256" s="33">
        <v>26</v>
      </c>
      <c r="G256" s="32">
        <v>0</v>
      </c>
      <c r="H256" s="32">
        <v>0</v>
      </c>
      <c r="I256" s="33">
        <v>33</v>
      </c>
      <c r="J256" s="29"/>
      <c r="K256" s="29"/>
      <c r="L256" s="30"/>
    </row>
    <row r="257" spans="1:12">
      <c r="A257" s="31"/>
      <c r="B257" s="26" t="s">
        <v>318</v>
      </c>
      <c r="C257" s="32">
        <v>0</v>
      </c>
      <c r="D257" s="33">
        <v>4</v>
      </c>
      <c r="E257" s="33">
        <v>3</v>
      </c>
      <c r="F257" s="33">
        <v>25</v>
      </c>
      <c r="G257" s="32">
        <v>0</v>
      </c>
      <c r="H257" s="32">
        <v>0</v>
      </c>
      <c r="I257" s="33">
        <v>32</v>
      </c>
      <c r="J257" s="29"/>
      <c r="K257" s="29"/>
      <c r="L257" s="30"/>
    </row>
    <row r="258" spans="1:12">
      <c r="A258" s="31"/>
      <c r="B258" s="26" t="s">
        <v>319</v>
      </c>
      <c r="C258" s="32">
        <v>0</v>
      </c>
      <c r="D258" s="33">
        <v>2</v>
      </c>
      <c r="E258" s="33">
        <v>5</v>
      </c>
      <c r="F258" s="33">
        <v>17</v>
      </c>
      <c r="G258" s="32">
        <v>0</v>
      </c>
      <c r="H258" s="32">
        <v>0</v>
      </c>
      <c r="I258" s="33">
        <v>24</v>
      </c>
      <c r="J258" s="29"/>
      <c r="K258" s="29"/>
      <c r="L258" s="30"/>
    </row>
    <row r="259" spans="1:12">
      <c r="A259" s="31"/>
      <c r="B259" s="26" t="s">
        <v>320</v>
      </c>
      <c r="C259" s="32">
        <v>0</v>
      </c>
      <c r="D259" s="33">
        <v>1</v>
      </c>
      <c r="E259" s="33">
        <v>4</v>
      </c>
      <c r="F259" s="33">
        <v>24</v>
      </c>
      <c r="G259" s="32">
        <v>0</v>
      </c>
      <c r="H259" s="32">
        <v>0</v>
      </c>
      <c r="I259" s="33">
        <v>29</v>
      </c>
      <c r="J259" s="29"/>
      <c r="K259" s="29"/>
      <c r="L259" s="30"/>
    </row>
    <row r="260" spans="1:12">
      <c r="A260" s="31"/>
      <c r="B260" s="26" t="s">
        <v>321</v>
      </c>
      <c r="C260" s="32">
        <v>0</v>
      </c>
      <c r="D260" s="33">
        <v>1</v>
      </c>
      <c r="E260" s="33">
        <v>2</v>
      </c>
      <c r="F260" s="33">
        <v>28</v>
      </c>
      <c r="G260" s="32">
        <v>0</v>
      </c>
      <c r="H260" s="32">
        <v>0</v>
      </c>
      <c r="I260" s="33">
        <v>31</v>
      </c>
      <c r="J260" s="29"/>
      <c r="K260" s="29"/>
      <c r="L260" s="30"/>
    </row>
    <row r="261" spans="1:12">
      <c r="A261" s="31"/>
      <c r="B261" s="26" t="s">
        <v>322</v>
      </c>
      <c r="C261" s="32">
        <v>0</v>
      </c>
      <c r="D261" s="33">
        <v>3</v>
      </c>
      <c r="E261" s="33">
        <v>4</v>
      </c>
      <c r="F261" s="33">
        <v>27</v>
      </c>
      <c r="G261" s="32">
        <v>0</v>
      </c>
      <c r="H261" s="32">
        <v>0</v>
      </c>
      <c r="I261" s="33">
        <v>34</v>
      </c>
      <c r="J261" s="29"/>
      <c r="K261" s="29"/>
      <c r="L261" s="30"/>
    </row>
    <row r="262" spans="1:12">
      <c r="A262" s="31"/>
      <c r="B262" s="26" t="s">
        <v>323</v>
      </c>
      <c r="C262" s="32">
        <v>0</v>
      </c>
      <c r="D262" s="33">
        <v>2</v>
      </c>
      <c r="E262" s="33">
        <v>7</v>
      </c>
      <c r="F262" s="33">
        <v>29</v>
      </c>
      <c r="G262" s="32">
        <v>0</v>
      </c>
      <c r="H262" s="32">
        <v>0</v>
      </c>
      <c r="I262" s="33">
        <v>38</v>
      </c>
      <c r="J262" s="29"/>
      <c r="K262" s="29"/>
      <c r="L262" s="30"/>
    </row>
    <row r="263" spans="1:12">
      <c r="A263" s="31"/>
      <c r="B263" s="26" t="s">
        <v>324</v>
      </c>
      <c r="C263" s="32">
        <v>0</v>
      </c>
      <c r="D263" s="33">
        <v>1</v>
      </c>
      <c r="E263" s="33">
        <v>4</v>
      </c>
      <c r="F263" s="33">
        <v>31</v>
      </c>
      <c r="G263" s="32">
        <v>0</v>
      </c>
      <c r="H263" s="32">
        <v>0</v>
      </c>
      <c r="I263" s="33">
        <v>36</v>
      </c>
      <c r="J263" s="29"/>
      <c r="K263" s="29"/>
      <c r="L263" s="30"/>
    </row>
    <row r="264" spans="1:12">
      <c r="A264" s="31"/>
      <c r="B264" s="26" t="s">
        <v>325</v>
      </c>
      <c r="C264" s="32">
        <v>0</v>
      </c>
      <c r="D264" s="33">
        <v>0</v>
      </c>
      <c r="E264" s="33">
        <v>7</v>
      </c>
      <c r="F264" s="33">
        <v>26</v>
      </c>
      <c r="G264" s="32">
        <v>0</v>
      </c>
      <c r="H264" s="32">
        <v>0</v>
      </c>
      <c r="I264" s="33">
        <v>33</v>
      </c>
      <c r="J264" s="29"/>
      <c r="K264" s="29"/>
      <c r="L264" s="30"/>
    </row>
    <row r="265" spans="1:12">
      <c r="A265" s="31"/>
      <c r="B265" s="26" t="s">
        <v>326</v>
      </c>
      <c r="C265" s="32">
        <v>0</v>
      </c>
      <c r="D265" s="33">
        <v>2</v>
      </c>
      <c r="E265" s="33">
        <v>6</v>
      </c>
      <c r="F265" s="33">
        <v>28</v>
      </c>
      <c r="G265" s="32">
        <v>0</v>
      </c>
      <c r="H265" s="32">
        <v>0</v>
      </c>
      <c r="I265" s="33">
        <v>36</v>
      </c>
      <c r="J265" s="29"/>
      <c r="K265" s="29"/>
      <c r="L265" s="30"/>
    </row>
    <row r="266" spans="1:12">
      <c r="A266" s="31"/>
      <c r="B266" s="26" t="s">
        <v>327</v>
      </c>
      <c r="C266" s="32">
        <v>0</v>
      </c>
      <c r="D266" s="33">
        <v>3</v>
      </c>
      <c r="E266" s="33">
        <v>3</v>
      </c>
      <c r="F266" s="33">
        <v>33</v>
      </c>
      <c r="G266" s="32">
        <v>0</v>
      </c>
      <c r="H266" s="32">
        <v>0</v>
      </c>
      <c r="I266" s="33">
        <v>39</v>
      </c>
      <c r="J266" s="29"/>
      <c r="K266" s="29"/>
      <c r="L266" s="30"/>
    </row>
    <row r="267" spans="1:12">
      <c r="A267" s="31"/>
      <c r="B267" s="26" t="s">
        <v>328</v>
      </c>
      <c r="C267" s="32">
        <v>0</v>
      </c>
      <c r="D267" s="33">
        <v>4</v>
      </c>
      <c r="E267" s="33">
        <v>4</v>
      </c>
      <c r="F267" s="33">
        <v>27</v>
      </c>
      <c r="G267" s="32">
        <v>0</v>
      </c>
      <c r="H267" s="32">
        <v>0</v>
      </c>
      <c r="I267" s="33">
        <v>35</v>
      </c>
      <c r="J267" s="29"/>
      <c r="K267" s="29"/>
      <c r="L267" s="30"/>
    </row>
    <row r="268" spans="1:12">
      <c r="A268" s="31"/>
      <c r="B268" s="26" t="s">
        <v>329</v>
      </c>
      <c r="C268" s="32">
        <v>0</v>
      </c>
      <c r="D268" s="33">
        <v>2</v>
      </c>
      <c r="E268" s="33">
        <v>4</v>
      </c>
      <c r="F268" s="33">
        <v>24</v>
      </c>
      <c r="G268" s="32">
        <v>0</v>
      </c>
      <c r="H268" s="32">
        <v>0</v>
      </c>
      <c r="I268" s="33">
        <v>30</v>
      </c>
      <c r="J268" s="29"/>
      <c r="K268" s="29"/>
      <c r="L268" s="30"/>
    </row>
    <row r="269" spans="1:12">
      <c r="A269" s="31"/>
      <c r="B269" s="26" t="s">
        <v>330</v>
      </c>
      <c r="C269" s="32">
        <v>0</v>
      </c>
      <c r="D269" s="33">
        <v>5</v>
      </c>
      <c r="E269" s="33">
        <v>2</v>
      </c>
      <c r="F269" s="33">
        <v>28</v>
      </c>
      <c r="G269" s="32">
        <v>0</v>
      </c>
      <c r="H269" s="32">
        <v>0</v>
      </c>
      <c r="I269" s="33">
        <v>35</v>
      </c>
      <c r="J269" s="29"/>
      <c r="K269" s="29"/>
      <c r="L269" s="30"/>
    </row>
    <row r="270" spans="1:12">
      <c r="A270" s="31"/>
      <c r="B270" s="26" t="s">
        <v>331</v>
      </c>
      <c r="C270" s="32">
        <v>0</v>
      </c>
      <c r="D270" s="33">
        <v>2</v>
      </c>
      <c r="E270" s="33">
        <v>4</v>
      </c>
      <c r="F270" s="33">
        <v>22</v>
      </c>
      <c r="G270" s="32">
        <v>0</v>
      </c>
      <c r="H270" s="32">
        <v>0</v>
      </c>
      <c r="I270" s="33">
        <v>28</v>
      </c>
      <c r="J270" s="29"/>
      <c r="K270" s="29"/>
      <c r="L270" s="30"/>
    </row>
    <row r="271" spans="1:12">
      <c r="A271" s="31"/>
      <c r="B271" s="26" t="s">
        <v>332</v>
      </c>
      <c r="C271" s="32">
        <v>0</v>
      </c>
      <c r="D271" s="33">
        <v>1</v>
      </c>
      <c r="E271" s="33">
        <v>6</v>
      </c>
      <c r="F271" s="33">
        <v>11</v>
      </c>
      <c r="G271" s="32">
        <v>0</v>
      </c>
      <c r="H271" s="32">
        <v>0</v>
      </c>
      <c r="I271" s="33">
        <v>18</v>
      </c>
      <c r="J271" s="29"/>
      <c r="K271" s="29"/>
      <c r="L271" s="30"/>
    </row>
    <row r="272" spans="1:12">
      <c r="A272" s="31"/>
      <c r="B272" s="26" t="s">
        <v>333</v>
      </c>
      <c r="C272" s="32">
        <v>0</v>
      </c>
      <c r="D272" s="33">
        <v>5</v>
      </c>
      <c r="E272" s="33">
        <v>7</v>
      </c>
      <c r="F272" s="33">
        <v>19</v>
      </c>
      <c r="G272" s="32">
        <v>0</v>
      </c>
      <c r="H272" s="32">
        <v>0</v>
      </c>
      <c r="I272" s="33">
        <v>31</v>
      </c>
      <c r="J272" s="29"/>
      <c r="K272" s="29"/>
      <c r="L272" s="30"/>
    </row>
    <row r="273" spans="1:12">
      <c r="A273" s="31"/>
      <c r="B273" s="26" t="s">
        <v>334</v>
      </c>
      <c r="C273" s="32">
        <v>0</v>
      </c>
      <c r="D273" s="33">
        <v>3</v>
      </c>
      <c r="E273" s="33">
        <v>6</v>
      </c>
      <c r="F273" s="33">
        <v>29</v>
      </c>
      <c r="G273" s="32">
        <v>0</v>
      </c>
      <c r="H273" s="32">
        <v>0</v>
      </c>
      <c r="I273" s="33">
        <v>38</v>
      </c>
      <c r="J273" s="29"/>
      <c r="K273" s="29"/>
      <c r="L273" s="30"/>
    </row>
    <row r="274" spans="1:12">
      <c r="A274" s="31"/>
      <c r="B274" s="26" t="s">
        <v>335</v>
      </c>
      <c r="C274" s="32">
        <v>0</v>
      </c>
      <c r="D274" s="33">
        <v>5</v>
      </c>
      <c r="E274" s="33">
        <v>8</v>
      </c>
      <c r="F274" s="33">
        <v>26</v>
      </c>
      <c r="G274" s="32">
        <v>0</v>
      </c>
      <c r="H274" s="32">
        <v>0</v>
      </c>
      <c r="I274" s="33">
        <v>39</v>
      </c>
      <c r="J274" s="29"/>
      <c r="K274" s="29"/>
      <c r="L274" s="30"/>
    </row>
    <row r="275" spans="1:12">
      <c r="A275" s="31"/>
      <c r="B275" s="26" t="s">
        <v>336</v>
      </c>
      <c r="C275" s="32">
        <v>0</v>
      </c>
      <c r="D275" s="33">
        <v>6</v>
      </c>
      <c r="E275" s="33">
        <v>7</v>
      </c>
      <c r="F275" s="33">
        <v>34</v>
      </c>
      <c r="G275" s="32">
        <v>0</v>
      </c>
      <c r="H275" s="32">
        <v>0</v>
      </c>
      <c r="I275" s="33">
        <v>47</v>
      </c>
      <c r="J275" s="29"/>
      <c r="K275" s="29"/>
      <c r="L275" s="30"/>
    </row>
    <row r="276" spans="1:12">
      <c r="A276" s="31"/>
      <c r="B276" s="26" t="s">
        <v>337</v>
      </c>
      <c r="C276" s="32">
        <v>0</v>
      </c>
      <c r="D276" s="33">
        <v>5</v>
      </c>
      <c r="E276" s="33">
        <v>8</v>
      </c>
      <c r="F276" s="33">
        <v>41</v>
      </c>
      <c r="G276" s="32">
        <v>0</v>
      </c>
      <c r="H276" s="32">
        <v>0</v>
      </c>
      <c r="I276" s="33">
        <v>54</v>
      </c>
      <c r="J276" s="29"/>
      <c r="K276" s="29"/>
      <c r="L276" s="30"/>
    </row>
    <row r="277" spans="1:12">
      <c r="A277" s="31"/>
      <c r="B277" s="26" t="s">
        <v>338</v>
      </c>
      <c r="C277" s="32">
        <v>0</v>
      </c>
      <c r="D277" s="33">
        <v>7</v>
      </c>
      <c r="E277" s="33">
        <v>10</v>
      </c>
      <c r="F277" s="33">
        <v>51</v>
      </c>
      <c r="G277" s="32">
        <v>0</v>
      </c>
      <c r="H277" s="32">
        <v>0</v>
      </c>
      <c r="I277" s="33">
        <v>68</v>
      </c>
      <c r="J277" s="29"/>
      <c r="K277" s="29"/>
      <c r="L277" s="30"/>
    </row>
    <row r="278" spans="1:12">
      <c r="A278" s="31"/>
      <c r="B278" s="26" t="s">
        <v>339</v>
      </c>
      <c r="C278" s="32">
        <v>0</v>
      </c>
      <c r="D278" s="33">
        <v>6</v>
      </c>
      <c r="E278" s="33">
        <v>9</v>
      </c>
      <c r="F278" s="33">
        <v>45</v>
      </c>
      <c r="G278" s="32">
        <v>0</v>
      </c>
      <c r="H278" s="32">
        <v>0</v>
      </c>
      <c r="I278" s="33">
        <v>60</v>
      </c>
      <c r="J278" s="29"/>
      <c r="K278" s="29"/>
      <c r="L278" s="30"/>
    </row>
    <row r="279" spans="1:12">
      <c r="A279" s="31"/>
      <c r="B279" s="26" t="s">
        <v>340</v>
      </c>
      <c r="C279" s="32">
        <v>0</v>
      </c>
      <c r="D279" s="33">
        <v>3</v>
      </c>
      <c r="E279" s="33">
        <v>11</v>
      </c>
      <c r="F279" s="33">
        <v>50</v>
      </c>
      <c r="G279" s="32">
        <v>0</v>
      </c>
      <c r="H279" s="32">
        <v>0</v>
      </c>
      <c r="I279" s="33">
        <v>64</v>
      </c>
      <c r="J279" s="29"/>
      <c r="K279" s="29"/>
      <c r="L279" s="30"/>
    </row>
    <row r="280" spans="1:12">
      <c r="A280" s="31"/>
      <c r="B280" s="26" t="s">
        <v>341</v>
      </c>
      <c r="C280" s="32">
        <v>0</v>
      </c>
      <c r="D280" s="33">
        <v>2</v>
      </c>
      <c r="E280" s="33">
        <v>1</v>
      </c>
      <c r="F280" s="33">
        <v>44</v>
      </c>
      <c r="G280" s="32">
        <v>0</v>
      </c>
      <c r="H280" s="32">
        <v>0</v>
      </c>
      <c r="I280" s="33">
        <v>47</v>
      </c>
      <c r="J280" s="29"/>
      <c r="K280" s="29"/>
      <c r="L280" s="30"/>
    </row>
    <row r="281" spans="1:12">
      <c r="A281" s="31"/>
      <c r="B281" s="26" t="s">
        <v>342</v>
      </c>
      <c r="C281" s="32">
        <v>0</v>
      </c>
      <c r="D281" s="33">
        <v>5</v>
      </c>
      <c r="E281" s="33">
        <v>5</v>
      </c>
      <c r="F281" s="33">
        <v>43</v>
      </c>
      <c r="G281" s="32">
        <v>0</v>
      </c>
      <c r="H281" s="32">
        <v>0</v>
      </c>
      <c r="I281" s="33">
        <v>53</v>
      </c>
      <c r="J281" s="29"/>
      <c r="K281" s="29"/>
      <c r="L281" s="30"/>
    </row>
    <row r="282" spans="1:12">
      <c r="A282" s="31"/>
      <c r="B282" s="26" t="s">
        <v>343</v>
      </c>
      <c r="C282" s="32">
        <v>0</v>
      </c>
      <c r="D282" s="33">
        <v>4</v>
      </c>
      <c r="E282" s="33">
        <v>6</v>
      </c>
      <c r="F282" s="33">
        <v>39</v>
      </c>
      <c r="G282" s="32">
        <v>0</v>
      </c>
      <c r="H282" s="32">
        <v>0</v>
      </c>
      <c r="I282" s="33">
        <v>49</v>
      </c>
      <c r="J282" s="29"/>
      <c r="K282" s="29"/>
      <c r="L282" s="30"/>
    </row>
    <row r="283" spans="1:12">
      <c r="A283" s="31"/>
      <c r="B283" s="26" t="s">
        <v>344</v>
      </c>
      <c r="C283" s="32">
        <v>0</v>
      </c>
      <c r="D283" s="33">
        <v>5</v>
      </c>
      <c r="E283" s="33">
        <v>2</v>
      </c>
      <c r="F283" s="33">
        <v>41</v>
      </c>
      <c r="G283" s="32">
        <v>0</v>
      </c>
      <c r="H283" s="32">
        <v>0</v>
      </c>
      <c r="I283" s="33">
        <v>48</v>
      </c>
      <c r="J283" s="29"/>
      <c r="K283" s="29"/>
      <c r="L283" s="30"/>
    </row>
    <row r="284" spans="1:12">
      <c r="A284" s="31"/>
      <c r="B284" s="26" t="s">
        <v>345</v>
      </c>
      <c r="C284" s="32">
        <v>0</v>
      </c>
      <c r="D284" s="33">
        <v>7</v>
      </c>
      <c r="E284" s="33">
        <v>3</v>
      </c>
      <c r="F284" s="33">
        <v>42</v>
      </c>
      <c r="G284" s="32">
        <v>0</v>
      </c>
      <c r="H284" s="32">
        <v>0</v>
      </c>
      <c r="I284" s="33">
        <v>52</v>
      </c>
      <c r="J284" s="29"/>
      <c r="K284" s="29"/>
      <c r="L284" s="30"/>
    </row>
    <row r="285" spans="1:12">
      <c r="A285" s="31"/>
      <c r="B285" s="26" t="s">
        <v>346</v>
      </c>
      <c r="C285" s="32">
        <v>0</v>
      </c>
      <c r="D285" s="33">
        <v>8</v>
      </c>
      <c r="E285" s="33">
        <v>2</v>
      </c>
      <c r="F285" s="33">
        <v>35</v>
      </c>
      <c r="G285" s="32">
        <v>0</v>
      </c>
      <c r="H285" s="32">
        <v>0</v>
      </c>
      <c r="I285" s="33">
        <v>45</v>
      </c>
      <c r="J285" s="29"/>
      <c r="K285" s="29"/>
      <c r="L285" s="30"/>
    </row>
    <row r="286" spans="1:12">
      <c r="A286" s="31"/>
      <c r="B286" s="26" t="s">
        <v>347</v>
      </c>
      <c r="C286" s="32">
        <v>0</v>
      </c>
      <c r="D286" s="33">
        <v>4</v>
      </c>
      <c r="E286" s="33">
        <v>5</v>
      </c>
      <c r="F286" s="33">
        <v>37</v>
      </c>
      <c r="G286" s="32">
        <v>0</v>
      </c>
      <c r="H286" s="32">
        <v>0</v>
      </c>
      <c r="I286" s="33">
        <v>46</v>
      </c>
      <c r="J286" s="29"/>
      <c r="K286" s="29"/>
      <c r="L286" s="30"/>
    </row>
    <row r="287" spans="1:12">
      <c r="A287" s="31"/>
      <c r="B287" s="26" t="s">
        <v>348</v>
      </c>
      <c r="C287" s="32">
        <v>0</v>
      </c>
      <c r="D287" s="33">
        <v>4</v>
      </c>
      <c r="E287" s="33">
        <v>4</v>
      </c>
      <c r="F287" s="33">
        <v>31</v>
      </c>
      <c r="G287" s="32">
        <v>0</v>
      </c>
      <c r="H287" s="32">
        <v>0</v>
      </c>
      <c r="I287" s="33">
        <v>39</v>
      </c>
      <c r="J287" s="29"/>
      <c r="K287" s="29"/>
      <c r="L287" s="30"/>
    </row>
    <row r="288" spans="1:12">
      <c r="A288" s="31"/>
      <c r="B288" s="26" t="s">
        <v>349</v>
      </c>
      <c r="C288" s="32">
        <v>0</v>
      </c>
      <c r="D288" s="33">
        <v>6</v>
      </c>
      <c r="E288" s="33">
        <v>2</v>
      </c>
      <c r="F288" s="33">
        <v>30</v>
      </c>
      <c r="G288" s="32">
        <v>0</v>
      </c>
      <c r="H288" s="32">
        <v>0</v>
      </c>
      <c r="I288" s="33">
        <v>38</v>
      </c>
      <c r="J288" s="29"/>
      <c r="K288" s="29"/>
      <c r="L288" s="30"/>
    </row>
    <row r="289" spans="1:12">
      <c r="A289" s="31"/>
      <c r="B289" s="26" t="s">
        <v>350</v>
      </c>
      <c r="C289" s="32">
        <v>0</v>
      </c>
      <c r="D289" s="33">
        <v>6</v>
      </c>
      <c r="E289" s="33">
        <v>4</v>
      </c>
      <c r="F289" s="33">
        <v>43</v>
      </c>
      <c r="G289" s="32">
        <v>0</v>
      </c>
      <c r="H289" s="32">
        <v>0</v>
      </c>
      <c r="I289" s="33">
        <v>53</v>
      </c>
      <c r="J289" s="29"/>
      <c r="K289" s="29"/>
      <c r="L289" s="30"/>
    </row>
    <row r="290" spans="1:12">
      <c r="A290" s="31"/>
      <c r="B290" s="26" t="s">
        <v>351</v>
      </c>
      <c r="C290" s="32">
        <v>0</v>
      </c>
      <c r="D290" s="33">
        <v>0</v>
      </c>
      <c r="E290" s="33">
        <v>2</v>
      </c>
      <c r="F290" s="33">
        <v>34</v>
      </c>
      <c r="G290" s="32">
        <v>0</v>
      </c>
      <c r="H290" s="32">
        <v>0</v>
      </c>
      <c r="I290" s="33">
        <v>36</v>
      </c>
      <c r="J290" s="29"/>
      <c r="K290" s="29"/>
      <c r="L290" s="30"/>
    </row>
    <row r="291" spans="1:12">
      <c r="A291" s="31"/>
      <c r="B291" s="26" t="s">
        <v>352</v>
      </c>
      <c r="C291" s="32">
        <v>0</v>
      </c>
      <c r="D291" s="33">
        <v>5</v>
      </c>
      <c r="E291" s="33">
        <v>3</v>
      </c>
      <c r="F291" s="33">
        <v>38</v>
      </c>
      <c r="G291" s="32">
        <v>0</v>
      </c>
      <c r="H291" s="32">
        <v>0</v>
      </c>
      <c r="I291" s="33">
        <v>46</v>
      </c>
      <c r="J291" s="29"/>
      <c r="K291" s="29"/>
      <c r="L291" s="30"/>
    </row>
    <row r="292" spans="1:12">
      <c r="A292" s="31"/>
      <c r="B292" s="26" t="s">
        <v>353</v>
      </c>
      <c r="C292" s="32">
        <v>0</v>
      </c>
      <c r="D292" s="33">
        <v>3</v>
      </c>
      <c r="E292" s="33">
        <v>5</v>
      </c>
      <c r="F292" s="33">
        <v>41</v>
      </c>
      <c r="G292" s="32">
        <v>0</v>
      </c>
      <c r="H292" s="32">
        <v>0</v>
      </c>
      <c r="I292" s="33">
        <v>49</v>
      </c>
      <c r="J292" s="29"/>
      <c r="K292" s="29"/>
      <c r="L292" s="30"/>
    </row>
    <row r="293" spans="1:12">
      <c r="A293" s="31"/>
      <c r="B293" s="26" t="s">
        <v>354</v>
      </c>
      <c r="C293" s="32">
        <v>0</v>
      </c>
      <c r="D293" s="33">
        <v>4</v>
      </c>
      <c r="E293" s="33">
        <v>3</v>
      </c>
      <c r="F293" s="33">
        <v>54</v>
      </c>
      <c r="G293" s="32">
        <v>0</v>
      </c>
      <c r="H293" s="32">
        <v>0</v>
      </c>
      <c r="I293" s="33">
        <v>61</v>
      </c>
      <c r="J293" s="29"/>
      <c r="K293" s="29"/>
      <c r="L293" s="30"/>
    </row>
    <row r="294" spans="1:12">
      <c r="A294" s="31"/>
      <c r="B294" s="26" t="s">
        <v>355</v>
      </c>
      <c r="C294" s="32">
        <v>0</v>
      </c>
      <c r="D294" s="33">
        <v>1</v>
      </c>
      <c r="E294" s="33">
        <v>8</v>
      </c>
      <c r="F294" s="33">
        <v>66</v>
      </c>
      <c r="G294" s="32">
        <v>0</v>
      </c>
      <c r="H294" s="32">
        <v>0</v>
      </c>
      <c r="I294" s="33">
        <v>75</v>
      </c>
      <c r="J294" s="29"/>
      <c r="K294" s="29"/>
      <c r="L294" s="30"/>
    </row>
    <row r="295" spans="1:12">
      <c r="A295" s="31"/>
      <c r="B295" s="26" t="s">
        <v>356</v>
      </c>
      <c r="C295" s="32">
        <v>0</v>
      </c>
      <c r="D295" s="33">
        <v>5</v>
      </c>
      <c r="E295" s="33">
        <v>9</v>
      </c>
      <c r="F295" s="33">
        <v>66</v>
      </c>
      <c r="G295" s="32">
        <v>0</v>
      </c>
      <c r="H295" s="32">
        <v>0</v>
      </c>
      <c r="I295" s="33">
        <v>80</v>
      </c>
      <c r="J295" s="29"/>
      <c r="K295" s="29"/>
      <c r="L295" s="30"/>
    </row>
    <row r="296" spans="1:12">
      <c r="A296" s="31"/>
      <c r="B296" s="26" t="s">
        <v>357</v>
      </c>
      <c r="C296" s="32">
        <v>0</v>
      </c>
      <c r="D296" s="33">
        <v>2</v>
      </c>
      <c r="E296" s="33">
        <v>5</v>
      </c>
      <c r="F296" s="33">
        <v>57</v>
      </c>
      <c r="G296" s="32">
        <v>0</v>
      </c>
      <c r="H296" s="32">
        <v>0</v>
      </c>
      <c r="I296" s="33">
        <v>64</v>
      </c>
      <c r="J296" s="29"/>
      <c r="K296" s="29"/>
      <c r="L296" s="30"/>
    </row>
    <row r="297" spans="1:12">
      <c r="A297" s="31"/>
      <c r="B297" s="26" t="s">
        <v>358</v>
      </c>
      <c r="C297" s="32">
        <v>0</v>
      </c>
      <c r="D297" s="33">
        <v>0</v>
      </c>
      <c r="E297" s="33">
        <v>6</v>
      </c>
      <c r="F297" s="33">
        <v>36</v>
      </c>
      <c r="G297" s="32">
        <v>0</v>
      </c>
      <c r="H297" s="32">
        <v>0</v>
      </c>
      <c r="I297" s="33">
        <v>42</v>
      </c>
      <c r="J297" s="29"/>
      <c r="K297" s="29"/>
      <c r="L297" s="30"/>
    </row>
    <row r="298" spans="1:12">
      <c r="A298" s="31"/>
      <c r="B298" s="26" t="s">
        <v>359</v>
      </c>
      <c r="C298" s="32">
        <v>0</v>
      </c>
      <c r="D298" s="33">
        <v>6</v>
      </c>
      <c r="E298" s="33">
        <v>7</v>
      </c>
      <c r="F298" s="33">
        <v>56</v>
      </c>
      <c r="G298" s="32">
        <v>0</v>
      </c>
      <c r="H298" s="32">
        <v>0</v>
      </c>
      <c r="I298" s="33">
        <v>69</v>
      </c>
      <c r="J298" s="29"/>
      <c r="K298" s="29"/>
      <c r="L298" s="30"/>
    </row>
    <row r="299" spans="1:12">
      <c r="A299" s="31"/>
      <c r="B299" s="26" t="s">
        <v>360</v>
      </c>
      <c r="C299" s="32">
        <v>0</v>
      </c>
      <c r="D299" s="33">
        <v>2</v>
      </c>
      <c r="E299" s="33">
        <v>5</v>
      </c>
      <c r="F299" s="33">
        <v>54</v>
      </c>
      <c r="G299" s="32">
        <v>0</v>
      </c>
      <c r="H299" s="32">
        <v>0</v>
      </c>
      <c r="I299" s="33">
        <v>61</v>
      </c>
      <c r="J299" s="29"/>
      <c r="K299" s="29"/>
      <c r="L299" s="30"/>
    </row>
    <row r="300" spans="1:12">
      <c r="A300" s="31"/>
      <c r="B300" s="26" t="s">
        <v>361</v>
      </c>
      <c r="C300" s="32">
        <v>0</v>
      </c>
      <c r="D300" s="33">
        <v>1</v>
      </c>
      <c r="E300" s="33">
        <v>2</v>
      </c>
      <c r="F300" s="33">
        <v>54</v>
      </c>
      <c r="G300" s="32">
        <v>0</v>
      </c>
      <c r="H300" s="32">
        <v>0</v>
      </c>
      <c r="I300" s="33">
        <v>57</v>
      </c>
      <c r="J300" s="29"/>
      <c r="K300" s="29"/>
      <c r="L300" s="30"/>
    </row>
    <row r="301" spans="1:12">
      <c r="A301" s="31"/>
      <c r="B301" s="26" t="s">
        <v>362</v>
      </c>
      <c r="C301" s="32">
        <v>0</v>
      </c>
      <c r="D301" s="33">
        <v>3</v>
      </c>
      <c r="E301" s="33">
        <v>2</v>
      </c>
      <c r="F301" s="33">
        <v>57</v>
      </c>
      <c r="G301" s="32">
        <v>0</v>
      </c>
      <c r="H301" s="32">
        <v>0</v>
      </c>
      <c r="I301" s="33">
        <v>62</v>
      </c>
      <c r="J301" s="29"/>
      <c r="K301" s="29"/>
      <c r="L301" s="30"/>
    </row>
    <row r="302" spans="1:12">
      <c r="A302" s="31"/>
      <c r="B302" s="26" t="s">
        <v>363</v>
      </c>
      <c r="C302" s="32">
        <v>0</v>
      </c>
      <c r="D302" s="33">
        <v>2</v>
      </c>
      <c r="E302" s="33">
        <v>5</v>
      </c>
      <c r="F302" s="33">
        <v>56</v>
      </c>
      <c r="G302" s="32">
        <v>0</v>
      </c>
      <c r="H302" s="32">
        <v>0</v>
      </c>
      <c r="I302" s="33">
        <v>63</v>
      </c>
      <c r="J302" s="29"/>
      <c r="K302" s="29"/>
      <c r="L302" s="30"/>
    </row>
    <row r="303" spans="1:12">
      <c r="A303" s="31"/>
      <c r="B303" s="26" t="s">
        <v>364</v>
      </c>
      <c r="C303" s="32">
        <v>0</v>
      </c>
      <c r="D303" s="33">
        <v>2</v>
      </c>
      <c r="E303" s="33">
        <v>6</v>
      </c>
      <c r="F303" s="33">
        <v>56</v>
      </c>
      <c r="G303" s="32">
        <v>0</v>
      </c>
      <c r="H303" s="32">
        <v>0</v>
      </c>
      <c r="I303" s="33">
        <v>64</v>
      </c>
      <c r="J303" s="29"/>
      <c r="K303" s="29"/>
      <c r="L303" s="30"/>
    </row>
    <row r="304" spans="1:12">
      <c r="A304" s="31"/>
      <c r="B304" s="26" t="s">
        <v>365</v>
      </c>
      <c r="C304" s="32">
        <v>0</v>
      </c>
      <c r="D304" s="33">
        <v>6</v>
      </c>
      <c r="E304" s="33">
        <v>5</v>
      </c>
      <c r="F304" s="33">
        <v>49</v>
      </c>
      <c r="G304" s="32">
        <v>0</v>
      </c>
      <c r="H304" s="32">
        <v>0</v>
      </c>
      <c r="I304" s="33">
        <v>60</v>
      </c>
      <c r="J304" s="29"/>
      <c r="K304" s="29"/>
      <c r="L304" s="30"/>
    </row>
    <row r="305" spans="1:12">
      <c r="A305" s="31"/>
      <c r="B305" s="26" t="s">
        <v>366</v>
      </c>
      <c r="C305" s="32">
        <v>0</v>
      </c>
      <c r="D305" s="33">
        <v>5</v>
      </c>
      <c r="E305" s="33">
        <v>4</v>
      </c>
      <c r="F305" s="33">
        <v>46</v>
      </c>
      <c r="G305" s="32">
        <v>0</v>
      </c>
      <c r="H305" s="32">
        <v>0</v>
      </c>
      <c r="I305" s="33">
        <v>55</v>
      </c>
      <c r="J305" s="29"/>
      <c r="K305" s="29"/>
      <c r="L305" s="30"/>
    </row>
    <row r="306" spans="1:12">
      <c r="A306" s="31"/>
      <c r="B306" s="26" t="s">
        <v>367</v>
      </c>
      <c r="C306" s="32">
        <v>0</v>
      </c>
      <c r="D306" s="33">
        <v>5</v>
      </c>
      <c r="E306" s="33">
        <v>2</v>
      </c>
      <c r="F306" s="33">
        <v>45</v>
      </c>
      <c r="G306" s="32">
        <v>0</v>
      </c>
      <c r="H306" s="32">
        <v>0</v>
      </c>
      <c r="I306" s="33">
        <v>52</v>
      </c>
      <c r="J306" s="29"/>
      <c r="K306" s="29"/>
      <c r="L306" s="30"/>
    </row>
    <row r="307" spans="1:12">
      <c r="A307" s="31"/>
      <c r="B307" s="26" t="s">
        <v>368</v>
      </c>
      <c r="C307" s="32">
        <v>0</v>
      </c>
      <c r="D307" s="33">
        <v>6</v>
      </c>
      <c r="E307" s="33">
        <v>3</v>
      </c>
      <c r="F307" s="33">
        <v>39</v>
      </c>
      <c r="G307" s="32">
        <v>0</v>
      </c>
      <c r="H307" s="32">
        <v>0</v>
      </c>
      <c r="I307" s="33">
        <v>48</v>
      </c>
      <c r="J307" s="29"/>
      <c r="K307" s="29"/>
      <c r="L307" s="30"/>
    </row>
    <row r="308" spans="1:12">
      <c r="A308" s="31"/>
      <c r="B308" s="26" t="s">
        <v>369</v>
      </c>
      <c r="C308" s="32">
        <v>0</v>
      </c>
      <c r="D308" s="33">
        <v>3</v>
      </c>
      <c r="E308" s="33">
        <v>8</v>
      </c>
      <c r="F308" s="33">
        <v>34</v>
      </c>
      <c r="G308" s="32">
        <v>0</v>
      </c>
      <c r="H308" s="32">
        <v>0</v>
      </c>
      <c r="I308" s="33">
        <v>45</v>
      </c>
      <c r="J308" s="29"/>
      <c r="K308" s="29"/>
      <c r="L308" s="30"/>
    </row>
    <row r="309" spans="1:12">
      <c r="A309" s="31"/>
      <c r="B309" s="26" t="s">
        <v>370</v>
      </c>
      <c r="C309" s="32">
        <v>0</v>
      </c>
      <c r="D309" s="33">
        <v>3</v>
      </c>
      <c r="E309" s="33">
        <v>17</v>
      </c>
      <c r="F309" s="33">
        <v>33</v>
      </c>
      <c r="G309" s="32">
        <v>0</v>
      </c>
      <c r="H309" s="32">
        <v>0</v>
      </c>
      <c r="I309" s="33">
        <v>53</v>
      </c>
      <c r="J309" s="29"/>
      <c r="K309" s="29"/>
      <c r="L309" s="30"/>
    </row>
    <row r="310" spans="1:12">
      <c r="A310" s="31"/>
      <c r="B310" s="26" t="s">
        <v>371</v>
      </c>
      <c r="C310" s="32">
        <v>0</v>
      </c>
      <c r="D310" s="33">
        <v>0</v>
      </c>
      <c r="E310" s="33">
        <v>19</v>
      </c>
      <c r="F310" s="33">
        <v>38</v>
      </c>
      <c r="G310" s="32">
        <v>0</v>
      </c>
      <c r="H310" s="32">
        <v>0</v>
      </c>
      <c r="I310" s="33">
        <v>57</v>
      </c>
      <c r="J310" s="29"/>
      <c r="K310" s="29"/>
      <c r="L310" s="30"/>
    </row>
    <row r="311" spans="1:12">
      <c r="A311" s="31"/>
      <c r="B311" s="26" t="s">
        <v>372</v>
      </c>
      <c r="C311" s="32">
        <v>0</v>
      </c>
      <c r="D311" s="33">
        <v>6</v>
      </c>
      <c r="E311" s="33">
        <v>11</v>
      </c>
      <c r="F311" s="33">
        <v>33</v>
      </c>
      <c r="G311" s="32">
        <v>0</v>
      </c>
      <c r="H311" s="32">
        <v>0</v>
      </c>
      <c r="I311" s="33">
        <v>50</v>
      </c>
      <c r="J311" s="29"/>
      <c r="K311" s="29"/>
      <c r="L311" s="30"/>
    </row>
    <row r="312" spans="1:12">
      <c r="A312" s="31"/>
      <c r="B312" s="26" t="s">
        <v>373</v>
      </c>
      <c r="C312" s="32">
        <v>0</v>
      </c>
      <c r="D312" s="33">
        <v>4</v>
      </c>
      <c r="E312" s="33">
        <v>10</v>
      </c>
      <c r="F312" s="33">
        <v>29</v>
      </c>
      <c r="G312" s="32">
        <v>0</v>
      </c>
      <c r="H312" s="32">
        <v>0</v>
      </c>
      <c r="I312" s="33">
        <v>43</v>
      </c>
      <c r="J312" s="29"/>
      <c r="K312" s="29"/>
      <c r="L312" s="30"/>
    </row>
    <row r="313" spans="1:12">
      <c r="A313" s="31"/>
      <c r="B313" s="26" t="s">
        <v>374</v>
      </c>
      <c r="C313" s="32">
        <v>0</v>
      </c>
      <c r="D313" s="33">
        <v>3</v>
      </c>
      <c r="E313" s="33">
        <v>7</v>
      </c>
      <c r="F313" s="33">
        <v>32</v>
      </c>
      <c r="G313" s="32">
        <v>0</v>
      </c>
      <c r="H313" s="32">
        <v>0</v>
      </c>
      <c r="I313" s="33">
        <v>42</v>
      </c>
      <c r="J313" s="29"/>
      <c r="K313" s="29"/>
      <c r="L313" s="30"/>
    </row>
    <row r="314" spans="1:12">
      <c r="A314" s="31"/>
      <c r="B314" s="26" t="s">
        <v>375</v>
      </c>
      <c r="C314" s="32">
        <v>0</v>
      </c>
      <c r="D314" s="33">
        <v>5</v>
      </c>
      <c r="E314" s="33">
        <v>15</v>
      </c>
      <c r="F314" s="33">
        <v>26</v>
      </c>
      <c r="G314" s="32">
        <v>0</v>
      </c>
      <c r="H314" s="32">
        <v>0</v>
      </c>
      <c r="I314" s="33">
        <v>46</v>
      </c>
      <c r="J314" s="29"/>
      <c r="K314" s="29"/>
      <c r="L314" s="30"/>
    </row>
    <row r="315" spans="1:12">
      <c r="A315" s="31"/>
      <c r="B315" s="26" t="s">
        <v>376</v>
      </c>
      <c r="C315" s="32">
        <v>0</v>
      </c>
      <c r="D315" s="33">
        <v>4</v>
      </c>
      <c r="E315" s="33">
        <v>9</v>
      </c>
      <c r="F315" s="33">
        <v>22</v>
      </c>
      <c r="G315" s="32">
        <v>0</v>
      </c>
      <c r="H315" s="32">
        <v>0</v>
      </c>
      <c r="I315" s="33">
        <v>35</v>
      </c>
      <c r="J315" s="29"/>
      <c r="K315" s="29"/>
      <c r="L315" s="30"/>
    </row>
    <row r="316" spans="1:12">
      <c r="A316" s="31"/>
      <c r="B316" s="26" t="s">
        <v>377</v>
      </c>
      <c r="C316" s="32">
        <v>0</v>
      </c>
      <c r="D316" s="33">
        <v>5</v>
      </c>
      <c r="E316" s="33">
        <v>14</v>
      </c>
      <c r="F316" s="33">
        <v>22</v>
      </c>
      <c r="G316" s="32">
        <v>0</v>
      </c>
      <c r="H316" s="32">
        <v>0</v>
      </c>
      <c r="I316" s="33">
        <v>41</v>
      </c>
      <c r="J316" s="29"/>
      <c r="K316" s="29"/>
      <c r="L316" s="30"/>
    </row>
    <row r="317" spans="1:12">
      <c r="A317" s="31"/>
      <c r="B317" s="26" t="s">
        <v>378</v>
      </c>
      <c r="C317" s="32">
        <v>0</v>
      </c>
      <c r="D317" s="33">
        <v>4</v>
      </c>
      <c r="E317" s="33">
        <v>10</v>
      </c>
      <c r="F317" s="33">
        <v>14</v>
      </c>
      <c r="G317" s="32">
        <v>0</v>
      </c>
      <c r="H317" s="32">
        <v>0</v>
      </c>
      <c r="I317" s="33">
        <v>28</v>
      </c>
      <c r="J317" s="29"/>
      <c r="K317" s="29"/>
      <c r="L317" s="30"/>
    </row>
    <row r="318" spans="1:12">
      <c r="A318" s="31"/>
      <c r="B318" s="26" t="s">
        <v>379</v>
      </c>
      <c r="C318" s="32">
        <v>0</v>
      </c>
      <c r="D318" s="33">
        <v>4</v>
      </c>
      <c r="E318" s="33">
        <v>9</v>
      </c>
      <c r="F318" s="33">
        <v>14</v>
      </c>
      <c r="G318" s="32">
        <v>0</v>
      </c>
      <c r="H318" s="32">
        <v>0</v>
      </c>
      <c r="I318" s="33">
        <v>27</v>
      </c>
      <c r="J318" s="29"/>
      <c r="K318" s="29"/>
      <c r="L318" s="30"/>
    </row>
    <row r="319" spans="1:12">
      <c r="A319" s="31"/>
      <c r="B319" s="26" t="s">
        <v>380</v>
      </c>
      <c r="C319" s="32">
        <v>0</v>
      </c>
      <c r="D319" s="33">
        <v>2</v>
      </c>
      <c r="E319" s="33">
        <v>9</v>
      </c>
      <c r="F319" s="33">
        <v>10</v>
      </c>
      <c r="G319" s="32">
        <v>0</v>
      </c>
      <c r="H319" s="32">
        <v>0</v>
      </c>
      <c r="I319" s="33">
        <v>21</v>
      </c>
      <c r="J319" s="29"/>
      <c r="K319" s="29"/>
      <c r="L319" s="30"/>
    </row>
    <row r="320" spans="1:12">
      <c r="A320" s="31"/>
      <c r="B320" s="26" t="s">
        <v>381</v>
      </c>
      <c r="C320" s="32">
        <v>0</v>
      </c>
      <c r="D320" s="33">
        <v>0</v>
      </c>
      <c r="E320" s="33">
        <v>9</v>
      </c>
      <c r="F320" s="33">
        <v>27</v>
      </c>
      <c r="G320" s="32">
        <v>0</v>
      </c>
      <c r="H320" s="32">
        <v>0</v>
      </c>
      <c r="I320" s="33">
        <v>36</v>
      </c>
      <c r="J320" s="29"/>
      <c r="K320" s="29"/>
      <c r="L320" s="30"/>
    </row>
    <row r="321" spans="1:12">
      <c r="A321" s="31"/>
      <c r="B321" s="26" t="s">
        <v>382</v>
      </c>
      <c r="C321" s="32">
        <v>0</v>
      </c>
      <c r="D321" s="33">
        <v>2</v>
      </c>
      <c r="E321" s="33">
        <v>12</v>
      </c>
      <c r="F321" s="33">
        <v>35</v>
      </c>
      <c r="G321" s="32">
        <v>0</v>
      </c>
      <c r="H321" s="32">
        <v>0</v>
      </c>
      <c r="I321" s="33">
        <v>49</v>
      </c>
      <c r="J321" s="29"/>
      <c r="K321" s="29"/>
      <c r="L321" s="30"/>
    </row>
    <row r="322" spans="1:12">
      <c r="A322" s="31"/>
      <c r="B322" s="26" t="s">
        <v>383</v>
      </c>
      <c r="C322" s="32">
        <v>0</v>
      </c>
      <c r="D322" s="33">
        <v>2</v>
      </c>
      <c r="E322" s="33">
        <v>12</v>
      </c>
      <c r="F322" s="33">
        <v>30</v>
      </c>
      <c r="G322" s="32">
        <v>0</v>
      </c>
      <c r="H322" s="32">
        <v>0</v>
      </c>
      <c r="I322" s="33">
        <v>44</v>
      </c>
      <c r="J322" s="29"/>
      <c r="K322" s="29"/>
      <c r="L322" s="30"/>
    </row>
    <row r="323" spans="1:12">
      <c r="A323" s="31"/>
      <c r="B323" s="26" t="s">
        <v>384</v>
      </c>
      <c r="C323" s="32">
        <v>0</v>
      </c>
      <c r="D323" s="33">
        <v>5</v>
      </c>
      <c r="E323" s="33">
        <v>4</v>
      </c>
      <c r="F323" s="33">
        <v>27</v>
      </c>
      <c r="G323" s="32">
        <v>0</v>
      </c>
      <c r="H323" s="32">
        <v>0</v>
      </c>
      <c r="I323" s="33">
        <v>36</v>
      </c>
      <c r="J323" s="29"/>
      <c r="K323" s="29"/>
      <c r="L323" s="30"/>
    </row>
    <row r="324" spans="1:12">
      <c r="A324" s="31"/>
      <c r="B324" s="26" t="s">
        <v>385</v>
      </c>
      <c r="C324" s="32">
        <v>0</v>
      </c>
      <c r="D324" s="33">
        <v>2</v>
      </c>
      <c r="E324" s="33">
        <v>2</v>
      </c>
      <c r="F324" s="33">
        <v>20</v>
      </c>
      <c r="G324" s="32">
        <v>0</v>
      </c>
      <c r="H324" s="32">
        <v>0</v>
      </c>
      <c r="I324" s="33">
        <v>24</v>
      </c>
      <c r="J324" s="29"/>
      <c r="K324" s="29"/>
      <c r="L324" s="30"/>
    </row>
    <row r="325" spans="1:12">
      <c r="A325" s="31"/>
      <c r="B325" s="26" t="s">
        <v>386</v>
      </c>
      <c r="C325" s="32">
        <v>0</v>
      </c>
      <c r="D325" s="33">
        <v>0</v>
      </c>
      <c r="E325" s="33">
        <v>1</v>
      </c>
      <c r="F325" s="33">
        <v>19</v>
      </c>
      <c r="G325" s="32">
        <v>0</v>
      </c>
      <c r="H325" s="32">
        <v>0</v>
      </c>
      <c r="I325" s="33">
        <v>20</v>
      </c>
      <c r="J325" s="29"/>
      <c r="K325" s="29"/>
      <c r="L325" s="30"/>
    </row>
    <row r="326" spans="1:12">
      <c r="A326" s="31"/>
      <c r="B326" s="26" t="s">
        <v>387</v>
      </c>
      <c r="C326" s="32">
        <v>0</v>
      </c>
      <c r="D326" s="33">
        <v>1</v>
      </c>
      <c r="E326" s="33">
        <v>1</v>
      </c>
      <c r="F326" s="33">
        <v>21</v>
      </c>
      <c r="G326" s="32">
        <v>0</v>
      </c>
      <c r="H326" s="32">
        <v>0</v>
      </c>
      <c r="I326" s="33">
        <v>23</v>
      </c>
      <c r="J326" s="29"/>
      <c r="K326" s="29"/>
      <c r="L326" s="30"/>
    </row>
    <row r="327" spans="1:12">
      <c r="A327" s="31"/>
      <c r="B327" s="26" t="s">
        <v>388</v>
      </c>
      <c r="C327" s="32">
        <v>0</v>
      </c>
      <c r="D327" s="33">
        <v>1</v>
      </c>
      <c r="E327" s="33">
        <v>5</v>
      </c>
      <c r="F327" s="33">
        <v>16</v>
      </c>
      <c r="G327" s="32">
        <v>0</v>
      </c>
      <c r="H327" s="32">
        <v>0</v>
      </c>
      <c r="I327" s="33">
        <v>22</v>
      </c>
      <c r="J327" s="29"/>
      <c r="K327" s="29"/>
      <c r="L327" s="30"/>
    </row>
    <row r="328" spans="1:12">
      <c r="A328" s="31"/>
      <c r="B328" s="26" t="s">
        <v>389</v>
      </c>
      <c r="C328" s="32">
        <v>0</v>
      </c>
      <c r="D328" s="33">
        <v>2</v>
      </c>
      <c r="E328" s="33">
        <v>3</v>
      </c>
      <c r="F328" s="33">
        <v>22</v>
      </c>
      <c r="G328" s="32">
        <v>0</v>
      </c>
      <c r="H328" s="32">
        <v>0</v>
      </c>
      <c r="I328" s="33">
        <v>27</v>
      </c>
      <c r="J328" s="29"/>
      <c r="K328" s="29"/>
      <c r="L328" s="30"/>
    </row>
    <row r="329" spans="1:12">
      <c r="A329" s="31"/>
      <c r="B329" s="26" t="s">
        <v>390</v>
      </c>
      <c r="C329" s="32">
        <v>0</v>
      </c>
      <c r="D329" s="33">
        <v>2</v>
      </c>
      <c r="E329" s="33">
        <v>5</v>
      </c>
      <c r="F329" s="33">
        <v>33</v>
      </c>
      <c r="G329" s="32">
        <v>0</v>
      </c>
      <c r="H329" s="32">
        <v>0</v>
      </c>
      <c r="I329" s="33">
        <v>40</v>
      </c>
      <c r="J329" s="29"/>
      <c r="K329" s="29"/>
      <c r="L329" s="30"/>
    </row>
    <row r="330" spans="1:12">
      <c r="A330" s="31"/>
      <c r="B330" s="26" t="s">
        <v>391</v>
      </c>
      <c r="C330" s="32">
        <v>0</v>
      </c>
      <c r="D330" s="33">
        <v>1</v>
      </c>
      <c r="E330" s="33">
        <v>2</v>
      </c>
      <c r="F330" s="33">
        <v>33</v>
      </c>
      <c r="G330" s="32">
        <v>0</v>
      </c>
      <c r="H330" s="32">
        <v>0</v>
      </c>
      <c r="I330" s="33">
        <v>36</v>
      </c>
      <c r="J330" s="29"/>
      <c r="K330" s="29"/>
      <c r="L330" s="30"/>
    </row>
    <row r="331" spans="1:12">
      <c r="A331" s="31"/>
      <c r="B331" s="26" t="s">
        <v>392</v>
      </c>
      <c r="C331" s="32">
        <v>0</v>
      </c>
      <c r="D331" s="33">
        <v>0</v>
      </c>
      <c r="E331" s="33">
        <v>3</v>
      </c>
      <c r="F331" s="33">
        <v>38</v>
      </c>
      <c r="G331" s="32">
        <v>0</v>
      </c>
      <c r="H331" s="32">
        <v>0</v>
      </c>
      <c r="I331" s="33">
        <v>41</v>
      </c>
      <c r="J331" s="29"/>
      <c r="K331" s="29"/>
      <c r="L331" s="30"/>
    </row>
    <row r="332" spans="1:12">
      <c r="A332" s="31"/>
      <c r="B332" s="26" t="s">
        <v>393</v>
      </c>
      <c r="C332" s="32">
        <v>0</v>
      </c>
      <c r="D332" s="33">
        <v>0</v>
      </c>
      <c r="E332" s="33">
        <v>0</v>
      </c>
      <c r="F332" s="33">
        <v>33</v>
      </c>
      <c r="G332" s="32">
        <v>0</v>
      </c>
      <c r="H332" s="32">
        <v>0</v>
      </c>
      <c r="I332" s="33">
        <v>33</v>
      </c>
      <c r="J332" s="29"/>
      <c r="K332" s="29"/>
      <c r="L332" s="30"/>
    </row>
    <row r="333" spans="1:12">
      <c r="A333" s="31"/>
      <c r="B333" s="26" t="s">
        <v>394</v>
      </c>
      <c r="C333" s="32">
        <v>0</v>
      </c>
      <c r="D333" s="33">
        <v>0</v>
      </c>
      <c r="E333" s="33">
        <v>0</v>
      </c>
      <c r="F333" s="33">
        <v>31</v>
      </c>
      <c r="G333" s="32">
        <v>0</v>
      </c>
      <c r="H333" s="32">
        <v>0</v>
      </c>
      <c r="I333" s="33">
        <v>31</v>
      </c>
      <c r="J333" s="29"/>
      <c r="K333" s="29"/>
      <c r="L333" s="30"/>
    </row>
    <row r="334" spans="1:12">
      <c r="B334" s="26" t="s">
        <v>395</v>
      </c>
      <c r="C334" s="32">
        <v>0</v>
      </c>
      <c r="D334" s="33">
        <v>0</v>
      </c>
      <c r="E334" s="33">
        <v>2</v>
      </c>
      <c r="F334" s="33">
        <v>28</v>
      </c>
      <c r="G334" s="32">
        <v>0</v>
      </c>
      <c r="H334" s="32">
        <v>0</v>
      </c>
      <c r="I334" s="33">
        <v>30</v>
      </c>
    </row>
    <row r="335" spans="1:12">
      <c r="B335" s="26" t="s">
        <v>396</v>
      </c>
      <c r="C335" s="32">
        <v>0</v>
      </c>
      <c r="D335" s="33">
        <v>0</v>
      </c>
      <c r="E335" s="33">
        <v>4</v>
      </c>
      <c r="F335" s="33">
        <v>18</v>
      </c>
      <c r="G335" s="32">
        <v>0</v>
      </c>
      <c r="H335" s="32">
        <v>0</v>
      </c>
      <c r="I335" s="33">
        <v>22</v>
      </c>
    </row>
    <row r="336" spans="1:12">
      <c r="B336" s="26" t="s">
        <v>397</v>
      </c>
      <c r="C336" s="32">
        <v>0</v>
      </c>
      <c r="D336" s="33">
        <v>1</v>
      </c>
      <c r="E336" s="33">
        <v>8</v>
      </c>
      <c r="F336" s="33">
        <v>28</v>
      </c>
      <c r="G336" s="32">
        <v>0</v>
      </c>
      <c r="H336" s="32">
        <v>0</v>
      </c>
      <c r="I336" s="33">
        <v>37</v>
      </c>
    </row>
    <row r="337" spans="1:256">
      <c r="B337" s="26" t="s">
        <v>398</v>
      </c>
      <c r="C337" s="32">
        <v>0</v>
      </c>
      <c r="D337" s="33">
        <v>0</v>
      </c>
      <c r="E337" s="33">
        <v>1</v>
      </c>
      <c r="F337" s="33">
        <v>34</v>
      </c>
      <c r="G337" s="32">
        <v>0</v>
      </c>
      <c r="H337" s="32">
        <v>0</v>
      </c>
      <c r="I337" s="33">
        <v>35</v>
      </c>
    </row>
    <row r="338" spans="1:256">
      <c r="B338" s="26" t="s">
        <v>399</v>
      </c>
      <c r="C338" s="32">
        <v>0</v>
      </c>
      <c r="D338" s="33">
        <v>0</v>
      </c>
      <c r="E338" s="33">
        <v>0</v>
      </c>
      <c r="F338" s="33">
        <v>35</v>
      </c>
      <c r="G338" s="32">
        <v>0</v>
      </c>
      <c r="H338" s="32">
        <v>0</v>
      </c>
      <c r="I338" s="33">
        <v>35</v>
      </c>
    </row>
    <row r="339" spans="1:256">
      <c r="A339" s="31"/>
      <c r="B339" s="26" t="s">
        <v>400</v>
      </c>
      <c r="C339" s="32">
        <v>0</v>
      </c>
      <c r="D339" s="33">
        <v>2</v>
      </c>
      <c r="E339" s="33">
        <v>2</v>
      </c>
      <c r="F339" s="33">
        <v>35</v>
      </c>
      <c r="G339" s="32">
        <v>0</v>
      </c>
      <c r="H339" s="32">
        <v>0</v>
      </c>
      <c r="I339" s="33">
        <v>39</v>
      </c>
    </row>
    <row r="340" spans="1:256">
      <c r="B340" s="26" t="s">
        <v>401</v>
      </c>
      <c r="C340" s="32">
        <v>0</v>
      </c>
      <c r="D340" s="33">
        <v>3</v>
      </c>
      <c r="E340" s="33">
        <v>2</v>
      </c>
      <c r="F340" s="33">
        <v>27</v>
      </c>
      <c r="G340" s="32">
        <v>0</v>
      </c>
      <c r="H340" s="32">
        <v>0</v>
      </c>
      <c r="I340" s="33">
        <v>32</v>
      </c>
    </row>
    <row r="341" spans="1:256">
      <c r="B341" s="26" t="s">
        <v>402</v>
      </c>
      <c r="C341" s="32">
        <v>0</v>
      </c>
      <c r="D341" s="33">
        <v>0</v>
      </c>
      <c r="E341" s="33">
        <v>0</v>
      </c>
      <c r="F341" s="33">
        <v>28</v>
      </c>
      <c r="G341" s="32">
        <v>0</v>
      </c>
      <c r="H341" s="32">
        <v>0</v>
      </c>
      <c r="I341" s="33">
        <v>28</v>
      </c>
    </row>
    <row r="342" spans="1:256">
      <c r="B342" s="26" t="s">
        <v>403</v>
      </c>
      <c r="C342" s="32">
        <v>0</v>
      </c>
      <c r="D342" s="33">
        <v>1</v>
      </c>
      <c r="E342" s="33">
        <v>1</v>
      </c>
      <c r="F342" s="33">
        <v>25</v>
      </c>
      <c r="G342" s="32">
        <v>0</v>
      </c>
      <c r="H342" s="32">
        <v>0</v>
      </c>
      <c r="I342" s="33">
        <v>27</v>
      </c>
    </row>
    <row r="343" spans="1:256">
      <c r="B343" s="26" t="s">
        <v>404</v>
      </c>
      <c r="C343" s="32">
        <v>0</v>
      </c>
      <c r="D343" s="33">
        <v>3</v>
      </c>
      <c r="E343" s="33">
        <v>2</v>
      </c>
      <c r="F343" s="33">
        <v>21</v>
      </c>
      <c r="G343" s="32">
        <v>0</v>
      </c>
      <c r="H343" s="32">
        <v>0</v>
      </c>
      <c r="I343" s="33">
        <v>26</v>
      </c>
    </row>
    <row r="344" spans="1:256" ht="12.75">
      <c r="B344" s="26" t="s">
        <v>405</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406</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407</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408</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409</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410</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411</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412</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413</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414</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415</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416</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417</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418</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419</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420</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421</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422</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423</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424</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424</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425</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426</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427</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428</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429</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430</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431</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432</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433</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434</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435</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436</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437</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438</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439</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440</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441</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442</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443</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444</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445</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446</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447</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448</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449</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450</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451</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452</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453</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454</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455</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456</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457</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458</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459</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460</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461</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462</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463</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464</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465</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466</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467</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468</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469</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470</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471</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472</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473</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474</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475</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476</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477</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478</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479</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480</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481</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482</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483</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484</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485</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486</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487</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488</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489</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490</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491</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492</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493</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494</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495</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496</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497</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498</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499</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500</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501</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502</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503</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504</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505</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506</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507</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508</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509</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510</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962</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964</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966</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968</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971</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973</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974</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977</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980</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982</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985</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987</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989</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991</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992</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995</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996</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998</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1000</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1002</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1003</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1007</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1008</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1010</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1012</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1014</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1017</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1018</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1021</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1022</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1024</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1027</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1028</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1030</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1032</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1034</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1036</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1038</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1040</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1042</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1045</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1048</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1051</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1053</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1057</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1060</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1063</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1066</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1078</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1082</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1085</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1087</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1090</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1093</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1096</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1114</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1117</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1120</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1123</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1126</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1130</v>
      </c>
      <c r="C511" s="91">
        <v>1</v>
      </c>
      <c r="D511" s="91">
        <v>8</v>
      </c>
      <c r="E511" s="91">
        <v>4</v>
      </c>
      <c r="F511" s="91">
        <v>7</v>
      </c>
      <c r="G511" s="91">
        <f>$G$116</f>
        <v>0</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1132</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1134</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1138</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1141</v>
      </c>
      <c r="C515" s="91">
        <v>1</v>
      </c>
      <c r="D515" s="91">
        <v>2</v>
      </c>
      <c r="E515" s="91">
        <v>3</v>
      </c>
      <c r="F515" s="91">
        <v>10</v>
      </c>
      <c r="G515" s="91">
        <f>$G$116</f>
        <v>0</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1144</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1147</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1154</v>
      </c>
      <c r="C518" s="91">
        <v>1</v>
      </c>
      <c r="D518" s="91">
        <v>5</v>
      </c>
      <c r="E518" s="91">
        <v>6</v>
      </c>
      <c r="F518" s="91">
        <v>12</v>
      </c>
      <c r="G518" s="91">
        <v>2</v>
      </c>
      <c r="H518" s="91">
        <v>3</v>
      </c>
      <c r="I518" s="91">
        <v>29</v>
      </c>
    </row>
    <row r="519" spans="1:256">
      <c r="B519" s="26" t="s">
        <v>1162</v>
      </c>
      <c r="C519" s="91">
        <v>1</v>
      </c>
      <c r="D519" s="91">
        <v>5</v>
      </c>
      <c r="E519" s="91">
        <v>7</v>
      </c>
      <c r="F519" s="91">
        <v>10</v>
      </c>
      <c r="G519" s="91">
        <v>0</v>
      </c>
      <c r="H519" s="91">
        <v>7</v>
      </c>
      <c r="I519" s="91">
        <v>30</v>
      </c>
    </row>
    <row r="520" spans="1:256">
      <c r="B520" s="26" t="s">
        <v>1172</v>
      </c>
      <c r="C520" s="91">
        <v>0</v>
      </c>
      <c r="D520" s="91">
        <v>4</v>
      </c>
      <c r="E520" s="91">
        <v>5</v>
      </c>
      <c r="F520" s="91">
        <v>7</v>
      </c>
      <c r="G520" s="91">
        <v>0</v>
      </c>
      <c r="H520" s="91">
        <v>4</v>
      </c>
      <c r="I520" s="91">
        <v>20</v>
      </c>
    </row>
    <row r="521" spans="1:256">
      <c r="B521" s="26" t="s">
        <v>1179</v>
      </c>
      <c r="C521" s="91">
        <v>0</v>
      </c>
      <c r="D521" s="91">
        <v>0</v>
      </c>
      <c r="E521" s="91">
        <v>2</v>
      </c>
      <c r="F521" s="91">
        <v>3</v>
      </c>
      <c r="G521" s="91">
        <v>0</v>
      </c>
      <c r="H521" s="91">
        <v>4</v>
      </c>
      <c r="I521" s="91">
        <v>9</v>
      </c>
    </row>
    <row r="522" spans="1:256">
      <c r="B522" s="26" t="s">
        <v>1182</v>
      </c>
      <c r="C522" s="91">
        <f>$C$116</f>
        <v>1</v>
      </c>
      <c r="D522" s="91">
        <v>2</v>
      </c>
      <c r="E522" s="91">
        <v>1</v>
      </c>
      <c r="F522" s="91">
        <v>10</v>
      </c>
      <c r="G522" s="91">
        <v>0</v>
      </c>
      <c r="H522" s="91">
        <v>5</v>
      </c>
      <c r="I522" s="91">
        <v>18</v>
      </c>
    </row>
    <row r="523" spans="1:256">
      <c r="B523" s="26" t="s">
        <v>1185</v>
      </c>
      <c r="C523" s="91">
        <f>$C$116</f>
        <v>1</v>
      </c>
      <c r="D523" s="91">
        <f>$D$116</f>
        <v>3</v>
      </c>
      <c r="E523" s="91">
        <f>$E$116</f>
        <v>2</v>
      </c>
      <c r="F523" s="91">
        <f>$F$116</f>
        <v>9</v>
      </c>
      <c r="G523" s="91">
        <f>$G$116</f>
        <v>0</v>
      </c>
      <c r="H523" s="91">
        <f>$H$116</f>
        <v>3</v>
      </c>
      <c r="I523" s="91">
        <f>$I$116</f>
        <v>18</v>
      </c>
    </row>
    <row r="524" spans="1:256">
      <c r="A524" s="31"/>
      <c r="D524" s="15"/>
      <c r="E524" s="15"/>
      <c r="F524" s="15"/>
      <c r="G524" s="15"/>
      <c r="H524" s="15"/>
      <c r="I524" s="15"/>
    </row>
    <row r="525" spans="1:256">
      <c r="A525" s="31"/>
      <c r="B525" s="34" t="s">
        <v>511</v>
      </c>
      <c r="C525" s="35" t="e">
        <f t="shared" ref="C525:I525" si="2">SUM(C510-C509)/C509</f>
        <v>#DIV/0!</v>
      </c>
      <c r="D525" s="35">
        <f t="shared" si="2"/>
        <v>1.5</v>
      </c>
      <c r="E525" s="35">
        <f t="shared" si="2"/>
        <v>0.33333333333333331</v>
      </c>
      <c r="F525" s="35">
        <f t="shared" si="2"/>
        <v>0.4</v>
      </c>
      <c r="G525" s="35" t="e">
        <f t="shared" si="2"/>
        <v>#DIV/0!</v>
      </c>
      <c r="H525" s="35">
        <f t="shared" si="2"/>
        <v>-0.25</v>
      </c>
      <c r="I525" s="35">
        <f t="shared" si="2"/>
        <v>0.27777777777777779</v>
      </c>
    </row>
    <row r="526" spans="1:256">
      <c r="A526" s="31"/>
      <c r="B526" s="34" t="s">
        <v>512</v>
      </c>
      <c r="C526" s="35">
        <f t="shared" ref="C526:I526" si="3">SUM(C510-C506)/C506</f>
        <v>0</v>
      </c>
      <c r="D526" s="35">
        <f t="shared" si="3"/>
        <v>-0.16666666666666666</v>
      </c>
      <c r="E526" s="35">
        <f t="shared" si="3"/>
        <v>1</v>
      </c>
      <c r="F526" s="35">
        <f t="shared" si="3"/>
        <v>-0.36363636363636365</v>
      </c>
      <c r="G526" s="35">
        <f t="shared" si="3"/>
        <v>-1</v>
      </c>
      <c r="H526" s="35">
        <f t="shared" si="3"/>
        <v>0.2</v>
      </c>
      <c r="I526" s="35">
        <f t="shared" si="3"/>
        <v>-0.14814814814814814</v>
      </c>
    </row>
    <row r="527" spans="1:256">
      <c r="A527" s="31"/>
      <c r="D527" s="15"/>
      <c r="E527" s="15"/>
      <c r="F527" s="15"/>
      <c r="G527" s="15"/>
      <c r="H527" s="15"/>
      <c r="I527" s="15"/>
    </row>
    <row r="528" spans="1:256">
      <c r="A528" s="31"/>
      <c r="D528" s="15"/>
      <c r="E528" s="15"/>
      <c r="F528" s="15"/>
      <c r="G528" s="15"/>
      <c r="H528" s="15"/>
      <c r="I528" s="15"/>
    </row>
    <row r="529" spans="1:12" ht="33.75">
      <c r="A529" s="25" t="s">
        <v>162</v>
      </c>
      <c r="B529" s="26" t="s">
        <v>186</v>
      </c>
      <c r="C529" s="98" t="s">
        <v>1069</v>
      </c>
      <c r="D529" s="104" t="s">
        <v>1070</v>
      </c>
      <c r="E529" s="104" t="s">
        <v>1071</v>
      </c>
      <c r="F529" s="104" t="s">
        <v>1111</v>
      </c>
      <c r="G529" s="98" t="s">
        <v>1112</v>
      </c>
      <c r="H529" s="98" t="s">
        <v>1113</v>
      </c>
      <c r="I529" s="104" t="s">
        <v>160</v>
      </c>
    </row>
    <row r="530" spans="1:12">
      <c r="A530" s="31"/>
      <c r="B530" s="26" t="s">
        <v>187</v>
      </c>
      <c r="C530" s="32">
        <v>0</v>
      </c>
      <c r="D530" s="32">
        <v>11</v>
      </c>
      <c r="E530" s="32">
        <v>18</v>
      </c>
      <c r="F530" s="32">
        <v>37</v>
      </c>
      <c r="G530" s="32">
        <v>0</v>
      </c>
      <c r="H530" s="32">
        <v>0</v>
      </c>
      <c r="I530" s="32">
        <v>66</v>
      </c>
    </row>
    <row r="531" spans="1:12">
      <c r="A531" s="31"/>
      <c r="B531" s="26" t="s">
        <v>188</v>
      </c>
      <c r="C531" s="32">
        <v>0</v>
      </c>
      <c r="D531" s="33">
        <v>11</v>
      </c>
      <c r="E531" s="33">
        <v>19</v>
      </c>
      <c r="F531" s="33">
        <v>46</v>
      </c>
      <c r="G531" s="32">
        <v>0</v>
      </c>
      <c r="H531" s="32">
        <v>0</v>
      </c>
      <c r="I531" s="33">
        <v>76</v>
      </c>
    </row>
    <row r="532" spans="1:12">
      <c r="A532" s="31"/>
      <c r="B532" s="26" t="s">
        <v>189</v>
      </c>
      <c r="C532" s="32">
        <v>0</v>
      </c>
      <c r="D532" s="33">
        <v>10</v>
      </c>
      <c r="E532" s="33">
        <v>25</v>
      </c>
      <c r="F532" s="33">
        <v>51</v>
      </c>
      <c r="G532" s="32">
        <v>0</v>
      </c>
      <c r="H532" s="32">
        <v>0</v>
      </c>
      <c r="I532" s="33">
        <v>86</v>
      </c>
    </row>
    <row r="533" spans="1:12">
      <c r="B533" s="26" t="s">
        <v>190</v>
      </c>
      <c r="C533" s="32">
        <v>0</v>
      </c>
      <c r="D533" s="33">
        <v>9</v>
      </c>
      <c r="E533" s="33">
        <v>27</v>
      </c>
      <c r="F533" s="33">
        <v>46</v>
      </c>
      <c r="G533" s="32">
        <v>0</v>
      </c>
      <c r="H533" s="32">
        <v>0</v>
      </c>
      <c r="I533" s="33">
        <v>82</v>
      </c>
    </row>
    <row r="534" spans="1:12">
      <c r="B534" s="26" t="s">
        <v>191</v>
      </c>
      <c r="C534" s="32">
        <v>0</v>
      </c>
      <c r="D534" s="33">
        <v>8</v>
      </c>
      <c r="E534" s="33">
        <v>20</v>
      </c>
      <c r="F534" s="33">
        <v>29</v>
      </c>
      <c r="G534" s="32">
        <v>0</v>
      </c>
      <c r="H534" s="32">
        <v>0</v>
      </c>
      <c r="I534" s="33">
        <v>57</v>
      </c>
      <c r="J534" s="29"/>
      <c r="K534" s="29"/>
      <c r="L534" s="30"/>
    </row>
    <row r="535" spans="1:12">
      <c r="B535" s="26" t="s">
        <v>192</v>
      </c>
      <c r="C535" s="32">
        <v>0</v>
      </c>
      <c r="D535" s="33">
        <v>9</v>
      </c>
      <c r="E535" s="33">
        <v>13</v>
      </c>
      <c r="F535" s="33">
        <v>45</v>
      </c>
      <c r="G535" s="32">
        <v>0</v>
      </c>
      <c r="H535" s="32">
        <v>0</v>
      </c>
      <c r="I535" s="33">
        <v>67</v>
      </c>
    </row>
    <row r="536" spans="1:12">
      <c r="B536" s="26" t="s">
        <v>193</v>
      </c>
      <c r="C536" s="32">
        <v>0</v>
      </c>
      <c r="D536" s="33">
        <v>13</v>
      </c>
      <c r="E536" s="33">
        <v>23</v>
      </c>
      <c r="F536" s="33">
        <v>46</v>
      </c>
      <c r="G536" s="32">
        <v>0</v>
      </c>
      <c r="H536" s="32">
        <v>0</v>
      </c>
      <c r="I536" s="33">
        <v>82</v>
      </c>
    </row>
    <row r="537" spans="1:12">
      <c r="B537" s="26" t="s">
        <v>194</v>
      </c>
      <c r="C537" s="32">
        <v>0</v>
      </c>
      <c r="D537" s="33">
        <v>16</v>
      </c>
      <c r="E537" s="33">
        <v>19</v>
      </c>
      <c r="F537" s="33">
        <v>64</v>
      </c>
      <c r="G537" s="32">
        <v>0</v>
      </c>
      <c r="H537" s="32">
        <v>0</v>
      </c>
      <c r="I537" s="33">
        <v>99</v>
      </c>
    </row>
    <row r="538" spans="1:12">
      <c r="B538" s="26" t="s">
        <v>195</v>
      </c>
      <c r="C538" s="32">
        <v>0</v>
      </c>
      <c r="D538" s="33">
        <v>16</v>
      </c>
      <c r="E538" s="33">
        <v>20</v>
      </c>
      <c r="F538" s="33">
        <v>54</v>
      </c>
      <c r="G538" s="32">
        <v>0</v>
      </c>
      <c r="H538" s="32">
        <v>0</v>
      </c>
      <c r="I538" s="33">
        <v>90</v>
      </c>
    </row>
    <row r="539" spans="1:12">
      <c r="B539" s="26" t="s">
        <v>196</v>
      </c>
      <c r="C539" s="32">
        <v>0</v>
      </c>
      <c r="D539" s="33">
        <v>7</v>
      </c>
      <c r="E539" s="33">
        <v>17</v>
      </c>
      <c r="F539" s="33">
        <v>46</v>
      </c>
      <c r="G539" s="32">
        <v>0</v>
      </c>
      <c r="H539" s="32">
        <v>0</v>
      </c>
      <c r="I539" s="33">
        <v>70</v>
      </c>
    </row>
    <row r="540" spans="1:12">
      <c r="B540" s="26" t="s">
        <v>197</v>
      </c>
      <c r="C540" s="32">
        <v>0</v>
      </c>
      <c r="D540" s="33">
        <v>10</v>
      </c>
      <c r="E540" s="33">
        <v>20</v>
      </c>
      <c r="F540" s="33">
        <v>39</v>
      </c>
      <c r="G540" s="32">
        <v>0</v>
      </c>
      <c r="H540" s="32">
        <v>0</v>
      </c>
      <c r="I540" s="33">
        <v>69</v>
      </c>
    </row>
    <row r="541" spans="1:12">
      <c r="B541" s="26" t="s">
        <v>198</v>
      </c>
      <c r="C541" s="32">
        <v>0</v>
      </c>
      <c r="D541" s="33">
        <v>9</v>
      </c>
      <c r="E541" s="33">
        <v>18</v>
      </c>
      <c r="F541" s="33">
        <v>52</v>
      </c>
      <c r="G541" s="32">
        <v>0</v>
      </c>
      <c r="H541" s="32">
        <v>0</v>
      </c>
      <c r="I541" s="33">
        <v>79</v>
      </c>
    </row>
    <row r="542" spans="1:12">
      <c r="B542" s="26" t="s">
        <v>199</v>
      </c>
      <c r="C542" s="32">
        <v>0</v>
      </c>
      <c r="D542" s="33">
        <v>7</v>
      </c>
      <c r="E542" s="33">
        <v>17</v>
      </c>
      <c r="F542" s="33">
        <v>42</v>
      </c>
      <c r="G542" s="32">
        <v>0</v>
      </c>
      <c r="H542" s="32">
        <v>0</v>
      </c>
      <c r="I542" s="33">
        <v>66</v>
      </c>
    </row>
    <row r="543" spans="1:12">
      <c r="A543" s="31"/>
      <c r="B543" s="26" t="s">
        <v>200</v>
      </c>
      <c r="C543" s="32">
        <v>0</v>
      </c>
      <c r="D543" s="33">
        <v>8</v>
      </c>
      <c r="E543" s="33">
        <v>20</v>
      </c>
      <c r="F543" s="33">
        <v>55</v>
      </c>
      <c r="G543" s="32">
        <v>0</v>
      </c>
      <c r="H543" s="32">
        <v>0</v>
      </c>
      <c r="I543" s="33">
        <v>83</v>
      </c>
    </row>
    <row r="544" spans="1:12">
      <c r="B544" s="26" t="s">
        <v>201</v>
      </c>
      <c r="C544" s="32">
        <v>0</v>
      </c>
      <c r="D544" s="33">
        <v>13</v>
      </c>
      <c r="E544" s="33">
        <v>24</v>
      </c>
      <c r="F544" s="33">
        <v>77</v>
      </c>
      <c r="G544" s="32">
        <v>0</v>
      </c>
      <c r="H544" s="32">
        <v>0</v>
      </c>
      <c r="I544" s="33">
        <v>114</v>
      </c>
    </row>
    <row r="545" spans="2:9">
      <c r="B545" s="26" t="s">
        <v>202</v>
      </c>
      <c r="C545" s="32">
        <v>0</v>
      </c>
      <c r="D545" s="33">
        <v>12</v>
      </c>
      <c r="E545" s="33">
        <v>18</v>
      </c>
      <c r="F545" s="33">
        <v>50</v>
      </c>
      <c r="G545" s="32">
        <v>0</v>
      </c>
      <c r="H545" s="32">
        <v>0</v>
      </c>
      <c r="I545" s="33">
        <v>80</v>
      </c>
    </row>
    <row r="546" spans="2:9">
      <c r="B546" s="26" t="s">
        <v>203</v>
      </c>
      <c r="C546" s="32">
        <v>0</v>
      </c>
      <c r="D546" s="33">
        <v>7</v>
      </c>
      <c r="E546" s="33">
        <v>16</v>
      </c>
      <c r="F546" s="33">
        <v>52</v>
      </c>
      <c r="G546" s="32">
        <v>0</v>
      </c>
      <c r="H546" s="32">
        <v>0</v>
      </c>
      <c r="I546" s="33">
        <v>75</v>
      </c>
    </row>
    <row r="547" spans="2:9">
      <c r="B547" s="26" t="s">
        <v>204</v>
      </c>
      <c r="C547" s="32">
        <v>0</v>
      </c>
      <c r="D547" s="33">
        <v>9</v>
      </c>
      <c r="E547" s="33">
        <v>10</v>
      </c>
      <c r="F547" s="33">
        <v>51</v>
      </c>
      <c r="G547" s="32">
        <v>0</v>
      </c>
      <c r="H547" s="32">
        <v>0</v>
      </c>
      <c r="I547" s="33">
        <v>70</v>
      </c>
    </row>
    <row r="548" spans="2:9">
      <c r="B548" s="26" t="s">
        <v>205</v>
      </c>
      <c r="C548" s="32">
        <v>0</v>
      </c>
      <c r="D548" s="33">
        <v>9</v>
      </c>
      <c r="E548" s="33">
        <v>16</v>
      </c>
      <c r="F548" s="33">
        <v>62</v>
      </c>
      <c r="G548" s="32">
        <v>0</v>
      </c>
      <c r="H548" s="32">
        <v>0</v>
      </c>
      <c r="I548" s="33">
        <v>87</v>
      </c>
    </row>
    <row r="549" spans="2:9">
      <c r="B549" s="26" t="s">
        <v>206</v>
      </c>
      <c r="C549" s="32">
        <v>0</v>
      </c>
      <c r="D549" s="33">
        <v>11</v>
      </c>
      <c r="E549" s="33">
        <v>19</v>
      </c>
      <c r="F549" s="33">
        <v>48</v>
      </c>
      <c r="G549" s="32">
        <v>0</v>
      </c>
      <c r="H549" s="32">
        <v>0</v>
      </c>
      <c r="I549" s="33">
        <v>78</v>
      </c>
    </row>
    <row r="550" spans="2:9">
      <c r="B550" s="26" t="s">
        <v>207</v>
      </c>
      <c r="C550" s="32">
        <v>0</v>
      </c>
      <c r="D550" s="33">
        <v>11</v>
      </c>
      <c r="E550" s="33">
        <v>26</v>
      </c>
      <c r="F550" s="33">
        <v>48</v>
      </c>
      <c r="G550" s="32">
        <v>0</v>
      </c>
      <c r="H550" s="32">
        <v>0</v>
      </c>
      <c r="I550" s="33">
        <v>85</v>
      </c>
    </row>
    <row r="551" spans="2:9">
      <c r="B551" s="26" t="s">
        <v>208</v>
      </c>
      <c r="C551" s="32">
        <v>0</v>
      </c>
      <c r="D551" s="33">
        <v>9</v>
      </c>
      <c r="E551" s="33">
        <v>26</v>
      </c>
      <c r="F551" s="33">
        <v>37</v>
      </c>
      <c r="G551" s="32">
        <v>0</v>
      </c>
      <c r="H551" s="32">
        <v>0</v>
      </c>
      <c r="I551" s="33">
        <v>72</v>
      </c>
    </row>
    <row r="552" spans="2:9">
      <c r="B552" s="26" t="s">
        <v>209</v>
      </c>
      <c r="C552" s="32">
        <v>0</v>
      </c>
      <c r="D552" s="33">
        <v>14</v>
      </c>
      <c r="E552" s="33">
        <v>31</v>
      </c>
      <c r="F552" s="33">
        <v>36</v>
      </c>
      <c r="G552" s="32">
        <v>0</v>
      </c>
      <c r="H552" s="32">
        <v>0</v>
      </c>
      <c r="I552" s="33">
        <v>81</v>
      </c>
    </row>
    <row r="553" spans="2:9">
      <c r="B553" s="26" t="s">
        <v>210</v>
      </c>
      <c r="C553" s="32">
        <v>0</v>
      </c>
      <c r="D553" s="33">
        <v>17</v>
      </c>
      <c r="E553" s="33">
        <v>32</v>
      </c>
      <c r="F553" s="33">
        <v>36</v>
      </c>
      <c r="G553" s="32">
        <v>0</v>
      </c>
      <c r="H553" s="32">
        <v>0</v>
      </c>
      <c r="I553" s="33">
        <v>85</v>
      </c>
    </row>
    <row r="554" spans="2:9">
      <c r="B554" s="26" t="s">
        <v>211</v>
      </c>
      <c r="C554" s="32">
        <v>0</v>
      </c>
      <c r="D554" s="33">
        <v>9</v>
      </c>
      <c r="E554" s="33">
        <v>29</v>
      </c>
      <c r="F554" s="33">
        <v>33</v>
      </c>
      <c r="G554" s="32">
        <v>0</v>
      </c>
      <c r="H554" s="32">
        <v>0</v>
      </c>
      <c r="I554" s="33">
        <v>71</v>
      </c>
    </row>
    <row r="555" spans="2:9">
      <c r="B555" s="26" t="s">
        <v>212</v>
      </c>
      <c r="C555" s="32">
        <v>0</v>
      </c>
      <c r="D555" s="33">
        <v>9</v>
      </c>
      <c r="E555" s="33">
        <v>21</v>
      </c>
      <c r="F555" s="33">
        <v>42</v>
      </c>
      <c r="G555" s="32">
        <v>0</v>
      </c>
      <c r="H555" s="32">
        <v>0</v>
      </c>
      <c r="I555" s="33">
        <v>72</v>
      </c>
    </row>
    <row r="556" spans="2:9">
      <c r="B556" s="26" t="s">
        <v>213</v>
      </c>
      <c r="C556" s="32">
        <v>0</v>
      </c>
      <c r="D556" s="33">
        <v>11</v>
      </c>
      <c r="E556" s="33">
        <v>27</v>
      </c>
      <c r="F556" s="33">
        <v>54</v>
      </c>
      <c r="G556" s="32">
        <v>0</v>
      </c>
      <c r="H556" s="32">
        <v>0</v>
      </c>
      <c r="I556" s="33">
        <v>92</v>
      </c>
    </row>
    <row r="557" spans="2:9">
      <c r="B557" s="26" t="s">
        <v>214</v>
      </c>
      <c r="C557" s="32">
        <v>0</v>
      </c>
      <c r="D557" s="33">
        <v>11</v>
      </c>
      <c r="E557" s="33">
        <v>16</v>
      </c>
      <c r="F557" s="33">
        <v>55</v>
      </c>
      <c r="G557" s="32">
        <v>0</v>
      </c>
      <c r="H557" s="32">
        <v>0</v>
      </c>
      <c r="I557" s="33">
        <v>82</v>
      </c>
    </row>
    <row r="558" spans="2:9">
      <c r="B558" s="26" t="s">
        <v>215</v>
      </c>
      <c r="C558" s="32">
        <v>0</v>
      </c>
      <c r="D558" s="33">
        <v>12</v>
      </c>
      <c r="E558" s="33">
        <v>21</v>
      </c>
      <c r="F558" s="33">
        <v>59</v>
      </c>
      <c r="G558" s="32">
        <v>0</v>
      </c>
      <c r="H558" s="32">
        <v>0</v>
      </c>
      <c r="I558" s="33">
        <v>92</v>
      </c>
    </row>
    <row r="559" spans="2:9">
      <c r="B559" s="26" t="s">
        <v>216</v>
      </c>
      <c r="C559" s="32">
        <v>0</v>
      </c>
      <c r="D559" s="33">
        <v>11</v>
      </c>
      <c r="E559" s="33">
        <v>28</v>
      </c>
      <c r="F559" s="33">
        <v>61</v>
      </c>
      <c r="G559" s="32">
        <v>0</v>
      </c>
      <c r="H559" s="32">
        <v>0</v>
      </c>
      <c r="I559" s="33">
        <v>100</v>
      </c>
    </row>
    <row r="560" spans="2:9">
      <c r="B560" s="26" t="s">
        <v>217</v>
      </c>
      <c r="C560" s="32">
        <v>0</v>
      </c>
      <c r="D560" s="33">
        <v>11</v>
      </c>
      <c r="E560" s="33">
        <v>25</v>
      </c>
      <c r="F560" s="33">
        <v>68</v>
      </c>
      <c r="G560" s="32">
        <v>0</v>
      </c>
      <c r="H560" s="32">
        <v>0</v>
      </c>
      <c r="I560" s="33">
        <v>104</v>
      </c>
    </row>
    <row r="561" spans="1:12">
      <c r="B561" s="26" t="s">
        <v>218</v>
      </c>
      <c r="C561" s="32">
        <v>0</v>
      </c>
      <c r="D561" s="33">
        <v>12</v>
      </c>
      <c r="E561" s="33">
        <v>27</v>
      </c>
      <c r="F561" s="33">
        <v>69</v>
      </c>
      <c r="G561" s="32">
        <v>0</v>
      </c>
      <c r="H561" s="32">
        <v>0</v>
      </c>
      <c r="I561" s="33">
        <v>108</v>
      </c>
    </row>
    <row r="562" spans="1:12">
      <c r="B562" s="26" t="s">
        <v>219</v>
      </c>
      <c r="C562" s="32">
        <v>0</v>
      </c>
      <c r="D562" s="33">
        <v>10</v>
      </c>
      <c r="E562" s="33">
        <v>26</v>
      </c>
      <c r="F562" s="33">
        <v>66</v>
      </c>
      <c r="G562" s="32">
        <v>0</v>
      </c>
      <c r="H562" s="32">
        <v>0</v>
      </c>
      <c r="I562" s="33">
        <v>102</v>
      </c>
    </row>
    <row r="563" spans="1:12">
      <c r="B563" s="26" t="s">
        <v>220</v>
      </c>
      <c r="C563" s="32">
        <v>0</v>
      </c>
      <c r="D563" s="33">
        <v>14</v>
      </c>
      <c r="E563" s="33">
        <v>28</v>
      </c>
      <c r="F563" s="33">
        <v>66</v>
      </c>
      <c r="G563" s="32">
        <v>0</v>
      </c>
      <c r="H563" s="32">
        <v>0</v>
      </c>
      <c r="I563" s="33">
        <v>108</v>
      </c>
    </row>
    <row r="564" spans="1:12">
      <c r="B564" s="26" t="s">
        <v>221</v>
      </c>
      <c r="C564" s="32">
        <v>0</v>
      </c>
      <c r="D564" s="33">
        <v>12</v>
      </c>
      <c r="E564" s="33">
        <v>33</v>
      </c>
      <c r="F564" s="33">
        <v>46</v>
      </c>
      <c r="G564" s="32">
        <v>0</v>
      </c>
      <c r="H564" s="32">
        <v>0</v>
      </c>
      <c r="I564" s="33">
        <v>91</v>
      </c>
    </row>
    <row r="565" spans="1:12">
      <c r="B565" s="26" t="s">
        <v>222</v>
      </c>
      <c r="C565" s="32">
        <v>0</v>
      </c>
      <c r="D565" s="33">
        <v>7</v>
      </c>
      <c r="E565" s="33">
        <v>30</v>
      </c>
      <c r="F565" s="33">
        <v>53</v>
      </c>
      <c r="G565" s="32">
        <v>0</v>
      </c>
      <c r="H565" s="32">
        <v>0</v>
      </c>
      <c r="I565" s="33">
        <v>90</v>
      </c>
    </row>
    <row r="566" spans="1:12">
      <c r="B566" s="26" t="s">
        <v>223</v>
      </c>
      <c r="C566" s="32">
        <v>0</v>
      </c>
      <c r="D566" s="33">
        <v>12</v>
      </c>
      <c r="E566" s="33">
        <v>27</v>
      </c>
      <c r="F566" s="33">
        <v>61</v>
      </c>
      <c r="G566" s="32">
        <v>0</v>
      </c>
      <c r="H566" s="32">
        <v>0</v>
      </c>
      <c r="I566" s="33">
        <v>100</v>
      </c>
    </row>
    <row r="567" spans="1:12">
      <c r="B567" s="26" t="s">
        <v>224</v>
      </c>
      <c r="C567" s="32">
        <v>0</v>
      </c>
      <c r="D567" s="33">
        <v>18</v>
      </c>
      <c r="E567" s="33">
        <v>31</v>
      </c>
      <c r="F567" s="33">
        <v>67</v>
      </c>
      <c r="G567" s="32">
        <v>0</v>
      </c>
      <c r="H567" s="32">
        <v>0</v>
      </c>
      <c r="I567" s="33">
        <v>116</v>
      </c>
      <c r="J567" s="29"/>
      <c r="K567" s="29"/>
      <c r="L567" s="30"/>
    </row>
    <row r="568" spans="1:12">
      <c r="B568" s="26" t="s">
        <v>225</v>
      </c>
      <c r="C568" s="32">
        <v>0</v>
      </c>
      <c r="D568" s="33">
        <v>21</v>
      </c>
      <c r="E568" s="33">
        <v>28</v>
      </c>
      <c r="F568" s="33">
        <v>54</v>
      </c>
      <c r="G568" s="32">
        <v>0</v>
      </c>
      <c r="H568" s="32">
        <v>0</v>
      </c>
      <c r="I568" s="33">
        <v>103</v>
      </c>
      <c r="J568" s="29"/>
      <c r="K568" s="29"/>
      <c r="L568" s="30"/>
    </row>
    <row r="569" spans="1:12">
      <c r="B569" s="26" t="s">
        <v>226</v>
      </c>
      <c r="C569" s="32">
        <v>0</v>
      </c>
      <c r="D569" s="33">
        <v>10</v>
      </c>
      <c r="E569" s="33">
        <v>24</v>
      </c>
      <c r="F569" s="33">
        <v>53</v>
      </c>
      <c r="G569" s="32">
        <v>0</v>
      </c>
      <c r="H569" s="32">
        <v>0</v>
      </c>
      <c r="I569" s="33">
        <v>87</v>
      </c>
      <c r="J569" s="29"/>
      <c r="K569" s="29"/>
      <c r="L569" s="30"/>
    </row>
    <row r="570" spans="1:12">
      <c r="B570" s="26" t="s">
        <v>227</v>
      </c>
      <c r="C570" s="32">
        <v>0</v>
      </c>
      <c r="D570" s="33">
        <v>10</v>
      </c>
      <c r="E570" s="33">
        <v>23</v>
      </c>
      <c r="F570" s="33">
        <v>56</v>
      </c>
      <c r="G570" s="32">
        <v>0</v>
      </c>
      <c r="H570" s="32">
        <v>0</v>
      </c>
      <c r="I570" s="33">
        <v>89</v>
      </c>
      <c r="J570" s="29"/>
      <c r="K570" s="29"/>
      <c r="L570" s="30"/>
    </row>
    <row r="571" spans="1:12">
      <c r="B571" s="26" t="s">
        <v>228</v>
      </c>
      <c r="C571" s="32">
        <v>0</v>
      </c>
      <c r="D571" s="33">
        <v>10</v>
      </c>
      <c r="E571" s="33">
        <v>22</v>
      </c>
      <c r="F571" s="33">
        <v>45</v>
      </c>
      <c r="G571" s="32">
        <v>0</v>
      </c>
      <c r="H571" s="32">
        <v>0</v>
      </c>
      <c r="I571" s="33">
        <v>77</v>
      </c>
      <c r="J571" s="29"/>
      <c r="K571" s="29"/>
      <c r="L571" s="30"/>
    </row>
    <row r="572" spans="1:12">
      <c r="B572" s="26" t="s">
        <v>229</v>
      </c>
      <c r="C572" s="32">
        <v>0</v>
      </c>
      <c r="D572" s="33">
        <v>4</v>
      </c>
      <c r="E572" s="33">
        <v>14</v>
      </c>
      <c r="F572" s="33">
        <v>39</v>
      </c>
      <c r="G572" s="32">
        <v>0</v>
      </c>
      <c r="H572" s="32">
        <v>0</v>
      </c>
      <c r="I572" s="33">
        <v>57</v>
      </c>
      <c r="J572" s="29"/>
      <c r="K572" s="29"/>
      <c r="L572" s="30"/>
    </row>
    <row r="573" spans="1:12">
      <c r="B573" s="26" t="s">
        <v>230</v>
      </c>
      <c r="C573" s="32">
        <v>0</v>
      </c>
      <c r="D573" s="33">
        <v>4</v>
      </c>
      <c r="E573" s="33">
        <v>17</v>
      </c>
      <c r="F573" s="33">
        <v>45</v>
      </c>
      <c r="G573" s="32">
        <v>0</v>
      </c>
      <c r="H573" s="32">
        <v>0</v>
      </c>
      <c r="I573" s="33">
        <v>66</v>
      </c>
      <c r="J573" s="29"/>
      <c r="K573" s="29"/>
      <c r="L573" s="30"/>
    </row>
    <row r="574" spans="1:12">
      <c r="B574" s="26" t="s">
        <v>231</v>
      </c>
      <c r="C574" s="32">
        <v>0</v>
      </c>
      <c r="D574" s="33">
        <v>3</v>
      </c>
      <c r="E574" s="33">
        <v>14</v>
      </c>
      <c r="F574" s="33">
        <v>33</v>
      </c>
      <c r="G574" s="32">
        <v>0</v>
      </c>
      <c r="H574" s="32">
        <v>0</v>
      </c>
      <c r="I574" s="33">
        <v>50</v>
      </c>
      <c r="J574" s="29"/>
      <c r="K574" s="29"/>
      <c r="L574" s="30"/>
    </row>
    <row r="575" spans="1:12">
      <c r="B575" s="26" t="s">
        <v>232</v>
      </c>
      <c r="C575" s="32">
        <v>0</v>
      </c>
      <c r="D575" s="33">
        <v>5</v>
      </c>
      <c r="E575" s="33">
        <v>12</v>
      </c>
      <c r="F575" s="33">
        <v>34</v>
      </c>
      <c r="G575" s="32">
        <v>0</v>
      </c>
      <c r="H575" s="32">
        <v>0</v>
      </c>
      <c r="I575" s="33">
        <v>51</v>
      </c>
      <c r="J575" s="29"/>
      <c r="K575" s="29"/>
      <c r="L575" s="30"/>
    </row>
    <row r="576" spans="1:12">
      <c r="A576" s="31"/>
      <c r="B576" s="26" t="s">
        <v>233</v>
      </c>
      <c r="C576" s="32">
        <v>0</v>
      </c>
      <c r="D576" s="33">
        <v>4</v>
      </c>
      <c r="E576" s="33">
        <v>6</v>
      </c>
      <c r="F576" s="33">
        <v>24</v>
      </c>
      <c r="G576" s="32">
        <v>0</v>
      </c>
      <c r="H576" s="32">
        <v>0</v>
      </c>
      <c r="I576" s="33">
        <v>34</v>
      </c>
      <c r="J576" s="29"/>
      <c r="K576" s="29"/>
      <c r="L576" s="30"/>
    </row>
    <row r="577" spans="1:12">
      <c r="A577" s="31"/>
      <c r="B577" s="26" t="s">
        <v>234</v>
      </c>
      <c r="C577" s="32">
        <v>0</v>
      </c>
      <c r="D577" s="33">
        <v>0</v>
      </c>
      <c r="E577" s="33">
        <v>5</v>
      </c>
      <c r="F577" s="33">
        <v>25</v>
      </c>
      <c r="G577" s="32">
        <v>0</v>
      </c>
      <c r="H577" s="32">
        <v>0</v>
      </c>
      <c r="I577" s="33">
        <v>30</v>
      </c>
      <c r="J577" s="29"/>
      <c r="K577" s="29"/>
      <c r="L577" s="30"/>
    </row>
    <row r="578" spans="1:12">
      <c r="A578" s="31"/>
      <c r="B578" s="26" t="s">
        <v>235</v>
      </c>
      <c r="C578" s="32">
        <v>0</v>
      </c>
      <c r="D578" s="33">
        <v>2</v>
      </c>
      <c r="E578" s="33">
        <v>8</v>
      </c>
      <c r="F578" s="33">
        <v>31</v>
      </c>
      <c r="G578" s="32">
        <v>0</v>
      </c>
      <c r="H578" s="32">
        <v>0</v>
      </c>
      <c r="I578" s="33">
        <v>41</v>
      </c>
      <c r="J578" s="29"/>
      <c r="K578" s="29"/>
      <c r="L578" s="30"/>
    </row>
    <row r="579" spans="1:12">
      <c r="A579" s="31"/>
      <c r="B579" s="26" t="s">
        <v>236</v>
      </c>
      <c r="C579" s="32">
        <v>0</v>
      </c>
      <c r="D579" s="33">
        <v>0</v>
      </c>
      <c r="E579" s="33">
        <v>9</v>
      </c>
      <c r="F579" s="33">
        <v>40</v>
      </c>
      <c r="G579" s="32">
        <v>0</v>
      </c>
      <c r="H579" s="32">
        <v>0</v>
      </c>
      <c r="I579" s="33">
        <v>49</v>
      </c>
      <c r="J579" s="29"/>
      <c r="K579" s="29"/>
      <c r="L579" s="30"/>
    </row>
    <row r="580" spans="1:12">
      <c r="A580" s="31"/>
      <c r="B580" s="26" t="s">
        <v>237</v>
      </c>
      <c r="C580" s="32">
        <v>0</v>
      </c>
      <c r="D580" s="33">
        <v>2</v>
      </c>
      <c r="E580" s="33">
        <v>7</v>
      </c>
      <c r="F580" s="33">
        <v>23</v>
      </c>
      <c r="G580" s="32">
        <v>0</v>
      </c>
      <c r="H580" s="32">
        <v>0</v>
      </c>
      <c r="I580" s="33">
        <v>32</v>
      </c>
      <c r="J580" s="29"/>
      <c r="K580" s="29"/>
      <c r="L580" s="30"/>
    </row>
    <row r="581" spans="1:12">
      <c r="A581" s="31"/>
      <c r="B581" s="26" t="s">
        <v>238</v>
      </c>
      <c r="C581" s="32">
        <v>0</v>
      </c>
      <c r="D581" s="33">
        <v>2</v>
      </c>
      <c r="E581" s="33">
        <v>7</v>
      </c>
      <c r="F581" s="33">
        <v>28</v>
      </c>
      <c r="G581" s="32">
        <v>0</v>
      </c>
      <c r="H581" s="32">
        <v>0</v>
      </c>
      <c r="I581" s="33">
        <v>37</v>
      </c>
      <c r="J581" s="29"/>
      <c r="K581" s="29"/>
      <c r="L581" s="30"/>
    </row>
    <row r="582" spans="1:12">
      <c r="A582" s="31"/>
      <c r="B582" s="26" t="s">
        <v>239</v>
      </c>
      <c r="C582" s="32">
        <v>0</v>
      </c>
      <c r="D582" s="33">
        <v>2</v>
      </c>
      <c r="E582" s="33">
        <v>7</v>
      </c>
      <c r="F582" s="33">
        <v>46</v>
      </c>
      <c r="G582" s="32">
        <v>0</v>
      </c>
      <c r="H582" s="32">
        <v>0</v>
      </c>
      <c r="I582" s="33">
        <v>55</v>
      </c>
      <c r="J582" s="29"/>
      <c r="K582" s="29"/>
      <c r="L582" s="30"/>
    </row>
    <row r="583" spans="1:12">
      <c r="A583" s="31"/>
      <c r="B583" s="26" t="s">
        <v>240</v>
      </c>
      <c r="C583" s="32">
        <v>0</v>
      </c>
      <c r="D583" s="33">
        <v>2</v>
      </c>
      <c r="E583" s="33">
        <v>3</v>
      </c>
      <c r="F583" s="33">
        <v>43</v>
      </c>
      <c r="G583" s="32">
        <v>0</v>
      </c>
      <c r="H583" s="32">
        <v>0</v>
      </c>
      <c r="I583" s="33">
        <v>48</v>
      </c>
      <c r="J583" s="29"/>
      <c r="K583" s="29"/>
      <c r="L583" s="30"/>
    </row>
    <row r="584" spans="1:12">
      <c r="A584" s="31"/>
      <c r="B584" s="26" t="s">
        <v>241</v>
      </c>
      <c r="C584" s="32">
        <v>0</v>
      </c>
      <c r="D584" s="33">
        <v>2</v>
      </c>
      <c r="E584" s="33">
        <v>7</v>
      </c>
      <c r="F584" s="33">
        <v>36</v>
      </c>
      <c r="G584" s="32">
        <v>0</v>
      </c>
      <c r="H584" s="32">
        <v>0</v>
      </c>
      <c r="I584" s="33">
        <v>45</v>
      </c>
      <c r="J584" s="29"/>
      <c r="K584" s="29"/>
      <c r="L584" s="30"/>
    </row>
    <row r="585" spans="1:12">
      <c r="A585" s="31"/>
      <c r="B585" s="26" t="s">
        <v>242</v>
      </c>
      <c r="C585" s="32">
        <v>0</v>
      </c>
      <c r="D585" s="33">
        <v>2</v>
      </c>
      <c r="E585" s="33">
        <v>8</v>
      </c>
      <c r="F585" s="33">
        <v>45</v>
      </c>
      <c r="G585" s="32">
        <v>0</v>
      </c>
      <c r="H585" s="32">
        <v>0</v>
      </c>
      <c r="I585" s="33">
        <v>55</v>
      </c>
      <c r="J585" s="29"/>
      <c r="K585" s="29"/>
      <c r="L585" s="30"/>
    </row>
    <row r="586" spans="1:12">
      <c r="A586" s="31"/>
      <c r="B586" s="26" t="s">
        <v>243</v>
      </c>
      <c r="C586" s="32">
        <v>0</v>
      </c>
      <c r="D586" s="33">
        <v>2</v>
      </c>
      <c r="E586" s="33">
        <v>11</v>
      </c>
      <c r="F586" s="33">
        <v>57</v>
      </c>
      <c r="G586" s="32">
        <v>0</v>
      </c>
      <c r="H586" s="32">
        <v>0</v>
      </c>
      <c r="I586" s="33">
        <v>70</v>
      </c>
      <c r="J586" s="29"/>
      <c r="K586" s="29"/>
      <c r="L586" s="30"/>
    </row>
    <row r="587" spans="1:12">
      <c r="A587" s="31"/>
      <c r="B587" s="26" t="s">
        <v>244</v>
      </c>
      <c r="C587" s="32">
        <v>0</v>
      </c>
      <c r="D587" s="33">
        <v>2</v>
      </c>
      <c r="E587" s="33">
        <v>5</v>
      </c>
      <c r="F587" s="33">
        <v>53</v>
      </c>
      <c r="G587" s="32">
        <v>0</v>
      </c>
      <c r="H587" s="32">
        <v>0</v>
      </c>
      <c r="I587" s="33">
        <v>60</v>
      </c>
      <c r="J587" s="29"/>
      <c r="K587" s="29"/>
      <c r="L587" s="30"/>
    </row>
    <row r="588" spans="1:12">
      <c r="A588" s="31"/>
      <c r="B588" s="26" t="s">
        <v>245</v>
      </c>
      <c r="C588" s="32">
        <v>0</v>
      </c>
      <c r="D588" s="33">
        <v>0</v>
      </c>
      <c r="E588" s="33">
        <v>7</v>
      </c>
      <c r="F588" s="33">
        <v>42</v>
      </c>
      <c r="G588" s="32">
        <v>0</v>
      </c>
      <c r="H588" s="32">
        <v>0</v>
      </c>
      <c r="I588" s="33">
        <v>49</v>
      </c>
      <c r="J588" s="29"/>
      <c r="K588" s="29"/>
      <c r="L588" s="30"/>
    </row>
    <row r="589" spans="1:12">
      <c r="A589" s="31"/>
      <c r="B589" s="26" t="s">
        <v>246</v>
      </c>
      <c r="C589" s="32">
        <v>0</v>
      </c>
      <c r="D589" s="33">
        <v>1</v>
      </c>
      <c r="E589" s="33">
        <v>13</v>
      </c>
      <c r="F589" s="33">
        <v>59</v>
      </c>
      <c r="G589" s="32">
        <v>0</v>
      </c>
      <c r="H589" s="32">
        <v>0</v>
      </c>
      <c r="I589" s="33">
        <v>73</v>
      </c>
      <c r="J589" s="29"/>
      <c r="K589" s="29"/>
      <c r="L589" s="30"/>
    </row>
    <row r="590" spans="1:12">
      <c r="A590" s="31"/>
      <c r="B590" s="26" t="s">
        <v>247</v>
      </c>
      <c r="C590" s="32">
        <v>0</v>
      </c>
      <c r="D590" s="33">
        <v>2</v>
      </c>
      <c r="E590" s="33">
        <v>9</v>
      </c>
      <c r="F590" s="33">
        <v>60</v>
      </c>
      <c r="G590" s="32">
        <v>0</v>
      </c>
      <c r="H590" s="32">
        <v>0</v>
      </c>
      <c r="I590" s="33">
        <v>71</v>
      </c>
      <c r="J590" s="29"/>
      <c r="K590" s="29"/>
      <c r="L590" s="30"/>
    </row>
    <row r="591" spans="1:12">
      <c r="A591" s="31"/>
      <c r="B591" s="26" t="s">
        <v>248</v>
      </c>
      <c r="C591" s="32">
        <v>0</v>
      </c>
      <c r="D591" s="33">
        <v>1</v>
      </c>
      <c r="E591" s="33">
        <v>10</v>
      </c>
      <c r="F591" s="33">
        <v>58</v>
      </c>
      <c r="G591" s="32">
        <v>0</v>
      </c>
      <c r="H591" s="32">
        <v>0</v>
      </c>
      <c r="I591" s="33">
        <v>69</v>
      </c>
      <c r="J591" s="29"/>
      <c r="K591" s="29"/>
      <c r="L591" s="30"/>
    </row>
    <row r="592" spans="1:12">
      <c r="A592" s="31"/>
      <c r="B592" s="26" t="s">
        <v>249</v>
      </c>
      <c r="C592" s="32">
        <v>0</v>
      </c>
      <c r="D592" s="33">
        <v>2</v>
      </c>
      <c r="E592" s="33">
        <v>10</v>
      </c>
      <c r="F592" s="33">
        <v>70</v>
      </c>
      <c r="G592" s="32">
        <v>0</v>
      </c>
      <c r="H592" s="32">
        <v>0</v>
      </c>
      <c r="I592" s="33">
        <v>82</v>
      </c>
      <c r="J592" s="29"/>
      <c r="K592" s="29"/>
      <c r="L592" s="30"/>
    </row>
    <row r="593" spans="1:12">
      <c r="A593" s="31"/>
      <c r="B593" s="26" t="s">
        <v>250</v>
      </c>
      <c r="C593" s="32">
        <v>0</v>
      </c>
      <c r="D593" s="33">
        <v>2</v>
      </c>
      <c r="E593" s="33">
        <v>10</v>
      </c>
      <c r="F593" s="33">
        <v>53</v>
      </c>
      <c r="G593" s="32">
        <v>0</v>
      </c>
      <c r="H593" s="32">
        <v>0</v>
      </c>
      <c r="I593" s="33">
        <v>65</v>
      </c>
      <c r="J593" s="29"/>
      <c r="K593" s="29"/>
      <c r="L593" s="30"/>
    </row>
    <row r="594" spans="1:12">
      <c r="A594" s="31"/>
      <c r="B594" s="26" t="s">
        <v>251</v>
      </c>
      <c r="C594" s="32">
        <v>0</v>
      </c>
      <c r="D594" s="33">
        <v>3</v>
      </c>
      <c r="E594" s="33">
        <v>10</v>
      </c>
      <c r="F594" s="33">
        <v>49</v>
      </c>
      <c r="G594" s="32">
        <v>0</v>
      </c>
      <c r="H594" s="32">
        <v>0</v>
      </c>
      <c r="I594" s="33">
        <v>62</v>
      </c>
      <c r="J594" s="29"/>
      <c r="K594" s="29"/>
      <c r="L594" s="30"/>
    </row>
    <row r="595" spans="1:12">
      <c r="A595" s="31"/>
      <c r="B595" s="26" t="s">
        <v>252</v>
      </c>
      <c r="C595" s="32">
        <v>0</v>
      </c>
      <c r="D595" s="33">
        <v>2</v>
      </c>
      <c r="E595" s="33">
        <v>9</v>
      </c>
      <c r="F595" s="33">
        <v>42</v>
      </c>
      <c r="G595" s="32">
        <v>0</v>
      </c>
      <c r="H595" s="32">
        <v>0</v>
      </c>
      <c r="I595" s="33">
        <v>53</v>
      </c>
      <c r="J595" s="29"/>
      <c r="K595" s="29"/>
      <c r="L595" s="30"/>
    </row>
    <row r="596" spans="1:12">
      <c r="A596" s="31"/>
      <c r="B596" s="26" t="s">
        <v>253</v>
      </c>
      <c r="C596" s="32">
        <v>0</v>
      </c>
      <c r="D596" s="33">
        <v>2</v>
      </c>
      <c r="E596" s="33">
        <v>10</v>
      </c>
      <c r="F596" s="33">
        <v>31</v>
      </c>
      <c r="G596" s="32">
        <v>0</v>
      </c>
      <c r="H596" s="32">
        <v>0</v>
      </c>
      <c r="I596" s="33">
        <v>43</v>
      </c>
      <c r="J596" s="29"/>
      <c r="K596" s="29"/>
      <c r="L596" s="30"/>
    </row>
    <row r="597" spans="1:12">
      <c r="A597" s="31"/>
      <c r="B597" s="26" t="s">
        <v>254</v>
      </c>
      <c r="C597" s="32">
        <v>0</v>
      </c>
      <c r="D597" s="33">
        <v>2</v>
      </c>
      <c r="E597" s="33">
        <v>12</v>
      </c>
      <c r="F597" s="33">
        <v>35</v>
      </c>
      <c r="G597" s="32">
        <v>0</v>
      </c>
      <c r="H597" s="32">
        <v>0</v>
      </c>
      <c r="I597" s="33">
        <v>49</v>
      </c>
      <c r="J597" s="29"/>
      <c r="K597" s="29"/>
      <c r="L597" s="30"/>
    </row>
    <row r="598" spans="1:12">
      <c r="A598" s="31"/>
      <c r="B598" s="26" t="s">
        <v>255</v>
      </c>
      <c r="C598" s="32">
        <v>0</v>
      </c>
      <c r="D598" s="33">
        <v>0</v>
      </c>
      <c r="E598" s="33">
        <v>6</v>
      </c>
      <c r="F598" s="33">
        <v>34</v>
      </c>
      <c r="G598" s="32">
        <v>0</v>
      </c>
      <c r="H598" s="32">
        <v>0</v>
      </c>
      <c r="I598" s="33">
        <v>40</v>
      </c>
      <c r="J598" s="29"/>
      <c r="K598" s="29"/>
      <c r="L598" s="30"/>
    </row>
    <row r="599" spans="1:12">
      <c r="A599" s="31"/>
      <c r="B599" s="26" t="s">
        <v>256</v>
      </c>
      <c r="C599" s="32">
        <v>0</v>
      </c>
      <c r="D599" s="33">
        <v>1</v>
      </c>
      <c r="E599" s="33">
        <v>2</v>
      </c>
      <c r="F599" s="33">
        <v>41</v>
      </c>
      <c r="G599" s="32">
        <v>0</v>
      </c>
      <c r="H599" s="32">
        <v>0</v>
      </c>
      <c r="I599" s="33">
        <v>44</v>
      </c>
      <c r="J599" s="29"/>
      <c r="K599" s="29"/>
      <c r="L599" s="30"/>
    </row>
    <row r="600" spans="1:12">
      <c r="A600" s="31"/>
      <c r="B600" s="26" t="s">
        <v>257</v>
      </c>
      <c r="C600" s="32">
        <v>0</v>
      </c>
      <c r="D600" s="33">
        <v>3</v>
      </c>
      <c r="E600" s="33">
        <v>5</v>
      </c>
      <c r="F600" s="33">
        <v>45</v>
      </c>
      <c r="G600" s="32">
        <v>0</v>
      </c>
      <c r="H600" s="32">
        <v>0</v>
      </c>
      <c r="I600" s="33">
        <v>53</v>
      </c>
      <c r="J600" s="29"/>
      <c r="K600" s="29"/>
      <c r="L600" s="30"/>
    </row>
    <row r="601" spans="1:12">
      <c r="A601" s="31"/>
      <c r="B601" s="26" t="s">
        <v>258</v>
      </c>
      <c r="C601" s="32">
        <v>0</v>
      </c>
      <c r="D601" s="33">
        <v>1</v>
      </c>
      <c r="E601" s="33">
        <v>6</v>
      </c>
      <c r="F601" s="33">
        <v>27</v>
      </c>
      <c r="G601" s="32">
        <v>0</v>
      </c>
      <c r="H601" s="32">
        <v>0</v>
      </c>
      <c r="I601" s="33">
        <v>34</v>
      </c>
      <c r="J601" s="29"/>
      <c r="K601" s="29"/>
      <c r="L601" s="30"/>
    </row>
    <row r="602" spans="1:12">
      <c r="A602" s="31"/>
      <c r="B602" s="26" t="s">
        <v>259</v>
      </c>
      <c r="C602" s="32">
        <v>0</v>
      </c>
      <c r="D602" s="33">
        <v>3</v>
      </c>
      <c r="E602" s="33">
        <v>10</v>
      </c>
      <c r="F602" s="33">
        <v>49</v>
      </c>
      <c r="G602" s="32">
        <v>0</v>
      </c>
      <c r="H602" s="32">
        <v>0</v>
      </c>
      <c r="I602" s="33">
        <v>62</v>
      </c>
      <c r="J602" s="29"/>
      <c r="K602" s="29"/>
      <c r="L602" s="30"/>
    </row>
    <row r="603" spans="1:12">
      <c r="A603" s="31"/>
      <c r="B603" s="26" t="s">
        <v>260</v>
      </c>
      <c r="C603" s="32">
        <v>0</v>
      </c>
      <c r="D603" s="33">
        <v>3</v>
      </c>
      <c r="E603" s="33">
        <v>12</v>
      </c>
      <c r="F603" s="33">
        <v>58</v>
      </c>
      <c r="G603" s="32">
        <v>0</v>
      </c>
      <c r="H603" s="32">
        <v>0</v>
      </c>
      <c r="I603" s="33">
        <v>73</v>
      </c>
      <c r="J603" s="29"/>
      <c r="K603" s="29"/>
      <c r="L603" s="30"/>
    </row>
    <row r="604" spans="1:12">
      <c r="A604" s="31"/>
      <c r="B604" s="26" t="s">
        <v>261</v>
      </c>
      <c r="C604" s="32">
        <v>0</v>
      </c>
      <c r="D604" s="33">
        <v>0</v>
      </c>
      <c r="E604" s="33">
        <v>13</v>
      </c>
      <c r="F604" s="33">
        <v>47</v>
      </c>
      <c r="G604" s="32">
        <v>0</v>
      </c>
      <c r="H604" s="32">
        <v>0</v>
      </c>
      <c r="I604" s="33">
        <v>60</v>
      </c>
      <c r="J604" s="29"/>
      <c r="K604" s="29"/>
      <c r="L604" s="30"/>
    </row>
    <row r="605" spans="1:12">
      <c r="A605" s="31"/>
      <c r="B605" s="26" t="s">
        <v>262</v>
      </c>
      <c r="C605" s="32">
        <v>0</v>
      </c>
      <c r="D605" s="33">
        <v>3</v>
      </c>
      <c r="E605" s="33">
        <v>20</v>
      </c>
      <c r="F605" s="33">
        <v>36</v>
      </c>
      <c r="G605" s="32">
        <v>0</v>
      </c>
      <c r="H605" s="32">
        <v>0</v>
      </c>
      <c r="I605" s="33">
        <v>59</v>
      </c>
      <c r="J605" s="29"/>
      <c r="K605" s="29"/>
      <c r="L605" s="30"/>
    </row>
    <row r="606" spans="1:12">
      <c r="A606" s="31"/>
      <c r="B606" s="26" t="s">
        <v>263</v>
      </c>
      <c r="C606" s="32">
        <v>0</v>
      </c>
      <c r="D606" s="33">
        <v>7</v>
      </c>
      <c r="E606" s="33">
        <v>31</v>
      </c>
      <c r="F606" s="33">
        <v>44</v>
      </c>
      <c r="G606" s="32">
        <v>0</v>
      </c>
      <c r="H606" s="32">
        <v>0</v>
      </c>
      <c r="I606" s="33">
        <v>82</v>
      </c>
      <c r="J606" s="29"/>
      <c r="K606" s="29"/>
      <c r="L606" s="30"/>
    </row>
    <row r="607" spans="1:12">
      <c r="A607" s="31"/>
      <c r="B607" s="26" t="s">
        <v>264</v>
      </c>
      <c r="C607" s="32">
        <v>0</v>
      </c>
      <c r="D607" s="33">
        <v>6</v>
      </c>
      <c r="E607" s="33">
        <v>37</v>
      </c>
      <c r="F607" s="33">
        <v>55</v>
      </c>
      <c r="G607" s="32">
        <v>0</v>
      </c>
      <c r="H607" s="32">
        <v>0</v>
      </c>
      <c r="I607" s="33">
        <v>98</v>
      </c>
      <c r="J607" s="29"/>
      <c r="K607" s="29"/>
      <c r="L607" s="30"/>
    </row>
    <row r="608" spans="1:12">
      <c r="A608" s="31"/>
      <c r="B608" s="26" t="s">
        <v>265</v>
      </c>
      <c r="C608" s="32">
        <v>0</v>
      </c>
      <c r="D608" s="33">
        <v>4</v>
      </c>
      <c r="E608" s="33">
        <v>29</v>
      </c>
      <c r="F608" s="33">
        <v>51</v>
      </c>
      <c r="G608" s="32">
        <v>0</v>
      </c>
      <c r="H608" s="32">
        <v>0</v>
      </c>
      <c r="I608" s="33">
        <v>84</v>
      </c>
      <c r="J608" s="29"/>
      <c r="K608" s="29"/>
      <c r="L608" s="30"/>
    </row>
    <row r="609" spans="1:12">
      <c r="A609" s="31"/>
      <c r="B609" s="26" t="s">
        <v>266</v>
      </c>
      <c r="C609" s="32">
        <v>0</v>
      </c>
      <c r="D609" s="33">
        <v>6</v>
      </c>
      <c r="E609" s="33">
        <v>21</v>
      </c>
      <c r="F609" s="33">
        <v>45</v>
      </c>
      <c r="G609" s="32">
        <v>0</v>
      </c>
      <c r="H609" s="32">
        <v>0</v>
      </c>
      <c r="I609" s="33">
        <v>72</v>
      </c>
      <c r="J609" s="29"/>
      <c r="K609" s="29"/>
      <c r="L609" s="30"/>
    </row>
    <row r="610" spans="1:12">
      <c r="A610" s="31"/>
      <c r="B610" s="26" t="s">
        <v>267</v>
      </c>
      <c r="C610" s="32">
        <v>0</v>
      </c>
      <c r="D610" s="33">
        <v>10</v>
      </c>
      <c r="E610" s="33">
        <v>9</v>
      </c>
      <c r="F610" s="33">
        <v>28</v>
      </c>
      <c r="G610" s="32">
        <v>0</v>
      </c>
      <c r="H610" s="32">
        <v>0</v>
      </c>
      <c r="I610" s="33">
        <v>47</v>
      </c>
      <c r="J610" s="29"/>
      <c r="K610" s="29"/>
      <c r="L610" s="30"/>
    </row>
    <row r="611" spans="1:12">
      <c r="A611" s="31"/>
      <c r="B611" s="26" t="s">
        <v>268</v>
      </c>
      <c r="C611" s="32">
        <v>0</v>
      </c>
      <c r="D611" s="33">
        <v>15</v>
      </c>
      <c r="E611" s="33">
        <v>18</v>
      </c>
      <c r="F611" s="33">
        <v>39</v>
      </c>
      <c r="G611" s="32">
        <v>0</v>
      </c>
      <c r="H611" s="32">
        <v>0</v>
      </c>
      <c r="I611" s="33">
        <v>72</v>
      </c>
      <c r="J611" s="29"/>
      <c r="K611" s="29"/>
      <c r="L611" s="30"/>
    </row>
    <row r="612" spans="1:12">
      <c r="A612" s="31"/>
      <c r="B612" s="26" t="s">
        <v>269</v>
      </c>
      <c r="C612" s="32">
        <v>0</v>
      </c>
      <c r="D612" s="33">
        <v>6</v>
      </c>
      <c r="E612" s="33">
        <v>11</v>
      </c>
      <c r="F612" s="33">
        <v>62</v>
      </c>
      <c r="G612" s="32">
        <v>0</v>
      </c>
      <c r="H612" s="32">
        <v>0</v>
      </c>
      <c r="I612" s="33">
        <v>79</v>
      </c>
      <c r="J612" s="29"/>
      <c r="K612" s="29"/>
      <c r="L612" s="30"/>
    </row>
    <row r="613" spans="1:12">
      <c r="A613" s="31"/>
      <c r="B613" s="26" t="s">
        <v>270</v>
      </c>
      <c r="C613" s="32">
        <v>0</v>
      </c>
      <c r="D613" s="33">
        <v>5</v>
      </c>
      <c r="E613" s="33">
        <v>11</v>
      </c>
      <c r="F613" s="33">
        <v>67</v>
      </c>
      <c r="G613" s="32">
        <v>0</v>
      </c>
      <c r="H613" s="32">
        <v>0</v>
      </c>
      <c r="I613" s="33">
        <v>83</v>
      </c>
      <c r="J613" s="29"/>
      <c r="K613" s="29"/>
      <c r="L613" s="30"/>
    </row>
    <row r="614" spans="1:12">
      <c r="A614" s="31"/>
      <c r="B614" s="26" t="s">
        <v>271</v>
      </c>
      <c r="C614" s="32">
        <v>0</v>
      </c>
      <c r="D614" s="33">
        <v>7</v>
      </c>
      <c r="E614" s="33">
        <v>21</v>
      </c>
      <c r="F614" s="33">
        <v>40</v>
      </c>
      <c r="G614" s="32">
        <v>0</v>
      </c>
      <c r="H614" s="32">
        <v>0</v>
      </c>
      <c r="I614" s="33">
        <v>68</v>
      </c>
      <c r="J614" s="29"/>
      <c r="K614" s="29"/>
      <c r="L614" s="30"/>
    </row>
    <row r="615" spans="1:12">
      <c r="A615" s="31"/>
      <c r="B615" s="26" t="s">
        <v>272</v>
      </c>
      <c r="C615" s="32">
        <v>0</v>
      </c>
      <c r="D615" s="33">
        <v>8</v>
      </c>
      <c r="E615" s="33">
        <v>10</v>
      </c>
      <c r="F615" s="33">
        <v>25</v>
      </c>
      <c r="G615" s="32">
        <v>0</v>
      </c>
      <c r="H615" s="32">
        <v>0</v>
      </c>
      <c r="I615" s="33">
        <v>43</v>
      </c>
      <c r="J615" s="29"/>
      <c r="K615" s="29"/>
      <c r="L615" s="30"/>
    </row>
    <row r="616" spans="1:12">
      <c r="A616" s="31"/>
      <c r="B616" s="26" t="s">
        <v>273</v>
      </c>
      <c r="C616" s="32">
        <v>0</v>
      </c>
      <c r="D616" s="33">
        <v>4</v>
      </c>
      <c r="E616" s="33">
        <v>7</v>
      </c>
      <c r="F616" s="33">
        <v>49</v>
      </c>
      <c r="G616" s="32">
        <v>0</v>
      </c>
      <c r="H616" s="32">
        <v>0</v>
      </c>
      <c r="I616" s="33">
        <v>60</v>
      </c>
      <c r="J616" s="29"/>
      <c r="K616" s="29"/>
      <c r="L616" s="30"/>
    </row>
    <row r="617" spans="1:12">
      <c r="A617" s="31"/>
      <c r="B617" s="26" t="s">
        <v>274</v>
      </c>
      <c r="C617" s="32">
        <v>0</v>
      </c>
      <c r="D617" s="33">
        <v>4</v>
      </c>
      <c r="E617" s="33">
        <v>8</v>
      </c>
      <c r="F617" s="33">
        <v>28</v>
      </c>
      <c r="G617" s="32">
        <v>0</v>
      </c>
      <c r="H617" s="32">
        <v>0</v>
      </c>
      <c r="I617" s="33">
        <v>40</v>
      </c>
      <c r="J617" s="29"/>
      <c r="K617" s="29"/>
      <c r="L617" s="30"/>
    </row>
    <row r="618" spans="1:12">
      <c r="A618" s="31"/>
      <c r="B618" s="26" t="s">
        <v>275</v>
      </c>
      <c r="C618" s="32">
        <v>0</v>
      </c>
      <c r="D618" s="33">
        <v>4</v>
      </c>
      <c r="E618" s="33">
        <v>16</v>
      </c>
      <c r="F618" s="33">
        <v>53</v>
      </c>
      <c r="G618" s="32">
        <v>0</v>
      </c>
      <c r="H618" s="32">
        <v>0</v>
      </c>
      <c r="I618" s="33">
        <v>73</v>
      </c>
      <c r="J618" s="29"/>
      <c r="K618" s="29"/>
      <c r="L618" s="30"/>
    </row>
    <row r="619" spans="1:12">
      <c r="A619" s="31"/>
      <c r="B619" s="26" t="s">
        <v>276</v>
      </c>
      <c r="C619" s="32">
        <v>0</v>
      </c>
      <c r="D619" s="33">
        <v>5</v>
      </c>
      <c r="E619" s="33">
        <v>14</v>
      </c>
      <c r="F619" s="33">
        <v>61</v>
      </c>
      <c r="G619" s="32">
        <v>0</v>
      </c>
      <c r="H619" s="32">
        <v>0</v>
      </c>
      <c r="I619" s="33">
        <v>80</v>
      </c>
      <c r="J619" s="29"/>
      <c r="K619" s="29"/>
      <c r="L619" s="30"/>
    </row>
    <row r="620" spans="1:12">
      <c r="A620" s="31"/>
      <c r="B620" s="26" t="s">
        <v>277</v>
      </c>
      <c r="C620" s="32">
        <v>0</v>
      </c>
      <c r="D620" s="33">
        <v>11</v>
      </c>
      <c r="E620" s="33">
        <v>18</v>
      </c>
      <c r="F620" s="33">
        <v>70</v>
      </c>
      <c r="G620" s="32">
        <v>0</v>
      </c>
      <c r="H620" s="32">
        <v>0</v>
      </c>
      <c r="I620" s="33">
        <v>99</v>
      </c>
      <c r="J620" s="29"/>
      <c r="K620" s="29"/>
      <c r="L620" s="30"/>
    </row>
    <row r="621" spans="1:12">
      <c r="A621" s="31"/>
      <c r="B621" s="26" t="s">
        <v>278</v>
      </c>
      <c r="C621" s="32">
        <v>0</v>
      </c>
      <c r="D621" s="33">
        <v>6</v>
      </c>
      <c r="E621" s="33">
        <v>14</v>
      </c>
      <c r="F621" s="33">
        <v>48</v>
      </c>
      <c r="G621" s="32">
        <v>0</v>
      </c>
      <c r="H621" s="32">
        <v>0</v>
      </c>
      <c r="I621" s="33">
        <v>68</v>
      </c>
      <c r="J621" s="29"/>
      <c r="K621" s="29"/>
      <c r="L621" s="30"/>
    </row>
    <row r="622" spans="1:12">
      <c r="A622" s="31"/>
      <c r="B622" s="26" t="s">
        <v>279</v>
      </c>
      <c r="C622" s="32">
        <v>0</v>
      </c>
      <c r="D622" s="33">
        <v>5</v>
      </c>
      <c r="E622" s="33">
        <v>13</v>
      </c>
      <c r="F622" s="33">
        <v>50</v>
      </c>
      <c r="G622" s="32">
        <v>0</v>
      </c>
      <c r="H622" s="32">
        <v>0</v>
      </c>
      <c r="I622" s="33">
        <v>68</v>
      </c>
      <c r="J622" s="29"/>
      <c r="K622" s="29"/>
      <c r="L622" s="30"/>
    </row>
    <row r="623" spans="1:12">
      <c r="A623" s="31"/>
      <c r="B623" s="26" t="s">
        <v>280</v>
      </c>
      <c r="C623" s="32">
        <v>0</v>
      </c>
      <c r="D623" s="33">
        <v>6</v>
      </c>
      <c r="E623" s="33">
        <v>16</v>
      </c>
      <c r="F623" s="33">
        <v>43</v>
      </c>
      <c r="G623" s="32">
        <v>0</v>
      </c>
      <c r="H623" s="32">
        <v>0</v>
      </c>
      <c r="I623" s="33">
        <v>65</v>
      </c>
      <c r="J623" s="29"/>
      <c r="K623" s="29"/>
      <c r="L623" s="30"/>
    </row>
    <row r="624" spans="1:12">
      <c r="A624" s="31"/>
      <c r="B624" s="26" t="s">
        <v>281</v>
      </c>
      <c r="C624" s="32">
        <v>0</v>
      </c>
      <c r="D624" s="33">
        <v>5</v>
      </c>
      <c r="E624" s="33">
        <v>17</v>
      </c>
      <c r="F624" s="33">
        <v>55</v>
      </c>
      <c r="G624" s="32">
        <v>0</v>
      </c>
      <c r="H624" s="32">
        <v>0</v>
      </c>
      <c r="I624" s="33">
        <v>77</v>
      </c>
      <c r="J624" s="29"/>
      <c r="K624" s="29"/>
      <c r="L624" s="30"/>
    </row>
    <row r="625" spans="1:12">
      <c r="A625" s="31"/>
      <c r="B625" s="26" t="s">
        <v>282</v>
      </c>
      <c r="C625" s="32">
        <v>0</v>
      </c>
      <c r="D625" s="33">
        <v>9</v>
      </c>
      <c r="E625" s="33">
        <v>18</v>
      </c>
      <c r="F625" s="33">
        <v>58</v>
      </c>
      <c r="G625" s="32">
        <v>0</v>
      </c>
      <c r="H625" s="32">
        <v>0</v>
      </c>
      <c r="I625" s="33">
        <v>85</v>
      </c>
      <c r="J625" s="29"/>
      <c r="K625" s="29"/>
      <c r="L625" s="30"/>
    </row>
    <row r="626" spans="1:12">
      <c r="A626" s="31"/>
      <c r="B626" s="26" t="s">
        <v>283</v>
      </c>
      <c r="C626" s="32">
        <v>0</v>
      </c>
      <c r="D626" s="33">
        <v>10</v>
      </c>
      <c r="E626" s="33">
        <v>19</v>
      </c>
      <c r="F626" s="33">
        <v>67</v>
      </c>
      <c r="G626" s="32">
        <v>0</v>
      </c>
      <c r="H626" s="32">
        <v>0</v>
      </c>
      <c r="I626" s="33">
        <v>96</v>
      </c>
      <c r="J626" s="29"/>
      <c r="K626" s="29"/>
      <c r="L626" s="30"/>
    </row>
    <row r="627" spans="1:12">
      <c r="A627" s="31"/>
      <c r="B627" s="26" t="s">
        <v>284</v>
      </c>
      <c r="C627" s="32">
        <v>0</v>
      </c>
      <c r="D627" s="33">
        <v>11</v>
      </c>
      <c r="E627" s="33">
        <v>15</v>
      </c>
      <c r="F627" s="33">
        <v>60</v>
      </c>
      <c r="G627" s="32">
        <v>0</v>
      </c>
      <c r="H627" s="32">
        <v>0</v>
      </c>
      <c r="I627" s="33">
        <v>86</v>
      </c>
      <c r="J627" s="29"/>
      <c r="K627" s="29"/>
      <c r="L627" s="30"/>
    </row>
    <row r="628" spans="1:12">
      <c r="A628" s="31"/>
      <c r="B628" s="26" t="s">
        <v>285</v>
      </c>
      <c r="C628" s="32">
        <v>0</v>
      </c>
      <c r="D628" s="33">
        <v>11</v>
      </c>
      <c r="E628" s="33">
        <v>20</v>
      </c>
      <c r="F628" s="33">
        <v>49</v>
      </c>
      <c r="G628" s="32">
        <v>0</v>
      </c>
      <c r="H628" s="32">
        <v>0</v>
      </c>
      <c r="I628" s="33">
        <v>80</v>
      </c>
      <c r="J628" s="29"/>
      <c r="K628" s="29"/>
      <c r="L628" s="30"/>
    </row>
    <row r="629" spans="1:12">
      <c r="A629" s="31"/>
      <c r="B629" s="26" t="s">
        <v>286</v>
      </c>
      <c r="C629" s="32">
        <v>0</v>
      </c>
      <c r="D629" s="33">
        <v>8</v>
      </c>
      <c r="E629" s="33">
        <v>20</v>
      </c>
      <c r="F629" s="33">
        <v>53</v>
      </c>
      <c r="G629" s="32">
        <v>0</v>
      </c>
      <c r="H629" s="32">
        <v>0</v>
      </c>
      <c r="I629" s="33">
        <v>81</v>
      </c>
      <c r="J629" s="29"/>
      <c r="K629" s="29"/>
      <c r="L629" s="30"/>
    </row>
    <row r="630" spans="1:12">
      <c r="A630" s="31"/>
      <c r="B630" s="26" t="s">
        <v>287</v>
      </c>
      <c r="C630" s="32">
        <v>0</v>
      </c>
      <c r="D630" s="33">
        <v>9</v>
      </c>
      <c r="E630" s="33">
        <v>19</v>
      </c>
      <c r="F630" s="33">
        <v>64</v>
      </c>
      <c r="G630" s="32">
        <v>0</v>
      </c>
      <c r="H630" s="32">
        <v>0</v>
      </c>
      <c r="I630" s="33">
        <v>92</v>
      </c>
      <c r="J630" s="29"/>
      <c r="K630" s="29"/>
      <c r="L630" s="30"/>
    </row>
    <row r="631" spans="1:12">
      <c r="A631" s="31"/>
      <c r="B631" s="26" t="s">
        <v>288</v>
      </c>
      <c r="C631" s="32">
        <v>0</v>
      </c>
      <c r="D631" s="33">
        <v>5</v>
      </c>
      <c r="E631" s="33">
        <v>11</v>
      </c>
      <c r="F631" s="33">
        <v>47</v>
      </c>
      <c r="G631" s="32">
        <v>0</v>
      </c>
      <c r="H631" s="32">
        <v>0</v>
      </c>
      <c r="I631" s="33">
        <v>63</v>
      </c>
      <c r="J631" s="29"/>
      <c r="K631" s="29"/>
      <c r="L631" s="30"/>
    </row>
    <row r="632" spans="1:12">
      <c r="A632" s="31"/>
      <c r="B632" s="26" t="s">
        <v>289</v>
      </c>
      <c r="C632" s="32">
        <v>0</v>
      </c>
      <c r="D632" s="33">
        <v>4</v>
      </c>
      <c r="E632" s="33">
        <v>16</v>
      </c>
      <c r="F632" s="33">
        <v>45</v>
      </c>
      <c r="G632" s="32">
        <v>0</v>
      </c>
      <c r="H632" s="32">
        <v>0</v>
      </c>
      <c r="I632" s="33">
        <v>65</v>
      </c>
      <c r="J632" s="29"/>
      <c r="K632" s="29"/>
      <c r="L632" s="30"/>
    </row>
    <row r="633" spans="1:12">
      <c r="A633" s="31"/>
      <c r="B633" s="26" t="s">
        <v>290</v>
      </c>
      <c r="C633" s="32">
        <v>0</v>
      </c>
      <c r="D633" s="33">
        <v>7</v>
      </c>
      <c r="E633" s="33">
        <v>13</v>
      </c>
      <c r="F633" s="33">
        <v>53</v>
      </c>
      <c r="G633" s="32">
        <v>0</v>
      </c>
      <c r="H633" s="32">
        <v>0</v>
      </c>
      <c r="I633" s="33">
        <v>73</v>
      </c>
      <c r="J633" s="29"/>
      <c r="K633" s="29"/>
      <c r="L633" s="30"/>
    </row>
    <row r="634" spans="1:12">
      <c r="A634" s="31"/>
      <c r="B634" s="26" t="s">
        <v>291</v>
      </c>
      <c r="C634" s="32">
        <v>0</v>
      </c>
      <c r="D634" s="33">
        <v>9</v>
      </c>
      <c r="E634" s="33">
        <v>12</v>
      </c>
      <c r="F634" s="33">
        <v>49</v>
      </c>
      <c r="G634" s="32">
        <v>0</v>
      </c>
      <c r="H634" s="32">
        <v>0</v>
      </c>
      <c r="I634" s="33">
        <v>70</v>
      </c>
      <c r="J634" s="29"/>
      <c r="K634" s="29"/>
      <c r="L634" s="30"/>
    </row>
    <row r="635" spans="1:12">
      <c r="A635" s="31"/>
      <c r="B635" s="26" t="s">
        <v>292</v>
      </c>
      <c r="C635" s="32">
        <v>0</v>
      </c>
      <c r="D635" s="33">
        <v>8</v>
      </c>
      <c r="E635" s="33">
        <v>10</v>
      </c>
      <c r="F635" s="33">
        <v>41</v>
      </c>
      <c r="G635" s="32">
        <v>0</v>
      </c>
      <c r="H635" s="32">
        <v>0</v>
      </c>
      <c r="I635" s="33">
        <v>59</v>
      </c>
      <c r="J635" s="29"/>
      <c r="K635" s="29"/>
      <c r="L635" s="30"/>
    </row>
    <row r="636" spans="1:12">
      <c r="A636" s="31"/>
      <c r="B636" s="26" t="s">
        <v>293</v>
      </c>
      <c r="C636" s="32">
        <v>0</v>
      </c>
      <c r="D636" s="33">
        <v>8</v>
      </c>
      <c r="E636" s="33">
        <v>5</v>
      </c>
      <c r="F636" s="33">
        <v>56</v>
      </c>
      <c r="G636" s="32">
        <v>0</v>
      </c>
      <c r="H636" s="32">
        <v>0</v>
      </c>
      <c r="I636" s="33">
        <v>69</v>
      </c>
      <c r="J636" s="29"/>
      <c r="K636" s="29"/>
      <c r="L636" s="30"/>
    </row>
    <row r="637" spans="1:12">
      <c r="A637" s="31"/>
      <c r="B637" s="26" t="s">
        <v>294</v>
      </c>
      <c r="C637" s="32">
        <v>0</v>
      </c>
      <c r="D637" s="33">
        <v>6</v>
      </c>
      <c r="E637" s="33">
        <v>8</v>
      </c>
      <c r="F637" s="33">
        <v>25</v>
      </c>
      <c r="G637" s="32">
        <v>0</v>
      </c>
      <c r="H637" s="32">
        <v>0</v>
      </c>
      <c r="I637" s="33">
        <v>39</v>
      </c>
      <c r="J637" s="29"/>
      <c r="K637" s="29"/>
      <c r="L637" s="30"/>
    </row>
    <row r="638" spans="1:12">
      <c r="A638" s="31"/>
      <c r="B638" s="26" t="s">
        <v>295</v>
      </c>
      <c r="C638" s="32">
        <v>0</v>
      </c>
      <c r="D638" s="33">
        <v>11</v>
      </c>
      <c r="E638" s="33">
        <v>19</v>
      </c>
      <c r="F638" s="33">
        <v>58</v>
      </c>
      <c r="G638" s="32">
        <v>0</v>
      </c>
      <c r="H638" s="32">
        <v>0</v>
      </c>
      <c r="I638" s="33">
        <v>88</v>
      </c>
      <c r="J638" s="29"/>
      <c r="K638" s="29"/>
      <c r="L638" s="30"/>
    </row>
    <row r="639" spans="1:12">
      <c r="A639" s="31"/>
      <c r="B639" s="26" t="s">
        <v>296</v>
      </c>
      <c r="C639" s="32">
        <v>0</v>
      </c>
      <c r="D639" s="33">
        <v>0</v>
      </c>
      <c r="E639" s="33">
        <v>0</v>
      </c>
      <c r="F639" s="33">
        <v>0</v>
      </c>
      <c r="G639" s="32">
        <v>0</v>
      </c>
      <c r="H639" s="32">
        <v>0</v>
      </c>
      <c r="I639" s="33">
        <v>0</v>
      </c>
      <c r="J639" s="29"/>
      <c r="K639" s="29"/>
      <c r="L639" s="30"/>
    </row>
    <row r="640" spans="1:12">
      <c r="A640" s="31"/>
      <c r="B640" s="26" t="s">
        <v>297</v>
      </c>
      <c r="C640" s="32">
        <v>0</v>
      </c>
      <c r="D640" s="33">
        <v>6</v>
      </c>
      <c r="E640" s="33">
        <v>16</v>
      </c>
      <c r="F640" s="33">
        <v>51</v>
      </c>
      <c r="G640" s="32">
        <v>0</v>
      </c>
      <c r="H640" s="32">
        <v>0</v>
      </c>
      <c r="I640" s="33">
        <v>73</v>
      </c>
      <c r="J640" s="29"/>
      <c r="K640" s="29"/>
      <c r="L640" s="30"/>
    </row>
    <row r="641" spans="1:12">
      <c r="A641" s="31"/>
      <c r="B641" s="26" t="s">
        <v>298</v>
      </c>
      <c r="C641" s="32">
        <v>0</v>
      </c>
      <c r="D641" s="33">
        <v>5</v>
      </c>
      <c r="E641" s="33">
        <v>9</v>
      </c>
      <c r="F641" s="33">
        <v>60</v>
      </c>
      <c r="G641" s="32">
        <v>0</v>
      </c>
      <c r="H641" s="32">
        <v>0</v>
      </c>
      <c r="I641" s="33">
        <v>74</v>
      </c>
      <c r="J641" s="29"/>
      <c r="K641" s="29"/>
      <c r="L641" s="30"/>
    </row>
    <row r="642" spans="1:12">
      <c r="A642" s="31"/>
      <c r="B642" s="26" t="s">
        <v>299</v>
      </c>
      <c r="C642" s="32">
        <v>0</v>
      </c>
      <c r="D642" s="33">
        <v>3</v>
      </c>
      <c r="E642" s="33">
        <v>6</v>
      </c>
      <c r="F642" s="33">
        <v>42</v>
      </c>
      <c r="G642" s="32">
        <v>0</v>
      </c>
      <c r="H642" s="32">
        <v>0</v>
      </c>
      <c r="I642" s="33">
        <v>51</v>
      </c>
      <c r="J642" s="29"/>
      <c r="K642" s="29"/>
      <c r="L642" s="30"/>
    </row>
    <row r="643" spans="1:12">
      <c r="A643" s="31"/>
      <c r="B643" s="26" t="s">
        <v>300</v>
      </c>
      <c r="C643" s="32">
        <v>0</v>
      </c>
      <c r="D643" s="33">
        <v>7</v>
      </c>
      <c r="E643" s="33">
        <v>9</v>
      </c>
      <c r="F643" s="33">
        <v>48</v>
      </c>
      <c r="G643" s="32">
        <v>0</v>
      </c>
      <c r="H643" s="32">
        <v>0</v>
      </c>
      <c r="I643" s="33">
        <v>64</v>
      </c>
      <c r="J643" s="29"/>
      <c r="K643" s="29"/>
      <c r="L643" s="30"/>
    </row>
    <row r="644" spans="1:12">
      <c r="A644" s="31"/>
      <c r="B644" s="26" t="s">
        <v>301</v>
      </c>
      <c r="C644" s="32">
        <v>0</v>
      </c>
      <c r="D644" s="33">
        <v>5</v>
      </c>
      <c r="E644" s="33">
        <v>5</v>
      </c>
      <c r="F644" s="33">
        <v>43</v>
      </c>
      <c r="G644" s="32">
        <v>0</v>
      </c>
      <c r="H644" s="32">
        <v>0</v>
      </c>
      <c r="I644" s="33">
        <v>53</v>
      </c>
      <c r="J644" s="29"/>
      <c r="K644" s="29"/>
      <c r="L644" s="30"/>
    </row>
    <row r="645" spans="1:12">
      <c r="A645" s="31"/>
      <c r="B645" s="26" t="s">
        <v>302</v>
      </c>
      <c r="C645" s="32">
        <v>0</v>
      </c>
      <c r="D645" s="33">
        <v>5</v>
      </c>
      <c r="E645" s="33">
        <v>4</v>
      </c>
      <c r="F645" s="33">
        <v>21</v>
      </c>
      <c r="G645" s="32">
        <v>0</v>
      </c>
      <c r="H645" s="32">
        <v>0</v>
      </c>
      <c r="I645" s="33">
        <v>30</v>
      </c>
      <c r="J645" s="29"/>
      <c r="K645" s="29"/>
      <c r="L645" s="30"/>
    </row>
    <row r="646" spans="1:12">
      <c r="A646" s="31"/>
      <c r="B646" s="26" t="s">
        <v>303</v>
      </c>
      <c r="C646" s="32">
        <v>0</v>
      </c>
      <c r="D646" s="33">
        <v>2</v>
      </c>
      <c r="E646" s="33">
        <v>4</v>
      </c>
      <c r="F646" s="33">
        <v>37</v>
      </c>
      <c r="G646" s="32">
        <v>0</v>
      </c>
      <c r="H646" s="32">
        <v>0</v>
      </c>
      <c r="I646" s="33">
        <v>43</v>
      </c>
      <c r="J646" s="29"/>
      <c r="K646" s="29"/>
      <c r="L646" s="30"/>
    </row>
    <row r="647" spans="1:12">
      <c r="A647" s="31"/>
      <c r="B647" s="26" t="s">
        <v>304</v>
      </c>
      <c r="C647" s="32">
        <v>0</v>
      </c>
      <c r="D647" s="33">
        <v>4</v>
      </c>
      <c r="E647" s="33">
        <v>9</v>
      </c>
      <c r="F647" s="33">
        <v>50</v>
      </c>
      <c r="G647" s="32">
        <v>0</v>
      </c>
      <c r="H647" s="32">
        <v>0</v>
      </c>
      <c r="I647" s="33">
        <v>63</v>
      </c>
      <c r="J647" s="29"/>
      <c r="K647" s="29"/>
      <c r="L647" s="30"/>
    </row>
    <row r="648" spans="1:12">
      <c r="A648" s="31"/>
      <c r="B648" s="26" t="s">
        <v>305</v>
      </c>
      <c r="C648" s="32">
        <v>0</v>
      </c>
      <c r="D648" s="33">
        <v>1</v>
      </c>
      <c r="E648" s="33">
        <v>7</v>
      </c>
      <c r="F648" s="33">
        <v>46</v>
      </c>
      <c r="G648" s="32">
        <v>0</v>
      </c>
      <c r="H648" s="32">
        <v>0</v>
      </c>
      <c r="I648" s="33">
        <v>54</v>
      </c>
      <c r="J648" s="29"/>
      <c r="K648" s="29"/>
      <c r="L648" s="30"/>
    </row>
    <row r="649" spans="1:12">
      <c r="A649" s="31"/>
      <c r="B649" s="26" t="s">
        <v>306</v>
      </c>
      <c r="C649" s="32">
        <v>0</v>
      </c>
      <c r="D649" s="33">
        <v>5</v>
      </c>
      <c r="E649" s="33">
        <v>4</v>
      </c>
      <c r="F649" s="33">
        <v>28</v>
      </c>
      <c r="G649" s="32">
        <v>0</v>
      </c>
      <c r="H649" s="32">
        <v>0</v>
      </c>
      <c r="I649" s="33">
        <v>37</v>
      </c>
      <c r="J649" s="29"/>
      <c r="K649" s="29"/>
      <c r="L649" s="30"/>
    </row>
    <row r="650" spans="1:12">
      <c r="A650" s="31"/>
      <c r="B650" s="26" t="s">
        <v>307</v>
      </c>
      <c r="C650" s="32">
        <v>0</v>
      </c>
      <c r="D650" s="33">
        <v>9</v>
      </c>
      <c r="E650" s="33">
        <v>7</v>
      </c>
      <c r="F650" s="33">
        <v>36</v>
      </c>
      <c r="G650" s="32">
        <v>0</v>
      </c>
      <c r="H650" s="32">
        <v>0</v>
      </c>
      <c r="I650" s="33">
        <v>52</v>
      </c>
      <c r="J650" s="29"/>
      <c r="K650" s="29"/>
      <c r="L650" s="30"/>
    </row>
    <row r="651" spans="1:12">
      <c r="A651" s="31"/>
      <c r="B651" s="26" t="s">
        <v>308</v>
      </c>
      <c r="C651" s="32">
        <v>0</v>
      </c>
      <c r="D651" s="33">
        <v>7</v>
      </c>
      <c r="E651" s="33">
        <v>12</v>
      </c>
      <c r="F651" s="33">
        <v>50</v>
      </c>
      <c r="G651" s="32">
        <v>0</v>
      </c>
      <c r="H651" s="32">
        <v>0</v>
      </c>
      <c r="I651" s="33">
        <v>69</v>
      </c>
      <c r="J651" s="29"/>
      <c r="K651" s="29"/>
      <c r="L651" s="30"/>
    </row>
    <row r="652" spans="1:12">
      <c r="A652" s="31"/>
      <c r="B652" s="26" t="s">
        <v>309</v>
      </c>
      <c r="C652" s="32">
        <v>0</v>
      </c>
      <c r="D652" s="33">
        <v>8</v>
      </c>
      <c r="E652" s="33">
        <v>9</v>
      </c>
      <c r="F652" s="33">
        <v>52</v>
      </c>
      <c r="G652" s="32">
        <v>0</v>
      </c>
      <c r="H652" s="32">
        <v>0</v>
      </c>
      <c r="I652" s="33">
        <v>69</v>
      </c>
      <c r="J652" s="29"/>
      <c r="K652" s="29"/>
      <c r="L652" s="30"/>
    </row>
    <row r="653" spans="1:12">
      <c r="A653" s="31"/>
      <c r="B653" s="26" t="s">
        <v>310</v>
      </c>
      <c r="C653" s="32">
        <v>0</v>
      </c>
      <c r="D653" s="33">
        <v>12</v>
      </c>
      <c r="E653" s="33">
        <v>14</v>
      </c>
      <c r="F653" s="33">
        <v>44</v>
      </c>
      <c r="G653" s="32">
        <v>0</v>
      </c>
      <c r="H653" s="32">
        <v>0</v>
      </c>
      <c r="I653" s="33">
        <v>70</v>
      </c>
      <c r="J653" s="29"/>
      <c r="K653" s="29"/>
      <c r="L653" s="30"/>
    </row>
    <row r="654" spans="1:12">
      <c r="A654" s="31"/>
      <c r="B654" s="26" t="s">
        <v>311</v>
      </c>
      <c r="C654" s="32">
        <v>0</v>
      </c>
      <c r="D654" s="33">
        <v>8</v>
      </c>
      <c r="E654" s="33">
        <v>12</v>
      </c>
      <c r="F654" s="33">
        <v>28</v>
      </c>
      <c r="G654" s="32">
        <v>0</v>
      </c>
      <c r="H654" s="32">
        <v>0</v>
      </c>
      <c r="I654" s="33">
        <v>48</v>
      </c>
      <c r="J654" s="29"/>
      <c r="K654" s="29"/>
      <c r="L654" s="30"/>
    </row>
    <row r="655" spans="1:12">
      <c r="A655" s="31"/>
      <c r="B655" s="26" t="s">
        <v>312</v>
      </c>
      <c r="C655" s="32">
        <v>0</v>
      </c>
      <c r="D655" s="33">
        <v>8</v>
      </c>
      <c r="E655" s="33">
        <v>17</v>
      </c>
      <c r="F655" s="33">
        <v>36</v>
      </c>
      <c r="G655" s="32">
        <v>0</v>
      </c>
      <c r="H655" s="32">
        <v>0</v>
      </c>
      <c r="I655" s="33">
        <v>61</v>
      </c>
      <c r="J655" s="29"/>
      <c r="K655" s="29"/>
      <c r="L655" s="30"/>
    </row>
    <row r="656" spans="1:12">
      <c r="A656" s="31"/>
      <c r="B656" s="26" t="s">
        <v>313</v>
      </c>
      <c r="C656" s="32">
        <v>0</v>
      </c>
      <c r="D656" s="33">
        <v>8</v>
      </c>
      <c r="E656" s="33">
        <v>12</v>
      </c>
      <c r="F656" s="33">
        <v>46</v>
      </c>
      <c r="G656" s="32">
        <v>0</v>
      </c>
      <c r="H656" s="32">
        <v>0</v>
      </c>
      <c r="I656" s="33">
        <v>66</v>
      </c>
      <c r="J656" s="29"/>
      <c r="K656" s="29"/>
      <c r="L656" s="30"/>
    </row>
    <row r="657" spans="1:12">
      <c r="A657" s="31"/>
      <c r="B657" s="26" t="s">
        <v>314</v>
      </c>
      <c r="C657" s="32">
        <v>0</v>
      </c>
      <c r="D657" s="33">
        <v>6</v>
      </c>
      <c r="E657" s="33">
        <v>8</v>
      </c>
      <c r="F657" s="33">
        <v>41</v>
      </c>
      <c r="G657" s="32">
        <v>0</v>
      </c>
      <c r="H657" s="32">
        <v>0</v>
      </c>
      <c r="I657" s="33">
        <v>55</v>
      </c>
      <c r="J657" s="29"/>
      <c r="K657" s="29"/>
      <c r="L657" s="30"/>
    </row>
    <row r="658" spans="1:12">
      <c r="A658" s="31"/>
      <c r="B658" s="26" t="s">
        <v>315</v>
      </c>
      <c r="C658" s="32">
        <v>0</v>
      </c>
      <c r="D658" s="33">
        <v>7</v>
      </c>
      <c r="E658" s="33">
        <v>12</v>
      </c>
      <c r="F658" s="33">
        <v>30</v>
      </c>
      <c r="G658" s="32">
        <v>0</v>
      </c>
      <c r="H658" s="32">
        <v>0</v>
      </c>
      <c r="I658" s="33">
        <v>49</v>
      </c>
      <c r="J658" s="29"/>
      <c r="K658" s="29"/>
      <c r="L658" s="30"/>
    </row>
    <row r="659" spans="1:12">
      <c r="A659" s="31"/>
      <c r="B659" s="26" t="s">
        <v>316</v>
      </c>
      <c r="C659" s="32">
        <v>0</v>
      </c>
      <c r="D659" s="33">
        <v>8</v>
      </c>
      <c r="E659" s="33">
        <v>7</v>
      </c>
      <c r="F659" s="33">
        <v>28</v>
      </c>
      <c r="G659" s="32">
        <v>0</v>
      </c>
      <c r="H659" s="32">
        <v>0</v>
      </c>
      <c r="I659" s="33">
        <v>43</v>
      </c>
      <c r="J659" s="29"/>
      <c r="K659" s="29"/>
      <c r="L659" s="30"/>
    </row>
    <row r="660" spans="1:12">
      <c r="A660" s="31"/>
      <c r="B660" s="26" t="s">
        <v>317</v>
      </c>
      <c r="C660" s="32">
        <v>0</v>
      </c>
      <c r="D660" s="33">
        <v>11</v>
      </c>
      <c r="E660" s="33">
        <v>10</v>
      </c>
      <c r="F660" s="33">
        <v>47</v>
      </c>
      <c r="G660" s="32">
        <v>0</v>
      </c>
      <c r="H660" s="32">
        <v>0</v>
      </c>
      <c r="I660" s="33">
        <v>68</v>
      </c>
      <c r="J660" s="29"/>
      <c r="K660" s="29"/>
      <c r="L660" s="30"/>
    </row>
    <row r="661" spans="1:12">
      <c r="A661" s="31"/>
      <c r="B661" s="26" t="s">
        <v>318</v>
      </c>
      <c r="C661" s="32">
        <v>0</v>
      </c>
      <c r="D661" s="33">
        <v>10</v>
      </c>
      <c r="E661" s="33">
        <v>11</v>
      </c>
      <c r="F661" s="33">
        <v>39</v>
      </c>
      <c r="G661" s="32">
        <v>0</v>
      </c>
      <c r="H661" s="32">
        <v>0</v>
      </c>
      <c r="I661" s="33">
        <v>60</v>
      </c>
      <c r="J661" s="29"/>
      <c r="K661" s="29"/>
      <c r="L661" s="30"/>
    </row>
    <row r="662" spans="1:12">
      <c r="A662" s="31"/>
      <c r="B662" s="26" t="s">
        <v>319</v>
      </c>
      <c r="C662" s="32">
        <v>0</v>
      </c>
      <c r="D662" s="33">
        <v>10</v>
      </c>
      <c r="E662" s="33">
        <v>9</v>
      </c>
      <c r="F662" s="33">
        <v>44</v>
      </c>
      <c r="G662" s="32">
        <v>0</v>
      </c>
      <c r="H662" s="32">
        <v>0</v>
      </c>
      <c r="I662" s="33">
        <v>63</v>
      </c>
      <c r="J662" s="29"/>
      <c r="K662" s="29"/>
      <c r="L662" s="30"/>
    </row>
    <row r="663" spans="1:12">
      <c r="A663" s="31"/>
      <c r="B663" s="26" t="s">
        <v>320</v>
      </c>
      <c r="C663" s="32">
        <v>0</v>
      </c>
      <c r="D663" s="33">
        <v>10</v>
      </c>
      <c r="E663" s="33">
        <v>5</v>
      </c>
      <c r="F663" s="33">
        <v>56</v>
      </c>
      <c r="G663" s="32">
        <v>0</v>
      </c>
      <c r="H663" s="32">
        <v>0</v>
      </c>
      <c r="I663" s="33">
        <v>71</v>
      </c>
      <c r="J663" s="29"/>
      <c r="K663" s="29"/>
      <c r="L663" s="30"/>
    </row>
    <row r="664" spans="1:12">
      <c r="A664" s="31"/>
      <c r="B664" s="26" t="s">
        <v>321</v>
      </c>
      <c r="C664" s="32">
        <v>0</v>
      </c>
      <c r="D664" s="33">
        <v>9</v>
      </c>
      <c r="E664" s="33">
        <v>9</v>
      </c>
      <c r="F664" s="33">
        <v>48</v>
      </c>
      <c r="G664" s="32">
        <v>0</v>
      </c>
      <c r="H664" s="32">
        <v>0</v>
      </c>
      <c r="I664" s="33">
        <v>66</v>
      </c>
      <c r="J664" s="29"/>
      <c r="K664" s="29"/>
      <c r="L664" s="30"/>
    </row>
    <row r="665" spans="1:12">
      <c r="A665" s="31"/>
      <c r="B665" s="26" t="s">
        <v>322</v>
      </c>
      <c r="C665" s="32">
        <v>0</v>
      </c>
      <c r="D665" s="33">
        <v>9</v>
      </c>
      <c r="E665" s="33">
        <v>10</v>
      </c>
      <c r="F665" s="33">
        <v>66</v>
      </c>
      <c r="G665" s="32">
        <v>0</v>
      </c>
      <c r="H665" s="32">
        <v>0</v>
      </c>
      <c r="I665" s="33">
        <v>85</v>
      </c>
      <c r="J665" s="29"/>
      <c r="K665" s="29"/>
      <c r="L665" s="30"/>
    </row>
    <row r="666" spans="1:12">
      <c r="A666" s="31"/>
      <c r="B666" s="26" t="s">
        <v>323</v>
      </c>
      <c r="C666" s="32">
        <v>0</v>
      </c>
      <c r="D666" s="33">
        <v>3</v>
      </c>
      <c r="E666" s="33">
        <v>9</v>
      </c>
      <c r="F666" s="33">
        <v>51</v>
      </c>
      <c r="G666" s="32">
        <v>0</v>
      </c>
      <c r="H666" s="32">
        <v>0</v>
      </c>
      <c r="I666" s="33">
        <v>63</v>
      </c>
      <c r="J666" s="29"/>
      <c r="K666" s="29"/>
      <c r="L666" s="30"/>
    </row>
    <row r="667" spans="1:12">
      <c r="A667" s="31"/>
      <c r="B667" s="26" t="s">
        <v>324</v>
      </c>
      <c r="C667" s="32">
        <v>0</v>
      </c>
      <c r="D667" s="33">
        <v>4</v>
      </c>
      <c r="E667" s="33">
        <v>6</v>
      </c>
      <c r="F667" s="33">
        <v>38</v>
      </c>
      <c r="G667" s="32">
        <v>0</v>
      </c>
      <c r="H667" s="32">
        <v>0</v>
      </c>
      <c r="I667" s="33">
        <v>48</v>
      </c>
      <c r="J667" s="29"/>
      <c r="K667" s="29"/>
      <c r="L667" s="30"/>
    </row>
    <row r="668" spans="1:12">
      <c r="A668" s="31"/>
      <c r="B668" s="26" t="s">
        <v>325</v>
      </c>
      <c r="C668" s="32">
        <v>0</v>
      </c>
      <c r="D668" s="33">
        <v>5</v>
      </c>
      <c r="E668" s="33">
        <v>5</v>
      </c>
      <c r="F668" s="33">
        <v>44</v>
      </c>
      <c r="G668" s="32">
        <v>0</v>
      </c>
      <c r="H668" s="32">
        <v>0</v>
      </c>
      <c r="I668" s="33">
        <v>54</v>
      </c>
      <c r="J668" s="29"/>
      <c r="K668" s="29"/>
      <c r="L668" s="30"/>
    </row>
    <row r="669" spans="1:12">
      <c r="A669" s="31"/>
      <c r="B669" s="26" t="s">
        <v>326</v>
      </c>
      <c r="C669" s="32">
        <v>0</v>
      </c>
      <c r="D669" s="33">
        <v>7</v>
      </c>
      <c r="E669" s="33">
        <v>8</v>
      </c>
      <c r="F669" s="33">
        <v>51</v>
      </c>
      <c r="G669" s="32">
        <v>0</v>
      </c>
      <c r="H669" s="32">
        <v>0</v>
      </c>
      <c r="I669" s="33">
        <v>66</v>
      </c>
      <c r="J669" s="29"/>
      <c r="K669" s="29"/>
      <c r="L669" s="30"/>
    </row>
    <row r="670" spans="1:12">
      <c r="A670" s="31"/>
      <c r="B670" s="26" t="s">
        <v>327</v>
      </c>
      <c r="C670" s="32">
        <v>0</v>
      </c>
      <c r="D670" s="33">
        <v>12</v>
      </c>
      <c r="E670" s="33">
        <v>8</v>
      </c>
      <c r="F670" s="33">
        <v>43</v>
      </c>
      <c r="G670" s="32">
        <v>0</v>
      </c>
      <c r="H670" s="32">
        <v>0</v>
      </c>
      <c r="I670" s="33">
        <v>63</v>
      </c>
      <c r="J670" s="29"/>
      <c r="K670" s="29"/>
      <c r="L670" s="30"/>
    </row>
    <row r="671" spans="1:12">
      <c r="A671" s="31"/>
      <c r="B671" s="26" t="s">
        <v>328</v>
      </c>
      <c r="C671" s="32">
        <v>0</v>
      </c>
      <c r="D671" s="33">
        <v>4</v>
      </c>
      <c r="E671" s="33">
        <v>8</v>
      </c>
      <c r="F671" s="33">
        <v>43</v>
      </c>
      <c r="G671" s="32">
        <v>0</v>
      </c>
      <c r="H671" s="32">
        <v>0</v>
      </c>
      <c r="I671" s="33">
        <v>55</v>
      </c>
      <c r="J671" s="29"/>
      <c r="K671" s="29"/>
      <c r="L671" s="30"/>
    </row>
    <row r="672" spans="1:12">
      <c r="A672" s="31"/>
      <c r="B672" s="26" t="s">
        <v>329</v>
      </c>
      <c r="C672" s="32">
        <v>0</v>
      </c>
      <c r="D672" s="33">
        <v>7</v>
      </c>
      <c r="E672" s="33">
        <v>10</v>
      </c>
      <c r="F672" s="33">
        <v>70</v>
      </c>
      <c r="G672" s="32">
        <v>0</v>
      </c>
      <c r="H672" s="32">
        <v>0</v>
      </c>
      <c r="I672" s="33">
        <v>87</v>
      </c>
      <c r="J672" s="29"/>
      <c r="K672" s="29"/>
      <c r="L672" s="30"/>
    </row>
    <row r="673" spans="1:12">
      <c r="A673" s="31"/>
      <c r="B673" s="26" t="s">
        <v>330</v>
      </c>
      <c r="C673" s="32">
        <v>0</v>
      </c>
      <c r="D673" s="33">
        <v>4</v>
      </c>
      <c r="E673" s="33">
        <v>8</v>
      </c>
      <c r="F673" s="33">
        <v>45</v>
      </c>
      <c r="G673" s="32">
        <v>0</v>
      </c>
      <c r="H673" s="32">
        <v>0</v>
      </c>
      <c r="I673" s="33">
        <v>57</v>
      </c>
      <c r="J673" s="29"/>
      <c r="K673" s="29"/>
      <c r="L673" s="30"/>
    </row>
    <row r="674" spans="1:12">
      <c r="A674" s="31"/>
      <c r="B674" s="26" t="s">
        <v>331</v>
      </c>
      <c r="C674" s="32">
        <v>0</v>
      </c>
      <c r="D674" s="33">
        <v>11</v>
      </c>
      <c r="E674" s="33">
        <v>13</v>
      </c>
      <c r="F674" s="33">
        <v>45</v>
      </c>
      <c r="G674" s="32">
        <v>0</v>
      </c>
      <c r="H674" s="32">
        <v>0</v>
      </c>
      <c r="I674" s="33">
        <v>69</v>
      </c>
      <c r="J674" s="29"/>
      <c r="K674" s="29"/>
      <c r="L674" s="30"/>
    </row>
    <row r="675" spans="1:12">
      <c r="A675" s="31"/>
      <c r="B675" s="26" t="s">
        <v>332</v>
      </c>
      <c r="C675" s="32">
        <v>0</v>
      </c>
      <c r="D675" s="33">
        <v>11</v>
      </c>
      <c r="E675" s="33">
        <v>10</v>
      </c>
      <c r="F675" s="33">
        <v>53</v>
      </c>
      <c r="G675" s="32">
        <v>0</v>
      </c>
      <c r="H675" s="32">
        <v>0</v>
      </c>
      <c r="I675" s="33">
        <v>74</v>
      </c>
      <c r="J675" s="29"/>
      <c r="K675" s="29"/>
      <c r="L675" s="30"/>
    </row>
    <row r="676" spans="1:12">
      <c r="A676" s="31"/>
      <c r="B676" s="26" t="s">
        <v>333</v>
      </c>
      <c r="C676" s="32">
        <v>0</v>
      </c>
      <c r="D676" s="33">
        <v>7</v>
      </c>
      <c r="E676" s="33">
        <v>7</v>
      </c>
      <c r="F676" s="33">
        <v>50</v>
      </c>
      <c r="G676" s="32">
        <v>0</v>
      </c>
      <c r="H676" s="32">
        <v>0</v>
      </c>
      <c r="I676" s="33">
        <v>64</v>
      </c>
      <c r="J676" s="29"/>
      <c r="K676" s="29"/>
      <c r="L676" s="30"/>
    </row>
    <row r="677" spans="1:12">
      <c r="A677" s="31"/>
      <c r="B677" s="26" t="s">
        <v>334</v>
      </c>
      <c r="C677" s="32">
        <v>0</v>
      </c>
      <c r="D677" s="33">
        <v>8</v>
      </c>
      <c r="E677" s="33">
        <v>5</v>
      </c>
      <c r="F677" s="33">
        <v>49</v>
      </c>
      <c r="G677" s="32">
        <v>0</v>
      </c>
      <c r="H677" s="32">
        <v>0</v>
      </c>
      <c r="I677" s="33">
        <v>62</v>
      </c>
      <c r="J677" s="29"/>
      <c r="K677" s="29"/>
      <c r="L677" s="30"/>
    </row>
    <row r="678" spans="1:12">
      <c r="A678" s="31"/>
      <c r="B678" s="26" t="s">
        <v>335</v>
      </c>
      <c r="C678" s="32">
        <v>0</v>
      </c>
      <c r="D678" s="33">
        <v>5</v>
      </c>
      <c r="E678" s="33">
        <v>4</v>
      </c>
      <c r="F678" s="33">
        <v>39</v>
      </c>
      <c r="G678" s="32">
        <v>0</v>
      </c>
      <c r="H678" s="32">
        <v>0</v>
      </c>
      <c r="I678" s="33">
        <v>48</v>
      </c>
      <c r="J678" s="29"/>
      <c r="K678" s="29"/>
      <c r="L678" s="30"/>
    </row>
    <row r="679" spans="1:12">
      <c r="A679" s="31"/>
      <c r="B679" s="26" t="s">
        <v>336</v>
      </c>
      <c r="C679" s="32">
        <v>0</v>
      </c>
      <c r="D679" s="33">
        <v>4</v>
      </c>
      <c r="E679" s="33">
        <v>6</v>
      </c>
      <c r="F679" s="33">
        <v>34</v>
      </c>
      <c r="G679" s="32">
        <v>0</v>
      </c>
      <c r="H679" s="32">
        <v>0</v>
      </c>
      <c r="I679" s="33">
        <v>44</v>
      </c>
      <c r="J679" s="29"/>
      <c r="K679" s="29"/>
      <c r="L679" s="30"/>
    </row>
    <row r="680" spans="1:12">
      <c r="A680" s="31"/>
      <c r="B680" s="26" t="s">
        <v>337</v>
      </c>
      <c r="C680" s="32">
        <v>0</v>
      </c>
      <c r="D680" s="33">
        <v>10</v>
      </c>
      <c r="E680" s="33">
        <v>12</v>
      </c>
      <c r="F680" s="33">
        <v>65</v>
      </c>
      <c r="G680" s="32">
        <v>0</v>
      </c>
      <c r="H680" s="32">
        <v>0</v>
      </c>
      <c r="I680" s="33">
        <v>87</v>
      </c>
      <c r="J680" s="29"/>
      <c r="K680" s="29"/>
      <c r="L680" s="30"/>
    </row>
    <row r="681" spans="1:12">
      <c r="A681" s="31"/>
      <c r="B681" s="26" t="s">
        <v>338</v>
      </c>
      <c r="C681" s="32">
        <v>0</v>
      </c>
      <c r="D681" s="33">
        <v>4</v>
      </c>
      <c r="E681" s="33">
        <v>15</v>
      </c>
      <c r="F681" s="33">
        <v>68</v>
      </c>
      <c r="G681" s="32">
        <v>0</v>
      </c>
      <c r="H681" s="32">
        <v>0</v>
      </c>
      <c r="I681" s="33">
        <v>87</v>
      </c>
      <c r="J681" s="29"/>
      <c r="K681" s="29"/>
      <c r="L681" s="30"/>
    </row>
    <row r="682" spans="1:12">
      <c r="A682" s="31"/>
      <c r="B682" s="26" t="s">
        <v>339</v>
      </c>
      <c r="C682" s="32">
        <v>0</v>
      </c>
      <c r="D682" s="33">
        <v>10</v>
      </c>
      <c r="E682" s="33">
        <v>12</v>
      </c>
      <c r="F682" s="33">
        <v>61</v>
      </c>
      <c r="G682" s="32">
        <v>0</v>
      </c>
      <c r="H682" s="32">
        <v>0</v>
      </c>
      <c r="I682" s="33">
        <v>83</v>
      </c>
      <c r="J682" s="29"/>
      <c r="K682" s="29"/>
      <c r="L682" s="30"/>
    </row>
    <row r="683" spans="1:12">
      <c r="A683" s="31"/>
      <c r="B683" s="26" t="s">
        <v>340</v>
      </c>
      <c r="C683" s="32">
        <v>0</v>
      </c>
      <c r="D683" s="33">
        <v>12</v>
      </c>
      <c r="E683" s="33">
        <v>6</v>
      </c>
      <c r="F683" s="33">
        <v>42</v>
      </c>
      <c r="G683" s="32">
        <v>0</v>
      </c>
      <c r="H683" s="32">
        <v>0</v>
      </c>
      <c r="I683" s="33">
        <v>60</v>
      </c>
      <c r="J683" s="29"/>
      <c r="K683" s="29"/>
      <c r="L683" s="30"/>
    </row>
    <row r="684" spans="1:12">
      <c r="A684" s="31"/>
      <c r="B684" s="26" t="s">
        <v>341</v>
      </c>
      <c r="C684" s="32">
        <v>0</v>
      </c>
      <c r="D684" s="33">
        <v>12</v>
      </c>
      <c r="E684" s="33">
        <v>10</v>
      </c>
      <c r="F684" s="33">
        <v>44</v>
      </c>
      <c r="G684" s="32">
        <v>0</v>
      </c>
      <c r="H684" s="32">
        <v>0</v>
      </c>
      <c r="I684" s="33">
        <v>66</v>
      </c>
      <c r="J684" s="29"/>
      <c r="K684" s="29"/>
      <c r="L684" s="30"/>
    </row>
    <row r="685" spans="1:12">
      <c r="A685" s="31"/>
      <c r="B685" s="26" t="s">
        <v>342</v>
      </c>
      <c r="C685" s="32">
        <v>0</v>
      </c>
      <c r="D685" s="33">
        <v>11</v>
      </c>
      <c r="E685" s="33">
        <v>8</v>
      </c>
      <c r="F685" s="33">
        <v>36</v>
      </c>
      <c r="G685" s="32">
        <v>0</v>
      </c>
      <c r="H685" s="32">
        <v>0</v>
      </c>
      <c r="I685" s="33">
        <v>55</v>
      </c>
      <c r="J685" s="29"/>
      <c r="K685" s="29"/>
      <c r="L685" s="30"/>
    </row>
    <row r="686" spans="1:12">
      <c r="A686" s="31"/>
      <c r="B686" s="26" t="s">
        <v>343</v>
      </c>
      <c r="C686" s="32">
        <v>0</v>
      </c>
      <c r="D686" s="33">
        <v>7</v>
      </c>
      <c r="E686" s="33">
        <v>6</v>
      </c>
      <c r="F686" s="33">
        <v>49</v>
      </c>
      <c r="G686" s="32">
        <v>0</v>
      </c>
      <c r="H686" s="32">
        <v>0</v>
      </c>
      <c r="I686" s="33">
        <v>62</v>
      </c>
      <c r="J686" s="29"/>
      <c r="K686" s="29"/>
      <c r="L686" s="30"/>
    </row>
    <row r="687" spans="1:12">
      <c r="A687" s="31"/>
      <c r="B687" s="26" t="s">
        <v>344</v>
      </c>
      <c r="C687" s="32">
        <v>0</v>
      </c>
      <c r="D687" s="33">
        <v>7</v>
      </c>
      <c r="E687" s="33">
        <v>2</v>
      </c>
      <c r="F687" s="33">
        <v>48</v>
      </c>
      <c r="G687" s="32">
        <v>0</v>
      </c>
      <c r="H687" s="32">
        <v>0</v>
      </c>
      <c r="I687" s="33">
        <v>57</v>
      </c>
      <c r="J687" s="29"/>
      <c r="K687" s="29"/>
      <c r="L687" s="30"/>
    </row>
    <row r="688" spans="1:12">
      <c r="A688" s="31"/>
      <c r="B688" s="26" t="s">
        <v>345</v>
      </c>
      <c r="C688" s="32">
        <v>0</v>
      </c>
      <c r="D688" s="33">
        <v>6</v>
      </c>
      <c r="E688" s="33">
        <v>2</v>
      </c>
      <c r="F688" s="33">
        <v>43</v>
      </c>
      <c r="G688" s="32">
        <v>0</v>
      </c>
      <c r="H688" s="32">
        <v>0</v>
      </c>
      <c r="I688" s="33">
        <v>51</v>
      </c>
      <c r="J688" s="29"/>
      <c r="K688" s="29"/>
      <c r="L688" s="30"/>
    </row>
    <row r="689" spans="1:12">
      <c r="A689" s="31"/>
      <c r="B689" s="26" t="s">
        <v>346</v>
      </c>
      <c r="C689" s="32">
        <v>0</v>
      </c>
      <c r="D689" s="33">
        <v>4</v>
      </c>
      <c r="E689" s="33">
        <v>4</v>
      </c>
      <c r="F689" s="33">
        <v>47</v>
      </c>
      <c r="G689" s="32">
        <v>0</v>
      </c>
      <c r="H689" s="32">
        <v>0</v>
      </c>
      <c r="I689" s="33">
        <v>55</v>
      </c>
      <c r="J689" s="29"/>
      <c r="K689" s="29"/>
      <c r="L689" s="30"/>
    </row>
    <row r="690" spans="1:12">
      <c r="A690" s="31"/>
      <c r="B690" s="26" t="s">
        <v>347</v>
      </c>
      <c r="C690" s="32">
        <v>0</v>
      </c>
      <c r="D690" s="33">
        <v>4</v>
      </c>
      <c r="E690" s="33">
        <v>1</v>
      </c>
      <c r="F690" s="33">
        <v>33</v>
      </c>
      <c r="G690" s="32">
        <v>0</v>
      </c>
      <c r="H690" s="32">
        <v>0</v>
      </c>
      <c r="I690" s="33">
        <v>38</v>
      </c>
      <c r="J690" s="29"/>
      <c r="K690" s="29"/>
      <c r="L690" s="30"/>
    </row>
    <row r="691" spans="1:12">
      <c r="A691" s="31"/>
      <c r="B691" s="26" t="s">
        <v>348</v>
      </c>
      <c r="C691" s="32">
        <v>0</v>
      </c>
      <c r="D691" s="33">
        <v>3</v>
      </c>
      <c r="E691" s="33">
        <v>0</v>
      </c>
      <c r="F691" s="33">
        <v>43</v>
      </c>
      <c r="G691" s="32">
        <v>0</v>
      </c>
      <c r="H691" s="32">
        <v>0</v>
      </c>
      <c r="I691" s="33">
        <v>46</v>
      </c>
      <c r="J691" s="29"/>
      <c r="K691" s="29"/>
      <c r="L691" s="30"/>
    </row>
    <row r="692" spans="1:12">
      <c r="A692" s="31"/>
      <c r="B692" s="26" t="s">
        <v>349</v>
      </c>
      <c r="C692" s="32">
        <v>0</v>
      </c>
      <c r="D692" s="33">
        <v>3</v>
      </c>
      <c r="E692" s="33">
        <v>4</v>
      </c>
      <c r="F692" s="33">
        <v>49</v>
      </c>
      <c r="G692" s="32">
        <v>0</v>
      </c>
      <c r="H692" s="32">
        <v>0</v>
      </c>
      <c r="I692" s="33">
        <v>56</v>
      </c>
      <c r="J692" s="29"/>
      <c r="K692" s="29"/>
      <c r="L692" s="30"/>
    </row>
    <row r="693" spans="1:12">
      <c r="A693" s="31"/>
      <c r="B693" s="26" t="s">
        <v>350</v>
      </c>
      <c r="C693" s="32">
        <v>0</v>
      </c>
      <c r="D693" s="33">
        <v>1</v>
      </c>
      <c r="E693" s="33">
        <v>3</v>
      </c>
      <c r="F693" s="33">
        <v>44</v>
      </c>
      <c r="G693" s="32">
        <v>0</v>
      </c>
      <c r="H693" s="32">
        <v>0</v>
      </c>
      <c r="I693" s="33">
        <v>48</v>
      </c>
      <c r="J693" s="29"/>
      <c r="K693" s="29"/>
      <c r="L693" s="30"/>
    </row>
    <row r="694" spans="1:12">
      <c r="A694" s="31"/>
      <c r="B694" s="26" t="s">
        <v>351</v>
      </c>
      <c r="C694" s="32">
        <v>0</v>
      </c>
      <c r="D694" s="33">
        <v>2</v>
      </c>
      <c r="E694" s="33">
        <v>4</v>
      </c>
      <c r="F694" s="33">
        <v>40</v>
      </c>
      <c r="G694" s="32">
        <v>0</v>
      </c>
      <c r="H694" s="32">
        <v>0</v>
      </c>
      <c r="I694" s="33">
        <v>46</v>
      </c>
      <c r="J694" s="29"/>
      <c r="K694" s="29"/>
      <c r="L694" s="30"/>
    </row>
    <row r="695" spans="1:12">
      <c r="A695" s="31"/>
      <c r="B695" s="26" t="s">
        <v>352</v>
      </c>
      <c r="C695" s="32">
        <v>0</v>
      </c>
      <c r="D695" s="33">
        <v>3</v>
      </c>
      <c r="E695" s="33">
        <v>1</v>
      </c>
      <c r="F695" s="33">
        <v>18</v>
      </c>
      <c r="G695" s="32">
        <v>0</v>
      </c>
      <c r="H695" s="32">
        <v>0</v>
      </c>
      <c r="I695" s="33">
        <v>22</v>
      </c>
      <c r="J695" s="29"/>
      <c r="K695" s="29"/>
      <c r="L695" s="30"/>
    </row>
    <row r="696" spans="1:12">
      <c r="A696" s="31"/>
      <c r="B696" s="26" t="s">
        <v>353</v>
      </c>
      <c r="C696" s="32">
        <v>0</v>
      </c>
      <c r="D696" s="33">
        <v>2</v>
      </c>
      <c r="E696" s="33">
        <v>4</v>
      </c>
      <c r="F696" s="33">
        <v>16</v>
      </c>
      <c r="G696" s="32">
        <v>0</v>
      </c>
      <c r="H696" s="32">
        <v>0</v>
      </c>
      <c r="I696" s="33">
        <v>22</v>
      </c>
      <c r="J696" s="29"/>
      <c r="K696" s="29"/>
      <c r="L696" s="30"/>
    </row>
    <row r="697" spans="1:12">
      <c r="A697" s="31"/>
      <c r="B697" s="26" t="s">
        <v>354</v>
      </c>
      <c r="C697" s="32">
        <v>0</v>
      </c>
      <c r="D697" s="33">
        <v>2</v>
      </c>
      <c r="E697" s="33">
        <v>3</v>
      </c>
      <c r="F697" s="33">
        <v>32</v>
      </c>
      <c r="G697" s="32">
        <v>0</v>
      </c>
      <c r="H697" s="32">
        <v>0</v>
      </c>
      <c r="I697" s="33">
        <v>37</v>
      </c>
      <c r="J697" s="29"/>
      <c r="K697" s="29"/>
      <c r="L697" s="30"/>
    </row>
    <row r="698" spans="1:12">
      <c r="A698" s="31"/>
      <c r="B698" s="26" t="s">
        <v>355</v>
      </c>
      <c r="C698" s="32">
        <v>0</v>
      </c>
      <c r="D698" s="33">
        <v>8</v>
      </c>
      <c r="E698" s="33">
        <v>5</v>
      </c>
      <c r="F698" s="33">
        <v>45</v>
      </c>
      <c r="G698" s="32">
        <v>0</v>
      </c>
      <c r="H698" s="32">
        <v>0</v>
      </c>
      <c r="I698" s="33">
        <v>58</v>
      </c>
      <c r="J698" s="29"/>
      <c r="K698" s="29"/>
      <c r="L698" s="30"/>
    </row>
    <row r="699" spans="1:12">
      <c r="A699" s="31"/>
      <c r="B699" s="26" t="s">
        <v>356</v>
      </c>
      <c r="C699" s="32">
        <v>0</v>
      </c>
      <c r="D699" s="33">
        <v>5</v>
      </c>
      <c r="E699" s="33">
        <v>1</v>
      </c>
      <c r="F699" s="33">
        <v>36</v>
      </c>
      <c r="G699" s="32">
        <v>0</v>
      </c>
      <c r="H699" s="32">
        <v>0</v>
      </c>
      <c r="I699" s="33">
        <v>42</v>
      </c>
      <c r="J699" s="29"/>
      <c r="K699" s="29"/>
      <c r="L699" s="30"/>
    </row>
    <row r="700" spans="1:12">
      <c r="A700" s="31"/>
      <c r="B700" s="26" t="s">
        <v>357</v>
      </c>
      <c r="C700" s="32">
        <v>0</v>
      </c>
      <c r="D700" s="33">
        <v>5</v>
      </c>
      <c r="E700" s="33">
        <v>2</v>
      </c>
      <c r="F700" s="33">
        <v>28</v>
      </c>
      <c r="G700" s="32">
        <v>0</v>
      </c>
      <c r="H700" s="32">
        <v>0</v>
      </c>
      <c r="I700" s="33">
        <v>35</v>
      </c>
      <c r="J700" s="29"/>
      <c r="K700" s="29"/>
      <c r="L700" s="30"/>
    </row>
    <row r="701" spans="1:12">
      <c r="A701" s="31"/>
      <c r="B701" s="26" t="s">
        <v>358</v>
      </c>
      <c r="C701" s="32">
        <v>0</v>
      </c>
      <c r="D701" s="33">
        <v>7</v>
      </c>
      <c r="E701" s="33">
        <v>0</v>
      </c>
      <c r="F701" s="33">
        <v>32</v>
      </c>
      <c r="G701" s="32">
        <v>0</v>
      </c>
      <c r="H701" s="32">
        <v>0</v>
      </c>
      <c r="I701" s="33">
        <v>39</v>
      </c>
      <c r="J701" s="29"/>
      <c r="K701" s="29"/>
      <c r="L701" s="30"/>
    </row>
    <row r="702" spans="1:12">
      <c r="A702" s="31"/>
      <c r="B702" s="26" t="s">
        <v>359</v>
      </c>
      <c r="C702" s="32">
        <v>0</v>
      </c>
      <c r="D702" s="33">
        <v>7</v>
      </c>
      <c r="E702" s="33">
        <v>3</v>
      </c>
      <c r="F702" s="33">
        <v>42</v>
      </c>
      <c r="G702" s="32">
        <v>0</v>
      </c>
      <c r="H702" s="32">
        <v>0</v>
      </c>
      <c r="I702" s="33">
        <v>52</v>
      </c>
      <c r="J702" s="29"/>
      <c r="K702" s="29"/>
      <c r="L702" s="30"/>
    </row>
    <row r="703" spans="1:12">
      <c r="A703" s="31"/>
      <c r="B703" s="26" t="s">
        <v>360</v>
      </c>
      <c r="C703" s="32">
        <v>0</v>
      </c>
      <c r="D703" s="33">
        <v>2</v>
      </c>
      <c r="E703" s="33">
        <v>1</v>
      </c>
      <c r="F703" s="33">
        <v>49</v>
      </c>
      <c r="G703" s="32">
        <v>0</v>
      </c>
      <c r="H703" s="32">
        <v>0</v>
      </c>
      <c r="I703" s="33">
        <v>52</v>
      </c>
      <c r="J703" s="29"/>
      <c r="K703" s="29"/>
      <c r="L703" s="30"/>
    </row>
    <row r="704" spans="1:12">
      <c r="A704" s="31"/>
      <c r="B704" s="26" t="s">
        <v>361</v>
      </c>
      <c r="C704" s="32">
        <v>0</v>
      </c>
      <c r="D704" s="33">
        <v>11</v>
      </c>
      <c r="E704" s="33">
        <v>6</v>
      </c>
      <c r="F704" s="33">
        <v>49</v>
      </c>
      <c r="G704" s="32">
        <v>0</v>
      </c>
      <c r="H704" s="32">
        <v>0</v>
      </c>
      <c r="I704" s="33">
        <v>66</v>
      </c>
      <c r="J704" s="29"/>
      <c r="K704" s="29"/>
      <c r="L704" s="30"/>
    </row>
    <row r="705" spans="1:12">
      <c r="A705" s="31"/>
      <c r="B705" s="26" t="s">
        <v>362</v>
      </c>
      <c r="C705" s="32">
        <v>0</v>
      </c>
      <c r="D705" s="33">
        <v>9</v>
      </c>
      <c r="E705" s="33">
        <v>6</v>
      </c>
      <c r="F705" s="33">
        <v>41</v>
      </c>
      <c r="G705" s="32">
        <v>0</v>
      </c>
      <c r="H705" s="32">
        <v>0</v>
      </c>
      <c r="I705" s="33">
        <v>56</v>
      </c>
      <c r="J705" s="29"/>
      <c r="K705" s="29"/>
      <c r="L705" s="30"/>
    </row>
    <row r="706" spans="1:12">
      <c r="A706" s="31"/>
      <c r="B706" s="26" t="s">
        <v>363</v>
      </c>
      <c r="C706" s="32">
        <v>0</v>
      </c>
      <c r="D706" s="33">
        <v>10</v>
      </c>
      <c r="E706" s="33">
        <v>6</v>
      </c>
      <c r="F706" s="33">
        <v>49</v>
      </c>
      <c r="G706" s="32">
        <v>0</v>
      </c>
      <c r="H706" s="32">
        <v>0</v>
      </c>
      <c r="I706" s="33">
        <v>65</v>
      </c>
      <c r="J706" s="29"/>
      <c r="K706" s="29"/>
      <c r="L706" s="30"/>
    </row>
    <row r="707" spans="1:12">
      <c r="A707" s="31"/>
      <c r="B707" s="26" t="s">
        <v>364</v>
      </c>
      <c r="C707" s="32">
        <v>0</v>
      </c>
      <c r="D707" s="33">
        <v>9</v>
      </c>
      <c r="E707" s="33">
        <v>9</v>
      </c>
      <c r="F707" s="33">
        <v>38</v>
      </c>
      <c r="G707" s="32">
        <v>0</v>
      </c>
      <c r="H707" s="32">
        <v>0</v>
      </c>
      <c r="I707" s="33">
        <v>56</v>
      </c>
      <c r="J707" s="29"/>
      <c r="K707" s="29"/>
      <c r="L707" s="30"/>
    </row>
    <row r="708" spans="1:12">
      <c r="A708" s="31"/>
      <c r="B708" s="26" t="s">
        <v>365</v>
      </c>
      <c r="C708" s="32">
        <v>0</v>
      </c>
      <c r="D708" s="33">
        <v>8</v>
      </c>
      <c r="E708" s="33">
        <v>3</v>
      </c>
      <c r="F708" s="33">
        <v>53</v>
      </c>
      <c r="G708" s="32">
        <v>0</v>
      </c>
      <c r="H708" s="32">
        <v>0</v>
      </c>
      <c r="I708" s="33">
        <v>64</v>
      </c>
      <c r="J708" s="29"/>
      <c r="K708" s="29"/>
      <c r="L708" s="30"/>
    </row>
    <row r="709" spans="1:12">
      <c r="A709" s="31"/>
      <c r="B709" s="26" t="s">
        <v>366</v>
      </c>
      <c r="C709" s="32">
        <v>0</v>
      </c>
      <c r="D709" s="33">
        <v>8</v>
      </c>
      <c r="E709" s="33">
        <v>4</v>
      </c>
      <c r="F709" s="33">
        <v>43</v>
      </c>
      <c r="G709" s="32">
        <v>0</v>
      </c>
      <c r="H709" s="32">
        <v>0</v>
      </c>
      <c r="I709" s="33">
        <v>55</v>
      </c>
      <c r="J709" s="29"/>
      <c r="K709" s="29"/>
      <c r="L709" s="30"/>
    </row>
    <row r="710" spans="1:12">
      <c r="A710" s="31"/>
      <c r="B710" s="26" t="s">
        <v>367</v>
      </c>
      <c r="C710" s="32">
        <v>0</v>
      </c>
      <c r="D710" s="33">
        <v>5</v>
      </c>
      <c r="E710" s="33">
        <v>5</v>
      </c>
      <c r="F710" s="33">
        <v>37</v>
      </c>
      <c r="G710" s="32">
        <v>0</v>
      </c>
      <c r="H710" s="32">
        <v>0</v>
      </c>
      <c r="I710" s="33">
        <v>47</v>
      </c>
      <c r="J710" s="29"/>
      <c r="K710" s="29"/>
      <c r="L710" s="30"/>
    </row>
    <row r="711" spans="1:12">
      <c r="A711" s="31"/>
      <c r="B711" s="26" t="s">
        <v>368</v>
      </c>
      <c r="C711" s="32">
        <v>0</v>
      </c>
      <c r="D711" s="33">
        <v>3</v>
      </c>
      <c r="E711" s="33">
        <v>10</v>
      </c>
      <c r="F711" s="33">
        <v>48</v>
      </c>
      <c r="G711" s="32">
        <v>0</v>
      </c>
      <c r="H711" s="32">
        <v>0</v>
      </c>
      <c r="I711" s="33">
        <v>61</v>
      </c>
      <c r="J711" s="29"/>
      <c r="K711" s="29"/>
      <c r="L711" s="30"/>
    </row>
    <row r="712" spans="1:12">
      <c r="A712" s="31"/>
      <c r="B712" s="26" t="s">
        <v>369</v>
      </c>
      <c r="C712" s="32">
        <v>0</v>
      </c>
      <c r="D712" s="33">
        <v>5</v>
      </c>
      <c r="E712" s="33">
        <v>7</v>
      </c>
      <c r="F712" s="33">
        <v>39</v>
      </c>
      <c r="G712" s="32">
        <v>0</v>
      </c>
      <c r="H712" s="32">
        <v>0</v>
      </c>
      <c r="I712" s="33">
        <v>51</v>
      </c>
      <c r="J712" s="29"/>
      <c r="K712" s="29"/>
      <c r="L712" s="30"/>
    </row>
    <row r="713" spans="1:12">
      <c r="A713" s="31"/>
      <c r="B713" s="26" t="s">
        <v>370</v>
      </c>
      <c r="C713" s="32">
        <v>0</v>
      </c>
      <c r="D713" s="33">
        <v>5</v>
      </c>
      <c r="E713" s="33">
        <v>7</v>
      </c>
      <c r="F713" s="33">
        <v>31</v>
      </c>
      <c r="G713" s="32">
        <v>0</v>
      </c>
      <c r="H713" s="32">
        <v>0</v>
      </c>
      <c r="I713" s="33">
        <v>43</v>
      </c>
      <c r="J713" s="29"/>
      <c r="K713" s="29"/>
      <c r="L713" s="30"/>
    </row>
    <row r="714" spans="1:12">
      <c r="A714" s="31"/>
      <c r="B714" s="26" t="s">
        <v>371</v>
      </c>
      <c r="C714" s="32">
        <v>0</v>
      </c>
      <c r="D714" s="33">
        <v>7</v>
      </c>
      <c r="E714" s="33">
        <v>6</v>
      </c>
      <c r="F714" s="33">
        <v>44</v>
      </c>
      <c r="G714" s="32">
        <v>0</v>
      </c>
      <c r="H714" s="32">
        <v>0</v>
      </c>
      <c r="I714" s="33">
        <v>57</v>
      </c>
      <c r="J714" s="29"/>
      <c r="K714" s="29"/>
      <c r="L714" s="30"/>
    </row>
    <row r="715" spans="1:12">
      <c r="A715" s="31"/>
      <c r="B715" s="26" t="s">
        <v>372</v>
      </c>
      <c r="C715" s="32">
        <v>0</v>
      </c>
      <c r="D715" s="33">
        <v>6</v>
      </c>
      <c r="E715" s="33">
        <v>6</v>
      </c>
      <c r="F715" s="33">
        <v>64</v>
      </c>
      <c r="G715" s="32">
        <v>0</v>
      </c>
      <c r="H715" s="32">
        <v>0</v>
      </c>
      <c r="I715" s="33">
        <v>76</v>
      </c>
      <c r="J715" s="29"/>
      <c r="K715" s="29"/>
      <c r="L715" s="30"/>
    </row>
    <row r="716" spans="1:12">
      <c r="A716" s="31"/>
      <c r="B716" s="26" t="s">
        <v>373</v>
      </c>
      <c r="C716" s="32">
        <v>0</v>
      </c>
      <c r="D716" s="33">
        <v>6</v>
      </c>
      <c r="E716" s="33">
        <v>7</v>
      </c>
      <c r="F716" s="33">
        <v>62</v>
      </c>
      <c r="G716" s="32">
        <v>0</v>
      </c>
      <c r="H716" s="32">
        <v>0</v>
      </c>
      <c r="I716" s="33">
        <v>75</v>
      </c>
      <c r="J716" s="29"/>
      <c r="K716" s="29"/>
      <c r="L716" s="30"/>
    </row>
    <row r="717" spans="1:12">
      <c r="A717" s="31"/>
      <c r="B717" s="26" t="s">
        <v>374</v>
      </c>
      <c r="C717" s="32">
        <v>0</v>
      </c>
      <c r="D717" s="33">
        <v>12</v>
      </c>
      <c r="E717" s="33">
        <v>7</v>
      </c>
      <c r="F717" s="33">
        <v>50</v>
      </c>
      <c r="G717" s="32">
        <v>0</v>
      </c>
      <c r="H717" s="32">
        <v>0</v>
      </c>
      <c r="I717" s="33">
        <v>69</v>
      </c>
      <c r="J717" s="29"/>
      <c r="K717" s="29"/>
      <c r="L717" s="30"/>
    </row>
    <row r="718" spans="1:12">
      <c r="A718" s="31"/>
      <c r="B718" s="26" t="s">
        <v>375</v>
      </c>
      <c r="C718" s="32">
        <v>0</v>
      </c>
      <c r="D718" s="33">
        <v>7</v>
      </c>
      <c r="E718" s="33">
        <v>9</v>
      </c>
      <c r="F718" s="33">
        <v>35</v>
      </c>
      <c r="G718" s="32">
        <v>0</v>
      </c>
      <c r="H718" s="32">
        <v>0</v>
      </c>
      <c r="I718" s="33">
        <v>51</v>
      </c>
      <c r="J718" s="29"/>
      <c r="K718" s="29"/>
      <c r="L718" s="30"/>
    </row>
    <row r="719" spans="1:12">
      <c r="A719" s="31"/>
      <c r="B719" s="26" t="s">
        <v>376</v>
      </c>
      <c r="C719" s="32">
        <v>0</v>
      </c>
      <c r="D719" s="33">
        <v>9</v>
      </c>
      <c r="E719" s="33">
        <v>13</v>
      </c>
      <c r="F719" s="33">
        <v>37</v>
      </c>
      <c r="G719" s="32">
        <v>0</v>
      </c>
      <c r="H719" s="32">
        <v>0</v>
      </c>
      <c r="I719" s="33">
        <v>59</v>
      </c>
      <c r="J719" s="29"/>
      <c r="K719" s="29"/>
      <c r="L719" s="30"/>
    </row>
    <row r="720" spans="1:12">
      <c r="A720" s="31"/>
      <c r="B720" s="26" t="s">
        <v>377</v>
      </c>
      <c r="C720" s="32">
        <v>0</v>
      </c>
      <c r="D720" s="33">
        <v>11</v>
      </c>
      <c r="E720" s="33">
        <v>6</v>
      </c>
      <c r="F720" s="33">
        <v>48</v>
      </c>
      <c r="G720" s="32">
        <v>0</v>
      </c>
      <c r="H720" s="32">
        <v>0</v>
      </c>
      <c r="I720" s="33">
        <v>65</v>
      </c>
      <c r="J720" s="29"/>
      <c r="K720" s="29"/>
      <c r="L720" s="30"/>
    </row>
    <row r="721" spans="1:12">
      <c r="A721" s="31"/>
      <c r="B721" s="26" t="s">
        <v>378</v>
      </c>
      <c r="C721" s="32">
        <v>0</v>
      </c>
      <c r="D721" s="33">
        <v>7</v>
      </c>
      <c r="E721" s="33">
        <v>6</v>
      </c>
      <c r="F721" s="33">
        <v>46</v>
      </c>
      <c r="G721" s="32">
        <v>0</v>
      </c>
      <c r="H721" s="32">
        <v>0</v>
      </c>
      <c r="I721" s="33">
        <v>59</v>
      </c>
      <c r="J721" s="29"/>
      <c r="K721" s="29"/>
      <c r="L721" s="30"/>
    </row>
    <row r="722" spans="1:12">
      <c r="A722" s="31"/>
      <c r="B722" s="26" t="s">
        <v>379</v>
      </c>
      <c r="C722" s="32">
        <v>0</v>
      </c>
      <c r="D722" s="33">
        <v>5</v>
      </c>
      <c r="E722" s="33">
        <v>4</v>
      </c>
      <c r="F722" s="33">
        <v>38</v>
      </c>
      <c r="G722" s="32">
        <v>0</v>
      </c>
      <c r="H722" s="32">
        <v>0</v>
      </c>
      <c r="I722" s="33">
        <v>47</v>
      </c>
      <c r="J722" s="29"/>
      <c r="K722" s="29"/>
      <c r="L722" s="30"/>
    </row>
    <row r="723" spans="1:12">
      <c r="A723" s="31"/>
      <c r="B723" s="26" t="s">
        <v>380</v>
      </c>
      <c r="C723" s="32">
        <v>0</v>
      </c>
      <c r="D723" s="33">
        <v>4</v>
      </c>
      <c r="E723" s="33">
        <v>6</v>
      </c>
      <c r="F723" s="33">
        <v>50</v>
      </c>
      <c r="G723" s="32">
        <v>0</v>
      </c>
      <c r="H723" s="32">
        <v>0</v>
      </c>
      <c r="I723" s="33">
        <v>60</v>
      </c>
      <c r="J723" s="29"/>
      <c r="K723" s="29"/>
      <c r="L723" s="30"/>
    </row>
    <row r="724" spans="1:12">
      <c r="A724" s="31"/>
      <c r="B724" s="26" t="s">
        <v>381</v>
      </c>
      <c r="C724" s="32">
        <v>0</v>
      </c>
      <c r="D724" s="33">
        <v>6</v>
      </c>
      <c r="E724" s="33">
        <v>10</v>
      </c>
      <c r="F724" s="33">
        <v>43</v>
      </c>
      <c r="G724" s="32">
        <v>0</v>
      </c>
      <c r="H724" s="32">
        <v>0</v>
      </c>
      <c r="I724" s="33">
        <v>59</v>
      </c>
    </row>
    <row r="725" spans="1:12">
      <c r="A725" s="31"/>
      <c r="B725" s="26" t="s">
        <v>382</v>
      </c>
      <c r="C725" s="32">
        <v>0</v>
      </c>
      <c r="D725" s="33">
        <v>8</v>
      </c>
      <c r="E725" s="33">
        <v>6</v>
      </c>
      <c r="F725" s="33">
        <v>45</v>
      </c>
      <c r="G725" s="32">
        <v>0</v>
      </c>
      <c r="H725" s="32">
        <v>0</v>
      </c>
      <c r="I725" s="33">
        <v>59</v>
      </c>
    </row>
    <row r="726" spans="1:12">
      <c r="A726" s="31"/>
      <c r="B726" s="26" t="s">
        <v>383</v>
      </c>
      <c r="C726" s="32">
        <v>0</v>
      </c>
      <c r="D726" s="33">
        <v>7</v>
      </c>
      <c r="E726" s="33">
        <v>3</v>
      </c>
      <c r="F726" s="33">
        <v>44</v>
      </c>
      <c r="G726" s="32">
        <v>0</v>
      </c>
      <c r="H726" s="32">
        <v>0</v>
      </c>
      <c r="I726" s="33">
        <v>54</v>
      </c>
    </row>
    <row r="727" spans="1:12">
      <c r="A727" s="31"/>
      <c r="B727" s="26" t="s">
        <v>384</v>
      </c>
      <c r="C727" s="32">
        <v>0</v>
      </c>
      <c r="D727" s="33">
        <v>6</v>
      </c>
      <c r="E727" s="33">
        <v>4</v>
      </c>
      <c r="F727" s="33">
        <v>53</v>
      </c>
      <c r="G727" s="32">
        <v>0</v>
      </c>
      <c r="H727" s="32">
        <v>0</v>
      </c>
      <c r="I727" s="33">
        <v>63</v>
      </c>
    </row>
    <row r="728" spans="1:12">
      <c r="A728" s="31"/>
      <c r="B728" s="26" t="s">
        <v>385</v>
      </c>
      <c r="C728" s="32">
        <v>0</v>
      </c>
      <c r="D728" s="33">
        <v>5</v>
      </c>
      <c r="E728" s="33">
        <v>4</v>
      </c>
      <c r="F728" s="33">
        <v>51</v>
      </c>
      <c r="G728" s="32">
        <v>0</v>
      </c>
      <c r="H728" s="32">
        <v>0</v>
      </c>
      <c r="I728" s="33">
        <v>60</v>
      </c>
    </row>
    <row r="729" spans="1:12">
      <c r="A729" s="31"/>
      <c r="B729" s="26" t="s">
        <v>386</v>
      </c>
      <c r="C729" s="32">
        <v>0</v>
      </c>
      <c r="D729" s="33">
        <v>5</v>
      </c>
      <c r="E729" s="33">
        <v>4</v>
      </c>
      <c r="F729" s="33">
        <v>40</v>
      </c>
      <c r="G729" s="32">
        <v>0</v>
      </c>
      <c r="H729" s="32">
        <v>0</v>
      </c>
      <c r="I729" s="33">
        <v>49</v>
      </c>
    </row>
    <row r="730" spans="1:12">
      <c r="A730" s="31"/>
      <c r="B730" s="26" t="s">
        <v>387</v>
      </c>
      <c r="C730" s="32">
        <v>0</v>
      </c>
      <c r="D730" s="33">
        <v>5</v>
      </c>
      <c r="E730" s="33">
        <v>2</v>
      </c>
      <c r="F730" s="33">
        <v>33</v>
      </c>
      <c r="G730" s="32">
        <v>0</v>
      </c>
      <c r="H730" s="32">
        <v>0</v>
      </c>
      <c r="I730" s="33">
        <v>40</v>
      </c>
    </row>
    <row r="731" spans="1:12">
      <c r="A731" s="31"/>
      <c r="B731" s="26" t="s">
        <v>388</v>
      </c>
      <c r="C731" s="32">
        <v>0</v>
      </c>
      <c r="D731" s="33">
        <v>6</v>
      </c>
      <c r="E731" s="33">
        <v>1</v>
      </c>
      <c r="F731" s="33">
        <v>39</v>
      </c>
      <c r="G731" s="32">
        <v>0</v>
      </c>
      <c r="H731" s="32">
        <v>0</v>
      </c>
      <c r="I731" s="33">
        <v>46</v>
      </c>
    </row>
    <row r="732" spans="1:12">
      <c r="A732" s="31"/>
      <c r="B732" s="26" t="s">
        <v>389</v>
      </c>
      <c r="C732" s="32">
        <v>0</v>
      </c>
      <c r="D732" s="33">
        <v>3</v>
      </c>
      <c r="E732" s="33">
        <v>4</v>
      </c>
      <c r="F732" s="33">
        <v>51</v>
      </c>
      <c r="G732" s="32">
        <v>0</v>
      </c>
      <c r="H732" s="32">
        <v>0</v>
      </c>
      <c r="I732" s="33">
        <v>58</v>
      </c>
    </row>
    <row r="733" spans="1:12">
      <c r="B733" s="26" t="s">
        <v>390</v>
      </c>
      <c r="C733" s="32">
        <v>0</v>
      </c>
      <c r="D733" s="33">
        <v>6</v>
      </c>
      <c r="E733" s="33">
        <v>5</v>
      </c>
      <c r="F733" s="33">
        <v>53</v>
      </c>
      <c r="G733" s="32">
        <v>0</v>
      </c>
      <c r="H733" s="32">
        <v>0</v>
      </c>
      <c r="I733" s="33">
        <v>64</v>
      </c>
    </row>
    <row r="734" spans="1:12">
      <c r="B734" s="26" t="s">
        <v>391</v>
      </c>
      <c r="C734" s="32">
        <v>0</v>
      </c>
      <c r="D734" s="33">
        <v>6</v>
      </c>
      <c r="E734" s="33">
        <v>8</v>
      </c>
      <c r="F734" s="33">
        <v>61</v>
      </c>
      <c r="G734" s="32">
        <v>0</v>
      </c>
      <c r="H734" s="32">
        <v>0</v>
      </c>
      <c r="I734" s="33">
        <v>75</v>
      </c>
    </row>
    <row r="735" spans="1:12">
      <c r="B735" s="26" t="s">
        <v>392</v>
      </c>
      <c r="C735" s="32">
        <v>0</v>
      </c>
      <c r="D735" s="33">
        <v>9</v>
      </c>
      <c r="E735" s="33">
        <v>4</v>
      </c>
      <c r="F735" s="33">
        <v>46</v>
      </c>
      <c r="G735" s="32">
        <v>0</v>
      </c>
      <c r="H735" s="32">
        <v>0</v>
      </c>
      <c r="I735" s="33">
        <v>59</v>
      </c>
    </row>
    <row r="736" spans="1:12">
      <c r="B736" s="26" t="s">
        <v>393</v>
      </c>
      <c r="C736" s="32">
        <v>0</v>
      </c>
      <c r="D736" s="33">
        <v>8</v>
      </c>
      <c r="E736" s="33">
        <v>4</v>
      </c>
      <c r="F736" s="33">
        <v>42</v>
      </c>
      <c r="G736" s="32">
        <v>0</v>
      </c>
      <c r="H736" s="32">
        <v>0</v>
      </c>
      <c r="I736" s="33">
        <v>54</v>
      </c>
    </row>
    <row r="737" spans="2:9">
      <c r="B737" s="26" t="s">
        <v>394</v>
      </c>
      <c r="C737" s="32">
        <v>0</v>
      </c>
      <c r="D737" s="33">
        <v>8</v>
      </c>
      <c r="E737" s="33">
        <v>4</v>
      </c>
      <c r="F737" s="33">
        <v>42</v>
      </c>
      <c r="G737" s="32">
        <v>0</v>
      </c>
      <c r="H737" s="32">
        <v>0</v>
      </c>
      <c r="I737" s="33">
        <v>54</v>
      </c>
    </row>
    <row r="738" spans="2:9">
      <c r="B738" s="26" t="s">
        <v>395</v>
      </c>
      <c r="C738" s="32">
        <v>0</v>
      </c>
      <c r="D738" s="33">
        <v>9</v>
      </c>
      <c r="E738" s="33">
        <v>4</v>
      </c>
      <c r="F738" s="33">
        <v>14</v>
      </c>
      <c r="G738" s="32">
        <v>0</v>
      </c>
      <c r="H738" s="32">
        <v>0</v>
      </c>
      <c r="I738" s="33">
        <v>27</v>
      </c>
    </row>
    <row r="739" spans="2:9">
      <c r="B739" s="26" t="s">
        <v>396</v>
      </c>
      <c r="C739" s="32">
        <v>0</v>
      </c>
      <c r="D739" s="33">
        <v>11</v>
      </c>
      <c r="E739" s="33">
        <v>1</v>
      </c>
      <c r="F739" s="33">
        <v>27</v>
      </c>
      <c r="G739" s="32">
        <v>0</v>
      </c>
      <c r="H739" s="32">
        <v>0</v>
      </c>
      <c r="I739" s="33">
        <v>39</v>
      </c>
    </row>
    <row r="740" spans="2:9">
      <c r="B740" s="26" t="s">
        <v>397</v>
      </c>
      <c r="C740" s="32">
        <v>0</v>
      </c>
      <c r="D740" s="33">
        <v>8</v>
      </c>
      <c r="E740" s="33">
        <v>0</v>
      </c>
      <c r="F740" s="33">
        <v>27</v>
      </c>
      <c r="G740" s="32">
        <v>0</v>
      </c>
      <c r="H740" s="32">
        <v>0</v>
      </c>
      <c r="I740" s="33">
        <v>35</v>
      </c>
    </row>
    <row r="741" spans="2:9">
      <c r="B741" s="26" t="s">
        <v>398</v>
      </c>
      <c r="C741" s="32">
        <v>0</v>
      </c>
      <c r="D741" s="33">
        <v>4</v>
      </c>
      <c r="E741" s="33">
        <v>4</v>
      </c>
      <c r="F741" s="33">
        <v>51</v>
      </c>
      <c r="G741" s="32">
        <v>0</v>
      </c>
      <c r="H741" s="32">
        <v>0</v>
      </c>
      <c r="I741" s="33">
        <v>59</v>
      </c>
    </row>
    <row r="742" spans="2:9">
      <c r="B742" s="26" t="s">
        <v>399</v>
      </c>
      <c r="C742" s="32">
        <v>0</v>
      </c>
      <c r="D742" s="33">
        <v>6</v>
      </c>
      <c r="E742" s="33">
        <v>5</v>
      </c>
      <c r="F742" s="33">
        <v>31</v>
      </c>
      <c r="G742" s="32">
        <v>0</v>
      </c>
      <c r="H742" s="32">
        <v>0</v>
      </c>
      <c r="I742" s="33">
        <v>42</v>
      </c>
    </row>
    <row r="743" spans="2:9">
      <c r="B743" s="26" t="s">
        <v>400</v>
      </c>
      <c r="C743" s="32">
        <v>0</v>
      </c>
      <c r="D743" s="33">
        <v>4</v>
      </c>
      <c r="E743" s="33">
        <v>4</v>
      </c>
      <c r="F743" s="33">
        <v>25</v>
      </c>
      <c r="G743" s="32">
        <v>0</v>
      </c>
      <c r="H743" s="32">
        <v>0</v>
      </c>
      <c r="I743" s="33">
        <v>33</v>
      </c>
    </row>
    <row r="744" spans="2:9">
      <c r="B744" s="26" t="s">
        <v>401</v>
      </c>
      <c r="C744" s="32">
        <v>0</v>
      </c>
      <c r="D744" s="33">
        <v>4</v>
      </c>
      <c r="E744" s="33">
        <v>2</v>
      </c>
      <c r="F744" s="33">
        <v>32</v>
      </c>
      <c r="G744" s="32">
        <v>0</v>
      </c>
      <c r="H744" s="32">
        <v>0</v>
      </c>
      <c r="I744" s="33">
        <v>38</v>
      </c>
    </row>
    <row r="745" spans="2:9">
      <c r="B745" s="26" t="s">
        <v>402</v>
      </c>
      <c r="C745" s="32">
        <v>0</v>
      </c>
      <c r="D745" s="33">
        <v>5</v>
      </c>
      <c r="E745" s="33">
        <v>1</v>
      </c>
      <c r="F745" s="33">
        <v>29</v>
      </c>
      <c r="G745" s="32">
        <v>0</v>
      </c>
      <c r="H745" s="32">
        <v>0</v>
      </c>
      <c r="I745" s="33">
        <v>35</v>
      </c>
    </row>
    <row r="746" spans="2:9">
      <c r="B746" s="26" t="s">
        <v>403</v>
      </c>
      <c r="C746" s="32">
        <v>0</v>
      </c>
      <c r="D746" s="33">
        <v>8</v>
      </c>
      <c r="E746" s="33">
        <v>3</v>
      </c>
      <c r="F746" s="33">
        <v>30</v>
      </c>
      <c r="G746" s="32">
        <v>0</v>
      </c>
      <c r="H746" s="32">
        <v>0</v>
      </c>
      <c r="I746" s="33">
        <v>41</v>
      </c>
    </row>
    <row r="747" spans="2:9">
      <c r="B747" s="26" t="s">
        <v>404</v>
      </c>
      <c r="C747" s="32">
        <v>0</v>
      </c>
      <c r="D747" s="33">
        <v>6</v>
      </c>
      <c r="E747" s="33">
        <v>4</v>
      </c>
      <c r="F747" s="33">
        <v>23</v>
      </c>
      <c r="G747" s="32">
        <v>0</v>
      </c>
      <c r="H747" s="32">
        <v>0</v>
      </c>
      <c r="I747" s="33">
        <v>33</v>
      </c>
    </row>
    <row r="748" spans="2:9">
      <c r="B748" s="26" t="s">
        <v>405</v>
      </c>
      <c r="C748" s="32">
        <v>0</v>
      </c>
      <c r="D748" s="33">
        <v>4</v>
      </c>
      <c r="E748" s="33">
        <v>3</v>
      </c>
      <c r="F748" s="33">
        <v>21</v>
      </c>
      <c r="G748" s="32">
        <v>0</v>
      </c>
      <c r="H748" s="32">
        <v>0</v>
      </c>
      <c r="I748" s="33">
        <v>28</v>
      </c>
    </row>
    <row r="749" spans="2:9">
      <c r="B749" s="26" t="s">
        <v>406</v>
      </c>
      <c r="C749" s="32">
        <v>0</v>
      </c>
      <c r="D749" s="33">
        <v>4</v>
      </c>
      <c r="E749" s="33">
        <v>3</v>
      </c>
      <c r="F749" s="33">
        <v>21</v>
      </c>
      <c r="G749" s="32">
        <v>0</v>
      </c>
      <c r="H749" s="32">
        <v>0</v>
      </c>
      <c r="I749" s="33">
        <v>28</v>
      </c>
    </row>
    <row r="750" spans="2:9">
      <c r="B750" s="26" t="s">
        <v>407</v>
      </c>
      <c r="C750" s="32">
        <v>0</v>
      </c>
      <c r="D750" s="33">
        <v>5</v>
      </c>
      <c r="E750" s="33">
        <v>3</v>
      </c>
      <c r="F750" s="33">
        <v>13</v>
      </c>
      <c r="G750" s="32">
        <v>0</v>
      </c>
      <c r="H750" s="32">
        <v>0</v>
      </c>
      <c r="I750" s="33">
        <v>21</v>
      </c>
    </row>
    <row r="751" spans="2:9">
      <c r="B751" s="26" t="s">
        <v>408</v>
      </c>
      <c r="C751" s="32">
        <v>0</v>
      </c>
      <c r="D751" s="33">
        <v>3</v>
      </c>
      <c r="E751" s="33">
        <v>3</v>
      </c>
      <c r="F751" s="33">
        <v>29</v>
      </c>
      <c r="G751" s="32">
        <v>0</v>
      </c>
      <c r="H751" s="32">
        <v>0</v>
      </c>
      <c r="I751" s="33">
        <v>35</v>
      </c>
    </row>
    <row r="752" spans="2:9">
      <c r="B752" s="26" t="s">
        <v>409</v>
      </c>
      <c r="C752" s="32">
        <v>0</v>
      </c>
      <c r="D752" s="33">
        <v>8</v>
      </c>
      <c r="E752" s="33">
        <v>4</v>
      </c>
      <c r="F752" s="33">
        <v>32</v>
      </c>
      <c r="G752" s="32">
        <v>0</v>
      </c>
      <c r="H752" s="32">
        <v>0</v>
      </c>
      <c r="I752" s="33">
        <v>44</v>
      </c>
    </row>
    <row r="753" spans="2:9">
      <c r="B753" s="26" t="s">
        <v>410</v>
      </c>
      <c r="C753" s="32">
        <v>0</v>
      </c>
      <c r="D753" s="33">
        <v>6</v>
      </c>
      <c r="E753" s="33">
        <v>3</v>
      </c>
      <c r="F753" s="33">
        <v>34</v>
      </c>
      <c r="G753" s="32">
        <v>0</v>
      </c>
      <c r="H753" s="32">
        <v>0</v>
      </c>
      <c r="I753" s="33">
        <v>43</v>
      </c>
    </row>
    <row r="754" spans="2:9">
      <c r="B754" s="26" t="s">
        <v>411</v>
      </c>
      <c r="C754" s="32">
        <v>0</v>
      </c>
      <c r="D754" s="33">
        <v>7</v>
      </c>
      <c r="E754" s="33">
        <v>3</v>
      </c>
      <c r="F754" s="33">
        <v>25</v>
      </c>
      <c r="G754" s="32">
        <v>0</v>
      </c>
      <c r="H754" s="32">
        <v>0</v>
      </c>
      <c r="I754" s="33">
        <v>35</v>
      </c>
    </row>
    <row r="755" spans="2:9">
      <c r="B755" s="26" t="s">
        <v>412</v>
      </c>
      <c r="C755" s="32">
        <v>0</v>
      </c>
      <c r="D755" s="33">
        <v>4</v>
      </c>
      <c r="E755" s="33">
        <v>3</v>
      </c>
      <c r="F755" s="33">
        <v>40</v>
      </c>
      <c r="G755" s="32">
        <v>0</v>
      </c>
      <c r="H755" s="32">
        <v>0</v>
      </c>
      <c r="I755" s="33">
        <v>47</v>
      </c>
    </row>
    <row r="756" spans="2:9">
      <c r="B756" s="26" t="s">
        <v>413</v>
      </c>
      <c r="C756" s="32">
        <v>0</v>
      </c>
      <c r="D756" s="33">
        <v>3</v>
      </c>
      <c r="E756" s="33">
        <v>1</v>
      </c>
      <c r="F756" s="33">
        <v>39</v>
      </c>
      <c r="G756" s="32">
        <v>0</v>
      </c>
      <c r="H756" s="32">
        <v>0</v>
      </c>
      <c r="I756" s="33">
        <v>43</v>
      </c>
    </row>
    <row r="757" spans="2:9">
      <c r="B757" s="26" t="s">
        <v>414</v>
      </c>
      <c r="C757" s="32">
        <v>0</v>
      </c>
      <c r="D757" s="33">
        <v>7</v>
      </c>
      <c r="E757" s="33">
        <v>1</v>
      </c>
      <c r="F757" s="33">
        <v>31</v>
      </c>
      <c r="G757" s="32">
        <v>0</v>
      </c>
      <c r="H757" s="32">
        <v>0</v>
      </c>
      <c r="I757" s="33">
        <v>39</v>
      </c>
    </row>
    <row r="758" spans="2:9">
      <c r="B758" s="26" t="s">
        <v>415</v>
      </c>
      <c r="C758" s="32">
        <v>0</v>
      </c>
      <c r="D758" s="33">
        <v>9</v>
      </c>
      <c r="E758" s="33">
        <v>4</v>
      </c>
      <c r="F758" s="33">
        <v>28</v>
      </c>
      <c r="G758" s="32">
        <v>0</v>
      </c>
      <c r="H758" s="32">
        <v>0</v>
      </c>
      <c r="I758" s="33">
        <v>41</v>
      </c>
    </row>
    <row r="759" spans="2:9">
      <c r="B759" s="26" t="s">
        <v>416</v>
      </c>
      <c r="C759" s="32">
        <v>0</v>
      </c>
      <c r="D759" s="33">
        <v>8</v>
      </c>
      <c r="E759" s="33">
        <v>2</v>
      </c>
      <c r="F759" s="33">
        <v>27</v>
      </c>
      <c r="G759" s="32">
        <v>0</v>
      </c>
      <c r="H759" s="32">
        <v>0</v>
      </c>
      <c r="I759" s="33">
        <v>37</v>
      </c>
    </row>
    <row r="760" spans="2:9">
      <c r="B760" s="26" t="s">
        <v>417</v>
      </c>
      <c r="C760" s="32">
        <v>0</v>
      </c>
      <c r="D760" s="33">
        <v>4</v>
      </c>
      <c r="E760" s="33">
        <v>2</v>
      </c>
      <c r="F760" s="33">
        <v>29</v>
      </c>
      <c r="G760" s="32">
        <v>0</v>
      </c>
      <c r="H760" s="32">
        <v>0</v>
      </c>
      <c r="I760" s="33">
        <v>35</v>
      </c>
    </row>
    <row r="761" spans="2:9">
      <c r="B761" s="26" t="s">
        <v>418</v>
      </c>
      <c r="C761" s="32">
        <v>0</v>
      </c>
      <c r="D761" s="33">
        <v>5</v>
      </c>
      <c r="E761" s="33">
        <v>0</v>
      </c>
      <c r="F761" s="33">
        <v>18</v>
      </c>
      <c r="G761" s="32">
        <v>0</v>
      </c>
      <c r="H761" s="32">
        <v>0</v>
      </c>
      <c r="I761" s="33">
        <v>23</v>
      </c>
    </row>
    <row r="762" spans="2:9">
      <c r="B762" s="26" t="s">
        <v>419</v>
      </c>
      <c r="C762" s="32">
        <v>0</v>
      </c>
      <c r="D762" s="33">
        <v>4</v>
      </c>
      <c r="E762" s="33">
        <v>3</v>
      </c>
      <c r="F762" s="33">
        <v>21</v>
      </c>
      <c r="G762" s="32">
        <v>0</v>
      </c>
      <c r="H762" s="32">
        <v>0</v>
      </c>
      <c r="I762" s="33">
        <v>28</v>
      </c>
    </row>
    <row r="763" spans="2:9">
      <c r="B763" s="26" t="s">
        <v>420</v>
      </c>
      <c r="C763" s="32">
        <v>0</v>
      </c>
      <c r="D763" s="33">
        <v>8</v>
      </c>
      <c r="E763" s="33">
        <v>3</v>
      </c>
      <c r="F763" s="33">
        <v>34</v>
      </c>
      <c r="G763" s="32">
        <v>0</v>
      </c>
      <c r="H763" s="32">
        <v>0</v>
      </c>
      <c r="I763" s="33">
        <v>45</v>
      </c>
    </row>
    <row r="764" spans="2:9">
      <c r="B764" s="26" t="s">
        <v>421</v>
      </c>
      <c r="C764" s="32">
        <v>0</v>
      </c>
      <c r="D764" s="33">
        <v>5</v>
      </c>
      <c r="E764" s="33">
        <v>6</v>
      </c>
      <c r="F764" s="33">
        <v>35</v>
      </c>
      <c r="G764" s="32">
        <v>0</v>
      </c>
      <c r="H764" s="32">
        <v>0</v>
      </c>
      <c r="I764" s="33">
        <v>46</v>
      </c>
    </row>
    <row r="765" spans="2:9">
      <c r="B765" s="26" t="s">
        <v>422</v>
      </c>
      <c r="C765" s="32">
        <v>0</v>
      </c>
      <c r="D765" s="33">
        <v>6</v>
      </c>
      <c r="E765" s="33">
        <v>4</v>
      </c>
      <c r="F765" s="33">
        <v>29</v>
      </c>
      <c r="G765" s="32">
        <v>0</v>
      </c>
      <c r="H765" s="32">
        <v>0</v>
      </c>
      <c r="I765" s="33">
        <v>39</v>
      </c>
    </row>
    <row r="766" spans="2:9">
      <c r="B766" s="26" t="s">
        <v>423</v>
      </c>
      <c r="C766" s="32">
        <v>0</v>
      </c>
      <c r="D766" s="33">
        <v>8</v>
      </c>
      <c r="E766" s="33">
        <v>3</v>
      </c>
      <c r="F766" s="33">
        <v>29</v>
      </c>
      <c r="G766" s="32">
        <v>0</v>
      </c>
      <c r="H766" s="32">
        <v>0</v>
      </c>
      <c r="I766" s="33">
        <v>40</v>
      </c>
    </row>
    <row r="767" spans="2:9">
      <c r="B767" s="26" t="s">
        <v>424</v>
      </c>
      <c r="C767" s="32">
        <v>0</v>
      </c>
      <c r="D767" s="33">
        <v>9</v>
      </c>
      <c r="E767" s="33">
        <v>5</v>
      </c>
      <c r="F767" s="33">
        <v>46</v>
      </c>
      <c r="G767" s="32">
        <v>0</v>
      </c>
      <c r="H767" s="32">
        <v>0</v>
      </c>
      <c r="I767" s="33">
        <v>60</v>
      </c>
    </row>
    <row r="768" spans="2:9">
      <c r="B768" s="26" t="s">
        <v>425</v>
      </c>
      <c r="C768" s="32">
        <v>0</v>
      </c>
      <c r="D768" s="33">
        <v>2</v>
      </c>
      <c r="E768" s="33">
        <v>4</v>
      </c>
      <c r="F768" s="33">
        <v>47</v>
      </c>
      <c r="G768" s="32">
        <v>0</v>
      </c>
      <c r="H768" s="32">
        <v>0</v>
      </c>
      <c r="I768" s="33" t="e">
        <f>#REF!</f>
        <v>#REF!</v>
      </c>
    </row>
    <row r="769" spans="2:9">
      <c r="B769" s="26" t="s">
        <v>426</v>
      </c>
      <c r="C769" s="32">
        <v>0</v>
      </c>
      <c r="D769" s="33">
        <v>2</v>
      </c>
      <c r="E769" s="33">
        <v>1</v>
      </c>
      <c r="F769" s="33">
        <v>30</v>
      </c>
      <c r="G769" s="32">
        <v>0</v>
      </c>
      <c r="H769" s="32">
        <v>0</v>
      </c>
      <c r="I769" s="33">
        <v>33</v>
      </c>
    </row>
    <row r="770" spans="2:9">
      <c r="B770" s="26" t="s">
        <v>427</v>
      </c>
      <c r="C770" s="32">
        <v>0</v>
      </c>
      <c r="D770" s="33">
        <v>1</v>
      </c>
      <c r="E770" s="33">
        <v>3</v>
      </c>
      <c r="F770" s="33">
        <v>24</v>
      </c>
      <c r="G770" s="32">
        <v>0</v>
      </c>
      <c r="H770" s="32">
        <v>0</v>
      </c>
      <c r="I770" s="33">
        <v>28</v>
      </c>
    </row>
    <row r="771" spans="2:9">
      <c r="B771" s="26" t="s">
        <v>428</v>
      </c>
      <c r="C771" s="32">
        <v>0</v>
      </c>
      <c r="D771" s="33">
        <v>6</v>
      </c>
      <c r="E771" s="33">
        <v>5</v>
      </c>
      <c r="F771" s="33">
        <v>25</v>
      </c>
      <c r="G771" s="32">
        <v>0</v>
      </c>
      <c r="H771" s="32">
        <v>0</v>
      </c>
      <c r="I771" s="33">
        <v>36</v>
      </c>
    </row>
    <row r="772" spans="2:9">
      <c r="B772" s="26" t="s">
        <v>429</v>
      </c>
      <c r="C772" s="32">
        <v>0</v>
      </c>
      <c r="D772" s="33">
        <v>4</v>
      </c>
      <c r="E772" s="33">
        <v>3</v>
      </c>
      <c r="F772" s="33">
        <v>33</v>
      </c>
      <c r="G772" s="32">
        <v>0</v>
      </c>
      <c r="H772" s="32">
        <v>0</v>
      </c>
      <c r="I772" s="33">
        <v>40</v>
      </c>
    </row>
    <row r="773" spans="2:9">
      <c r="B773" s="26" t="s">
        <v>430</v>
      </c>
      <c r="C773" s="32">
        <v>0</v>
      </c>
      <c r="D773" s="33">
        <v>6</v>
      </c>
      <c r="E773" s="33">
        <v>5</v>
      </c>
      <c r="F773" s="33">
        <v>30</v>
      </c>
      <c r="G773" s="32">
        <v>0</v>
      </c>
      <c r="H773" s="32">
        <v>0</v>
      </c>
      <c r="I773" s="33">
        <v>41</v>
      </c>
    </row>
    <row r="774" spans="2:9">
      <c r="B774" s="26" t="s">
        <v>431</v>
      </c>
      <c r="C774" s="32">
        <v>0</v>
      </c>
      <c r="D774" s="33">
        <v>7</v>
      </c>
      <c r="E774" s="33">
        <v>2</v>
      </c>
      <c r="F774" s="33">
        <v>30</v>
      </c>
      <c r="G774" s="32">
        <v>0</v>
      </c>
      <c r="H774" s="32">
        <v>0</v>
      </c>
      <c r="I774" s="33">
        <v>39</v>
      </c>
    </row>
    <row r="775" spans="2:9">
      <c r="B775" s="26" t="s">
        <v>432</v>
      </c>
      <c r="C775" s="32">
        <v>0</v>
      </c>
      <c r="D775" s="33">
        <v>10</v>
      </c>
      <c r="E775" s="33">
        <v>3</v>
      </c>
      <c r="F775" s="33">
        <v>20</v>
      </c>
      <c r="G775" s="32">
        <v>0</v>
      </c>
      <c r="H775" s="32">
        <v>0</v>
      </c>
      <c r="I775" s="33">
        <v>33</v>
      </c>
    </row>
    <row r="776" spans="2:9">
      <c r="B776" s="26" t="s">
        <v>433</v>
      </c>
      <c r="C776" s="32">
        <v>0</v>
      </c>
      <c r="D776" s="33">
        <v>6</v>
      </c>
      <c r="E776" s="33">
        <v>5</v>
      </c>
      <c r="F776" s="33">
        <v>56</v>
      </c>
      <c r="G776" s="32">
        <v>0</v>
      </c>
      <c r="H776" s="32">
        <v>0</v>
      </c>
      <c r="I776" s="33">
        <v>67</v>
      </c>
    </row>
    <row r="777" spans="2:9">
      <c r="B777" s="26" t="s">
        <v>434</v>
      </c>
      <c r="C777" s="32">
        <v>0</v>
      </c>
      <c r="D777" s="33">
        <v>8</v>
      </c>
      <c r="E777" s="33">
        <v>8</v>
      </c>
      <c r="F777" s="33">
        <v>55</v>
      </c>
      <c r="G777" s="32">
        <v>0</v>
      </c>
      <c r="H777" s="32">
        <v>0</v>
      </c>
      <c r="I777" s="33">
        <v>71</v>
      </c>
    </row>
    <row r="778" spans="2:9">
      <c r="B778" s="26" t="s">
        <v>435</v>
      </c>
      <c r="C778" s="32">
        <v>0</v>
      </c>
      <c r="D778" s="33">
        <v>8</v>
      </c>
      <c r="E778" s="33">
        <v>12</v>
      </c>
      <c r="F778" s="33">
        <v>55</v>
      </c>
      <c r="G778" s="32">
        <v>0</v>
      </c>
      <c r="H778" s="32">
        <v>0</v>
      </c>
      <c r="I778" s="33">
        <v>75</v>
      </c>
    </row>
    <row r="779" spans="2:9">
      <c r="B779" s="26" t="s">
        <v>436</v>
      </c>
      <c r="C779" s="32">
        <v>0</v>
      </c>
      <c r="D779" s="33">
        <v>8</v>
      </c>
      <c r="E779" s="33">
        <v>4</v>
      </c>
      <c r="F779" s="33">
        <v>50</v>
      </c>
      <c r="G779" s="32">
        <v>0</v>
      </c>
      <c r="H779" s="32">
        <v>0</v>
      </c>
      <c r="I779" s="33">
        <v>62</v>
      </c>
    </row>
    <row r="780" spans="2:9">
      <c r="B780" s="26" t="s">
        <v>437</v>
      </c>
      <c r="C780" s="32">
        <v>0</v>
      </c>
      <c r="D780" s="33">
        <v>10</v>
      </c>
      <c r="E780" s="33">
        <v>2</v>
      </c>
      <c r="F780" s="33">
        <v>56</v>
      </c>
      <c r="G780" s="32">
        <v>0</v>
      </c>
      <c r="H780" s="32">
        <v>0</v>
      </c>
      <c r="I780" s="33">
        <v>68</v>
      </c>
    </row>
    <row r="781" spans="2:9">
      <c r="B781" s="26" t="s">
        <v>438</v>
      </c>
      <c r="C781" s="32">
        <v>0</v>
      </c>
      <c r="D781" s="33">
        <v>7</v>
      </c>
      <c r="E781" s="33">
        <v>1</v>
      </c>
      <c r="F781" s="33">
        <v>50</v>
      </c>
      <c r="G781" s="32">
        <v>0</v>
      </c>
      <c r="H781" s="32">
        <v>0</v>
      </c>
      <c r="I781" s="33">
        <v>58</v>
      </c>
    </row>
    <row r="782" spans="2:9">
      <c r="B782" s="26" t="s">
        <v>439</v>
      </c>
      <c r="C782" s="32">
        <v>0</v>
      </c>
      <c r="D782" s="33">
        <v>6</v>
      </c>
      <c r="E782" s="33">
        <v>1</v>
      </c>
      <c r="F782" s="33">
        <v>37</v>
      </c>
      <c r="G782" s="32">
        <v>0</v>
      </c>
      <c r="H782" s="32">
        <v>0</v>
      </c>
      <c r="I782" s="33">
        <v>44</v>
      </c>
    </row>
    <row r="783" spans="2:9">
      <c r="B783" s="26" t="s">
        <v>440</v>
      </c>
      <c r="C783" s="32">
        <v>0</v>
      </c>
      <c r="D783" s="33">
        <v>6</v>
      </c>
      <c r="E783" s="33">
        <v>4</v>
      </c>
      <c r="F783" s="33">
        <v>41</v>
      </c>
      <c r="G783" s="32">
        <v>0</v>
      </c>
      <c r="H783" s="32">
        <v>0</v>
      </c>
      <c r="I783" s="33">
        <v>51</v>
      </c>
    </row>
    <row r="784" spans="2:9">
      <c r="B784" s="26" t="s">
        <v>441</v>
      </c>
      <c r="C784" s="32">
        <v>0</v>
      </c>
      <c r="D784" s="33">
        <v>2</v>
      </c>
      <c r="E784" s="33">
        <v>6</v>
      </c>
      <c r="F784" s="33">
        <v>29</v>
      </c>
      <c r="G784" s="32">
        <v>0</v>
      </c>
      <c r="H784" s="32">
        <v>0</v>
      </c>
      <c r="I784" s="33">
        <v>37</v>
      </c>
    </row>
    <row r="785" spans="2:9">
      <c r="B785" s="26" t="s">
        <v>442</v>
      </c>
      <c r="C785" s="32">
        <v>0</v>
      </c>
      <c r="D785" s="33">
        <v>5</v>
      </c>
      <c r="E785" s="33">
        <v>6</v>
      </c>
      <c r="F785" s="33">
        <v>33</v>
      </c>
      <c r="G785" s="32">
        <v>0</v>
      </c>
      <c r="H785" s="32">
        <v>0</v>
      </c>
      <c r="I785" s="33">
        <v>44</v>
      </c>
    </row>
    <row r="786" spans="2:9">
      <c r="B786" s="26" t="s">
        <v>443</v>
      </c>
      <c r="C786" s="32">
        <v>0</v>
      </c>
      <c r="D786" s="33">
        <v>10</v>
      </c>
      <c r="E786" s="33">
        <v>7</v>
      </c>
      <c r="F786" s="33">
        <v>40</v>
      </c>
      <c r="G786" s="32">
        <v>0</v>
      </c>
      <c r="H786" s="32">
        <v>0</v>
      </c>
      <c r="I786" s="33">
        <v>57</v>
      </c>
    </row>
    <row r="787" spans="2:9">
      <c r="B787" s="26" t="s">
        <v>444</v>
      </c>
      <c r="C787" s="32">
        <v>0</v>
      </c>
      <c r="D787" s="33">
        <v>4</v>
      </c>
      <c r="E787" s="33">
        <v>7</v>
      </c>
      <c r="F787" s="33">
        <v>31</v>
      </c>
      <c r="G787" s="32">
        <v>0</v>
      </c>
      <c r="H787" s="32">
        <v>0</v>
      </c>
      <c r="I787" s="33">
        <v>42</v>
      </c>
    </row>
    <row r="788" spans="2:9">
      <c r="B788" s="26" t="s">
        <v>445</v>
      </c>
      <c r="C788" s="32">
        <v>0</v>
      </c>
      <c r="D788" s="33">
        <v>1</v>
      </c>
      <c r="E788" s="33">
        <v>7</v>
      </c>
      <c r="F788" s="33">
        <v>31</v>
      </c>
      <c r="G788" s="32">
        <v>0</v>
      </c>
      <c r="H788" s="32">
        <v>0</v>
      </c>
      <c r="I788" s="33">
        <v>39</v>
      </c>
    </row>
    <row r="789" spans="2:9">
      <c r="B789" s="26" t="s">
        <v>446</v>
      </c>
      <c r="C789" s="32">
        <v>0</v>
      </c>
      <c r="D789" s="33">
        <v>0</v>
      </c>
      <c r="E789" s="33">
        <v>11</v>
      </c>
      <c r="F789" s="33">
        <v>20</v>
      </c>
      <c r="G789" s="32">
        <v>0</v>
      </c>
      <c r="H789" s="32">
        <v>0</v>
      </c>
      <c r="I789" s="33">
        <v>31</v>
      </c>
    </row>
    <row r="790" spans="2:9">
      <c r="B790" s="26" t="s">
        <v>447</v>
      </c>
      <c r="C790" s="32">
        <v>0</v>
      </c>
      <c r="D790" s="33">
        <v>6</v>
      </c>
      <c r="E790" s="33">
        <v>8</v>
      </c>
      <c r="F790" s="33">
        <v>39</v>
      </c>
      <c r="G790" s="32">
        <v>0</v>
      </c>
      <c r="H790" s="32">
        <v>0</v>
      </c>
      <c r="I790" s="33">
        <v>53</v>
      </c>
    </row>
    <row r="791" spans="2:9">
      <c r="B791" s="26" t="s">
        <v>448</v>
      </c>
      <c r="C791" s="32">
        <v>0</v>
      </c>
      <c r="D791" s="33">
        <v>0</v>
      </c>
      <c r="E791" s="33">
        <v>14</v>
      </c>
      <c r="F791" s="33">
        <v>17</v>
      </c>
      <c r="G791" s="32">
        <v>0</v>
      </c>
      <c r="H791" s="32">
        <v>0</v>
      </c>
      <c r="I791" s="33">
        <v>31</v>
      </c>
    </row>
    <row r="792" spans="2:9">
      <c r="B792" s="26" t="s">
        <v>449</v>
      </c>
      <c r="C792" s="32">
        <v>0</v>
      </c>
      <c r="D792" s="33">
        <v>0</v>
      </c>
      <c r="E792" s="33">
        <v>10</v>
      </c>
      <c r="F792" s="33">
        <v>17</v>
      </c>
      <c r="G792" s="32">
        <v>0</v>
      </c>
      <c r="H792" s="32">
        <v>0</v>
      </c>
      <c r="I792" s="33">
        <v>27</v>
      </c>
    </row>
    <row r="793" spans="2:9">
      <c r="B793" s="26" t="s">
        <v>513</v>
      </c>
      <c r="C793" s="32">
        <v>0</v>
      </c>
      <c r="D793" s="33">
        <v>8</v>
      </c>
      <c r="E793" s="33">
        <v>8</v>
      </c>
      <c r="F793" s="33">
        <v>50</v>
      </c>
      <c r="G793" s="32">
        <v>0</v>
      </c>
      <c r="H793" s="32">
        <v>0</v>
      </c>
      <c r="I793" s="33">
        <v>66</v>
      </c>
    </row>
    <row r="794" spans="2:9">
      <c r="B794" s="26" t="s">
        <v>514</v>
      </c>
      <c r="C794" s="32">
        <v>0</v>
      </c>
      <c r="D794" s="33">
        <v>2</v>
      </c>
      <c r="E794" s="33">
        <v>11</v>
      </c>
      <c r="F794" s="33">
        <v>28</v>
      </c>
      <c r="G794" s="32">
        <v>0</v>
      </c>
      <c r="H794" s="32">
        <v>0</v>
      </c>
      <c r="I794" s="33">
        <v>41</v>
      </c>
    </row>
    <row r="795" spans="2:9">
      <c r="B795" s="26" t="s">
        <v>452</v>
      </c>
      <c r="C795" s="32">
        <v>0</v>
      </c>
      <c r="D795" s="33">
        <v>0</v>
      </c>
      <c r="E795" s="33">
        <v>11</v>
      </c>
      <c r="F795" s="33">
        <v>18</v>
      </c>
      <c r="G795" s="32">
        <v>0</v>
      </c>
      <c r="H795" s="32">
        <v>0</v>
      </c>
      <c r="I795" s="33">
        <v>29</v>
      </c>
    </row>
    <row r="796" spans="2:9">
      <c r="B796" s="26" t="s">
        <v>453</v>
      </c>
      <c r="C796" s="32">
        <v>0</v>
      </c>
      <c r="D796" s="33">
        <v>0</v>
      </c>
      <c r="E796" s="33">
        <v>15</v>
      </c>
      <c r="F796" s="33">
        <v>15</v>
      </c>
      <c r="G796" s="32">
        <v>0</v>
      </c>
      <c r="H796" s="32">
        <v>0</v>
      </c>
      <c r="I796" s="33">
        <v>30</v>
      </c>
    </row>
    <row r="797" spans="2:9">
      <c r="B797" s="26" t="s">
        <v>454</v>
      </c>
      <c r="C797" s="32">
        <v>0</v>
      </c>
      <c r="D797" s="33">
        <v>0</v>
      </c>
      <c r="E797" s="33">
        <v>11</v>
      </c>
      <c r="F797" s="33">
        <v>14</v>
      </c>
      <c r="G797" s="32">
        <v>0</v>
      </c>
      <c r="H797" s="32">
        <v>0</v>
      </c>
      <c r="I797" s="33">
        <v>25</v>
      </c>
    </row>
    <row r="798" spans="2:9">
      <c r="B798" s="26" t="s">
        <v>455</v>
      </c>
      <c r="C798" s="32">
        <v>0</v>
      </c>
      <c r="D798" s="33">
        <v>0</v>
      </c>
      <c r="E798" s="33">
        <v>12</v>
      </c>
      <c r="F798" s="33">
        <v>14</v>
      </c>
      <c r="G798" s="32">
        <v>0</v>
      </c>
      <c r="H798" s="32">
        <v>0</v>
      </c>
      <c r="I798" s="33">
        <v>26</v>
      </c>
    </row>
    <row r="799" spans="2:9">
      <c r="B799" s="26" t="s">
        <v>456</v>
      </c>
      <c r="C799" s="32">
        <v>0</v>
      </c>
      <c r="D799" s="33">
        <v>0</v>
      </c>
      <c r="E799" s="33">
        <v>14</v>
      </c>
      <c r="F799" s="33">
        <v>11</v>
      </c>
      <c r="G799" s="32">
        <v>0</v>
      </c>
      <c r="H799" s="32">
        <v>0</v>
      </c>
      <c r="I799" s="33">
        <v>25</v>
      </c>
    </row>
    <row r="800" spans="2:9">
      <c r="B800" s="26" t="s">
        <v>457</v>
      </c>
      <c r="C800" s="32">
        <v>0</v>
      </c>
      <c r="D800" s="33">
        <v>0</v>
      </c>
      <c r="E800" s="33">
        <v>17</v>
      </c>
      <c r="F800" s="33">
        <v>6</v>
      </c>
      <c r="G800" s="32">
        <v>0</v>
      </c>
      <c r="H800" s="32">
        <v>0</v>
      </c>
      <c r="I800" s="33">
        <v>23</v>
      </c>
    </row>
    <row r="801" spans="2:9">
      <c r="B801" s="26" t="s">
        <v>458</v>
      </c>
      <c r="C801" s="32">
        <v>0</v>
      </c>
      <c r="D801" s="33">
        <v>0</v>
      </c>
      <c r="E801" s="33">
        <v>5</v>
      </c>
      <c r="F801" s="33">
        <v>13</v>
      </c>
      <c r="G801" s="32">
        <v>0</v>
      </c>
      <c r="H801" s="32">
        <v>0</v>
      </c>
      <c r="I801" s="33">
        <v>18</v>
      </c>
    </row>
    <row r="802" spans="2:9">
      <c r="B802" s="26" t="s">
        <v>459</v>
      </c>
      <c r="C802" s="32">
        <v>0</v>
      </c>
      <c r="D802" s="33">
        <v>2</v>
      </c>
      <c r="E802" s="33">
        <v>4</v>
      </c>
      <c r="F802" s="33">
        <v>16</v>
      </c>
      <c r="G802" s="32">
        <v>0</v>
      </c>
      <c r="H802" s="32">
        <v>0</v>
      </c>
      <c r="I802" s="33">
        <v>22</v>
      </c>
    </row>
    <row r="803" spans="2:9">
      <c r="B803" s="26" t="s">
        <v>460</v>
      </c>
      <c r="C803" s="32">
        <v>0</v>
      </c>
      <c r="D803" s="33">
        <v>3</v>
      </c>
      <c r="E803" s="33">
        <v>12</v>
      </c>
      <c r="F803" s="33">
        <v>15</v>
      </c>
      <c r="G803" s="32">
        <v>0</v>
      </c>
      <c r="H803" s="32">
        <v>0</v>
      </c>
      <c r="I803" s="33">
        <v>30</v>
      </c>
    </row>
    <row r="804" spans="2:9">
      <c r="B804" s="26" t="s">
        <v>461</v>
      </c>
      <c r="C804" s="32">
        <v>0</v>
      </c>
      <c r="D804" s="33">
        <v>3</v>
      </c>
      <c r="E804" s="33">
        <v>9</v>
      </c>
      <c r="F804" s="33">
        <v>15</v>
      </c>
      <c r="G804" s="32">
        <v>0</v>
      </c>
      <c r="H804" s="32">
        <v>0</v>
      </c>
      <c r="I804" s="33">
        <v>27</v>
      </c>
    </row>
    <row r="805" spans="2:9">
      <c r="B805" s="26" t="s">
        <v>462</v>
      </c>
      <c r="C805" s="32">
        <v>0</v>
      </c>
      <c r="D805" s="33">
        <v>4</v>
      </c>
      <c r="E805" s="33">
        <v>11</v>
      </c>
      <c r="F805" s="33">
        <v>13</v>
      </c>
      <c r="G805" s="32">
        <v>0</v>
      </c>
      <c r="H805" s="32">
        <v>0</v>
      </c>
      <c r="I805" s="33">
        <v>28</v>
      </c>
    </row>
    <row r="806" spans="2:9">
      <c r="B806" s="26" t="s">
        <v>463</v>
      </c>
      <c r="C806" s="32">
        <v>0</v>
      </c>
      <c r="D806" s="33">
        <v>3</v>
      </c>
      <c r="E806" s="33">
        <v>13</v>
      </c>
      <c r="F806" s="33">
        <v>14</v>
      </c>
      <c r="G806" s="32">
        <v>0</v>
      </c>
      <c r="H806" s="32">
        <v>0</v>
      </c>
      <c r="I806" s="33">
        <v>30</v>
      </c>
    </row>
    <row r="807" spans="2:9">
      <c r="B807" s="26" t="s">
        <v>464</v>
      </c>
      <c r="C807" s="32">
        <v>0</v>
      </c>
      <c r="D807" s="33">
        <v>3</v>
      </c>
      <c r="E807" s="33">
        <v>9</v>
      </c>
      <c r="F807" s="33">
        <v>17</v>
      </c>
      <c r="G807" s="32">
        <v>0</v>
      </c>
      <c r="H807" s="32">
        <v>0</v>
      </c>
      <c r="I807" s="33">
        <v>29</v>
      </c>
    </row>
    <row r="808" spans="2:9">
      <c r="B808" s="26" t="s">
        <v>465</v>
      </c>
      <c r="C808" s="32">
        <v>0</v>
      </c>
      <c r="D808" s="33">
        <v>3</v>
      </c>
      <c r="E808" s="33">
        <v>11</v>
      </c>
      <c r="F808" s="33">
        <v>15</v>
      </c>
      <c r="G808" s="32">
        <v>0</v>
      </c>
      <c r="H808" s="32">
        <v>0</v>
      </c>
      <c r="I808" s="33">
        <v>29</v>
      </c>
    </row>
    <row r="809" spans="2:9">
      <c r="B809" s="26" t="s">
        <v>466</v>
      </c>
      <c r="C809" s="32">
        <v>0</v>
      </c>
      <c r="D809" s="33">
        <v>4</v>
      </c>
      <c r="E809" s="33">
        <v>7</v>
      </c>
      <c r="F809" s="33">
        <v>26</v>
      </c>
      <c r="G809" s="32">
        <v>0</v>
      </c>
      <c r="H809" s="32">
        <v>0</v>
      </c>
      <c r="I809" s="33">
        <v>37</v>
      </c>
    </row>
    <row r="810" spans="2:9">
      <c r="B810" s="26" t="s">
        <v>467</v>
      </c>
      <c r="C810" s="32">
        <v>0</v>
      </c>
      <c r="D810" s="33">
        <v>4</v>
      </c>
      <c r="E810" s="33">
        <v>12</v>
      </c>
      <c r="F810" s="33">
        <v>22</v>
      </c>
      <c r="G810" s="32">
        <v>0</v>
      </c>
      <c r="H810" s="32">
        <v>0</v>
      </c>
      <c r="I810" s="33">
        <v>38</v>
      </c>
    </row>
    <row r="811" spans="2:9">
      <c r="B811" s="26" t="s">
        <v>468</v>
      </c>
      <c r="C811" s="32">
        <v>0</v>
      </c>
      <c r="D811" s="33">
        <v>3</v>
      </c>
      <c r="E811" s="33">
        <v>7</v>
      </c>
      <c r="F811" s="33">
        <v>14</v>
      </c>
      <c r="G811" s="32">
        <v>0</v>
      </c>
      <c r="H811" s="32">
        <v>0</v>
      </c>
      <c r="I811" s="33">
        <v>24</v>
      </c>
    </row>
    <row r="812" spans="2:9">
      <c r="B812" s="26" t="s">
        <v>469</v>
      </c>
      <c r="C812" s="32">
        <v>0</v>
      </c>
      <c r="D812" s="33">
        <v>3</v>
      </c>
      <c r="E812" s="33">
        <v>15</v>
      </c>
      <c r="F812" s="33">
        <v>26</v>
      </c>
      <c r="G812" s="32">
        <v>0</v>
      </c>
      <c r="H812" s="32">
        <v>0</v>
      </c>
      <c r="I812" s="33">
        <v>44</v>
      </c>
    </row>
    <row r="813" spans="2:9">
      <c r="B813" s="26" t="s">
        <v>470</v>
      </c>
      <c r="C813" s="32">
        <v>0</v>
      </c>
      <c r="D813" s="33">
        <v>8</v>
      </c>
      <c r="E813" s="33">
        <v>9</v>
      </c>
      <c r="F813" s="33">
        <v>32</v>
      </c>
      <c r="G813" s="32">
        <v>0</v>
      </c>
      <c r="H813" s="32">
        <v>0</v>
      </c>
      <c r="I813" s="33">
        <v>49</v>
      </c>
    </row>
    <row r="814" spans="2:9">
      <c r="B814" s="26" t="s">
        <v>471</v>
      </c>
      <c r="C814" s="32">
        <v>0</v>
      </c>
      <c r="D814" s="33">
        <v>7</v>
      </c>
      <c r="E814" s="33">
        <v>5</v>
      </c>
      <c r="F814" s="33">
        <v>25</v>
      </c>
      <c r="G814" s="32">
        <v>0</v>
      </c>
      <c r="H814" s="32">
        <v>0</v>
      </c>
      <c r="I814" s="33">
        <v>37</v>
      </c>
    </row>
    <row r="815" spans="2:9">
      <c r="B815" s="26" t="s">
        <v>472</v>
      </c>
      <c r="C815" s="32">
        <v>0</v>
      </c>
      <c r="D815" s="33">
        <v>8</v>
      </c>
      <c r="E815" s="33">
        <v>9</v>
      </c>
      <c r="F815" s="33">
        <v>44</v>
      </c>
      <c r="G815" s="32">
        <v>0</v>
      </c>
      <c r="H815" s="32">
        <v>0</v>
      </c>
      <c r="I815" s="33">
        <v>61</v>
      </c>
    </row>
    <row r="816" spans="2:9">
      <c r="B816" s="26" t="s">
        <v>473</v>
      </c>
      <c r="C816" s="32">
        <v>0</v>
      </c>
      <c r="D816" s="33">
        <v>8</v>
      </c>
      <c r="E816" s="33">
        <v>7</v>
      </c>
      <c r="F816" s="33">
        <v>34</v>
      </c>
      <c r="G816" s="32">
        <v>0</v>
      </c>
      <c r="H816" s="32">
        <v>0</v>
      </c>
      <c r="I816" s="33">
        <v>49</v>
      </c>
    </row>
    <row r="817" spans="2:9">
      <c r="B817" s="26" t="s">
        <v>474</v>
      </c>
      <c r="C817" s="32">
        <v>0</v>
      </c>
      <c r="D817" s="33">
        <v>6</v>
      </c>
      <c r="E817" s="33">
        <v>11</v>
      </c>
      <c r="F817" s="33">
        <v>29</v>
      </c>
      <c r="G817" s="32">
        <v>0</v>
      </c>
      <c r="H817" s="32">
        <v>0</v>
      </c>
      <c r="I817" s="33">
        <v>46</v>
      </c>
    </row>
    <row r="818" spans="2:9">
      <c r="B818" s="26" t="s">
        <v>475</v>
      </c>
      <c r="C818" s="32">
        <v>0</v>
      </c>
      <c r="D818" s="33">
        <v>6</v>
      </c>
      <c r="E818" s="33">
        <v>14</v>
      </c>
      <c r="F818" s="33">
        <v>32</v>
      </c>
      <c r="G818" s="32">
        <v>0</v>
      </c>
      <c r="H818" s="32">
        <v>0</v>
      </c>
      <c r="I818" s="33">
        <v>52</v>
      </c>
    </row>
    <row r="819" spans="2:9">
      <c r="B819" s="26" t="s">
        <v>476</v>
      </c>
      <c r="C819" s="32">
        <v>0</v>
      </c>
      <c r="D819" s="33">
        <v>6</v>
      </c>
      <c r="E819" s="33">
        <v>12</v>
      </c>
      <c r="F819" s="33">
        <v>39</v>
      </c>
      <c r="G819" s="32">
        <v>0</v>
      </c>
      <c r="H819" s="32">
        <v>0</v>
      </c>
      <c r="I819" s="33">
        <v>57</v>
      </c>
    </row>
    <row r="820" spans="2:9">
      <c r="B820" s="26" t="s">
        <v>477</v>
      </c>
      <c r="C820" s="32">
        <v>0</v>
      </c>
      <c r="D820" s="33">
        <v>6</v>
      </c>
      <c r="E820" s="33">
        <v>8</v>
      </c>
      <c r="F820" s="33">
        <v>22</v>
      </c>
      <c r="G820" s="32">
        <v>0</v>
      </c>
      <c r="H820" s="32">
        <v>0</v>
      </c>
      <c r="I820" s="33">
        <v>36</v>
      </c>
    </row>
    <row r="821" spans="2:9">
      <c r="B821" s="26" t="s">
        <v>478</v>
      </c>
      <c r="C821" s="32">
        <v>0</v>
      </c>
      <c r="D821" s="33">
        <v>6</v>
      </c>
      <c r="E821" s="33">
        <v>17</v>
      </c>
      <c r="F821" s="33">
        <v>27</v>
      </c>
      <c r="G821" s="32">
        <v>0</v>
      </c>
      <c r="H821" s="32">
        <v>0</v>
      </c>
      <c r="I821" s="33">
        <v>50</v>
      </c>
    </row>
    <row r="822" spans="2:9">
      <c r="B822" s="26" t="s">
        <v>479</v>
      </c>
      <c r="C822" s="32">
        <v>0</v>
      </c>
      <c r="D822" s="33">
        <v>8</v>
      </c>
      <c r="E822" s="33">
        <v>11</v>
      </c>
      <c r="F822" s="33">
        <v>30</v>
      </c>
      <c r="G822" s="32">
        <v>0</v>
      </c>
      <c r="H822" s="32">
        <v>0</v>
      </c>
      <c r="I822" s="33">
        <v>49</v>
      </c>
    </row>
    <row r="823" spans="2:9">
      <c r="B823" s="26" t="s">
        <v>480</v>
      </c>
      <c r="C823" s="32">
        <v>0</v>
      </c>
      <c r="D823" s="33">
        <v>9</v>
      </c>
      <c r="E823" s="33">
        <v>10</v>
      </c>
      <c r="F823" s="33">
        <v>36</v>
      </c>
      <c r="G823" s="32">
        <v>0</v>
      </c>
      <c r="H823" s="32">
        <v>0</v>
      </c>
      <c r="I823" s="33">
        <v>55</v>
      </c>
    </row>
    <row r="824" spans="2:9">
      <c r="B824" s="26" t="s">
        <v>481</v>
      </c>
      <c r="C824" s="32">
        <v>0</v>
      </c>
      <c r="D824" s="33">
        <v>10</v>
      </c>
      <c r="E824" s="33">
        <v>11</v>
      </c>
      <c r="F824" s="33">
        <v>26</v>
      </c>
      <c r="G824" s="32">
        <v>0</v>
      </c>
      <c r="H824" s="32">
        <v>0</v>
      </c>
      <c r="I824" s="33">
        <v>47</v>
      </c>
    </row>
    <row r="825" spans="2:9">
      <c r="B825" s="26" t="s">
        <v>482</v>
      </c>
      <c r="C825" s="32">
        <v>0</v>
      </c>
      <c r="D825" s="33">
        <v>8</v>
      </c>
      <c r="E825" s="33">
        <v>7</v>
      </c>
      <c r="F825" s="33">
        <v>9</v>
      </c>
      <c r="G825" s="32">
        <v>0</v>
      </c>
      <c r="H825" s="32">
        <v>0</v>
      </c>
      <c r="I825" s="33">
        <v>24</v>
      </c>
    </row>
    <row r="826" spans="2:9">
      <c r="B826" s="26" t="s">
        <v>483</v>
      </c>
      <c r="C826" s="32">
        <v>0</v>
      </c>
      <c r="D826" s="33">
        <v>0</v>
      </c>
      <c r="E826" s="33">
        <v>16</v>
      </c>
      <c r="F826" s="33">
        <v>39</v>
      </c>
      <c r="G826" s="32">
        <v>0</v>
      </c>
      <c r="H826" s="32">
        <v>0</v>
      </c>
      <c r="I826" s="33">
        <v>55</v>
      </c>
    </row>
    <row r="827" spans="2:9">
      <c r="B827" s="26" t="s">
        <v>484</v>
      </c>
      <c r="C827" s="32">
        <v>0</v>
      </c>
      <c r="D827" s="33">
        <v>2</v>
      </c>
      <c r="E827" s="33">
        <v>15</v>
      </c>
      <c r="F827" s="33">
        <v>36</v>
      </c>
      <c r="G827" s="32">
        <v>0</v>
      </c>
      <c r="H827" s="32">
        <v>0</v>
      </c>
      <c r="I827" s="33">
        <v>53</v>
      </c>
    </row>
    <row r="828" spans="2:9">
      <c r="B828" s="26" t="s">
        <v>485</v>
      </c>
      <c r="C828" s="32">
        <v>0</v>
      </c>
      <c r="D828" s="33">
        <v>1</v>
      </c>
      <c r="E828" s="33">
        <v>16</v>
      </c>
      <c r="F828" s="33">
        <v>21</v>
      </c>
      <c r="G828" s="32">
        <v>0</v>
      </c>
      <c r="H828" s="32">
        <v>0</v>
      </c>
      <c r="I828" s="33">
        <v>38</v>
      </c>
    </row>
    <row r="829" spans="2:9">
      <c r="B829" s="26" t="s">
        <v>486</v>
      </c>
      <c r="C829" s="32">
        <v>0</v>
      </c>
      <c r="D829" s="33">
        <v>4</v>
      </c>
      <c r="E829" s="33">
        <v>23</v>
      </c>
      <c r="F829" s="33">
        <v>32</v>
      </c>
      <c r="G829" s="32">
        <v>0</v>
      </c>
      <c r="H829" s="32">
        <v>0</v>
      </c>
      <c r="I829" s="33">
        <v>59</v>
      </c>
    </row>
    <row r="830" spans="2:9">
      <c r="B830" s="26" t="s">
        <v>487</v>
      </c>
      <c r="C830" s="32">
        <v>0</v>
      </c>
      <c r="D830" s="33">
        <v>7</v>
      </c>
      <c r="E830" s="33">
        <v>5</v>
      </c>
      <c r="F830" s="33">
        <v>38</v>
      </c>
      <c r="G830" s="32">
        <v>0</v>
      </c>
      <c r="H830" s="32">
        <v>0</v>
      </c>
      <c r="I830" s="33">
        <v>50</v>
      </c>
    </row>
    <row r="831" spans="2:9">
      <c r="B831" s="26" t="s">
        <v>488</v>
      </c>
      <c r="C831" s="32">
        <v>0</v>
      </c>
      <c r="D831" s="33">
        <v>7</v>
      </c>
      <c r="E831" s="33">
        <v>6</v>
      </c>
      <c r="F831" s="33">
        <v>32</v>
      </c>
      <c r="G831" s="32">
        <v>0</v>
      </c>
      <c r="H831" s="32">
        <v>0</v>
      </c>
      <c r="I831" s="33">
        <v>45</v>
      </c>
    </row>
    <row r="832" spans="2:9">
      <c r="B832" s="26" t="s">
        <v>489</v>
      </c>
      <c r="C832" s="32">
        <v>0</v>
      </c>
      <c r="D832" s="33">
        <v>9</v>
      </c>
      <c r="E832" s="33">
        <v>2</v>
      </c>
      <c r="F832" s="33">
        <v>29</v>
      </c>
      <c r="G832" s="32">
        <v>0</v>
      </c>
      <c r="H832" s="32">
        <v>0</v>
      </c>
      <c r="I832" s="33">
        <v>40</v>
      </c>
    </row>
    <row r="833" spans="2:9">
      <c r="B833" s="26" t="s">
        <v>490</v>
      </c>
      <c r="C833" s="32">
        <v>0</v>
      </c>
      <c r="D833" s="33">
        <v>13</v>
      </c>
      <c r="E833" s="33">
        <v>2</v>
      </c>
      <c r="F833" s="33">
        <v>28</v>
      </c>
      <c r="G833" s="32">
        <v>0</v>
      </c>
      <c r="H833" s="32">
        <v>0</v>
      </c>
      <c r="I833" s="33">
        <v>43</v>
      </c>
    </row>
    <row r="834" spans="2:9">
      <c r="B834" s="26" t="s">
        <v>491</v>
      </c>
      <c r="C834" s="32">
        <v>0</v>
      </c>
      <c r="D834" s="33">
        <v>13</v>
      </c>
      <c r="E834" s="33">
        <v>4</v>
      </c>
      <c r="F834" s="33">
        <v>29</v>
      </c>
      <c r="G834" s="32">
        <v>0</v>
      </c>
      <c r="H834" s="32">
        <v>0</v>
      </c>
      <c r="I834" s="33">
        <v>46</v>
      </c>
    </row>
    <row r="835" spans="2:9">
      <c r="B835" s="26" t="s">
        <v>492</v>
      </c>
      <c r="C835" s="32">
        <v>0</v>
      </c>
      <c r="D835" s="33">
        <v>10</v>
      </c>
      <c r="E835" s="33">
        <v>3</v>
      </c>
      <c r="F835" s="33">
        <v>35</v>
      </c>
      <c r="G835" s="32">
        <v>0</v>
      </c>
      <c r="H835" s="32">
        <v>0</v>
      </c>
      <c r="I835" s="33">
        <v>48</v>
      </c>
    </row>
    <row r="836" spans="2:9">
      <c r="B836" s="26" t="s">
        <v>493</v>
      </c>
      <c r="C836" s="32">
        <v>0</v>
      </c>
      <c r="D836" s="33">
        <v>6</v>
      </c>
      <c r="E836" s="33">
        <v>12</v>
      </c>
      <c r="F836" s="33">
        <v>28</v>
      </c>
      <c r="G836" s="32">
        <v>0</v>
      </c>
      <c r="H836" s="32">
        <v>0</v>
      </c>
      <c r="I836" s="33">
        <v>46</v>
      </c>
    </row>
    <row r="837" spans="2:9">
      <c r="B837" s="26" t="s">
        <v>494</v>
      </c>
      <c r="C837" s="32">
        <v>0</v>
      </c>
      <c r="D837" s="33">
        <v>4</v>
      </c>
      <c r="E837" s="33">
        <v>11</v>
      </c>
      <c r="F837" s="33">
        <v>30</v>
      </c>
      <c r="G837" s="32">
        <v>0</v>
      </c>
      <c r="H837" s="32">
        <v>0</v>
      </c>
      <c r="I837" s="33">
        <v>45</v>
      </c>
    </row>
    <row r="838" spans="2:9">
      <c r="B838" s="26" t="s">
        <v>495</v>
      </c>
      <c r="C838" s="32">
        <v>0</v>
      </c>
      <c r="D838" s="33">
        <v>11</v>
      </c>
      <c r="E838" s="33">
        <v>13</v>
      </c>
      <c r="F838" s="33">
        <v>22</v>
      </c>
      <c r="G838" s="32">
        <v>0</v>
      </c>
      <c r="H838" s="32">
        <v>0</v>
      </c>
      <c r="I838" s="33">
        <v>36</v>
      </c>
    </row>
    <row r="839" spans="2:9">
      <c r="B839" s="26" t="s">
        <v>496</v>
      </c>
      <c r="C839" s="32">
        <v>0</v>
      </c>
      <c r="D839" s="33">
        <v>5</v>
      </c>
      <c r="E839" s="33">
        <v>13</v>
      </c>
      <c r="F839" s="33">
        <v>35</v>
      </c>
      <c r="G839" s="32">
        <v>0</v>
      </c>
      <c r="H839" s="32">
        <v>0</v>
      </c>
      <c r="I839" s="33">
        <v>53</v>
      </c>
    </row>
    <row r="840" spans="2:9">
      <c r="B840" s="26" t="s">
        <v>497</v>
      </c>
      <c r="C840" s="32">
        <v>0</v>
      </c>
      <c r="D840" s="33">
        <v>14</v>
      </c>
      <c r="E840" s="33">
        <v>14</v>
      </c>
      <c r="F840" s="33">
        <v>67</v>
      </c>
      <c r="G840" s="32">
        <v>0</v>
      </c>
      <c r="H840" s="32">
        <v>0</v>
      </c>
      <c r="I840" s="33">
        <v>95</v>
      </c>
    </row>
    <row r="841" spans="2:9">
      <c r="B841" s="26" t="s">
        <v>498</v>
      </c>
      <c r="C841" s="32">
        <v>0</v>
      </c>
      <c r="D841" s="33">
        <v>8</v>
      </c>
      <c r="E841" s="33">
        <v>4</v>
      </c>
      <c r="F841" s="33">
        <v>16</v>
      </c>
      <c r="G841" s="32">
        <v>0</v>
      </c>
      <c r="H841" s="32">
        <v>0</v>
      </c>
      <c r="I841" s="33">
        <v>28</v>
      </c>
    </row>
    <row r="842" spans="2:9">
      <c r="B842" s="26" t="s">
        <v>499</v>
      </c>
      <c r="C842" s="32">
        <v>0</v>
      </c>
      <c r="D842" s="33">
        <v>5</v>
      </c>
      <c r="E842" s="33">
        <v>2</v>
      </c>
      <c r="F842" s="33">
        <v>13</v>
      </c>
      <c r="G842" s="32">
        <v>0</v>
      </c>
      <c r="H842" s="32">
        <v>0</v>
      </c>
      <c r="I842" s="33">
        <v>20</v>
      </c>
    </row>
    <row r="843" spans="2:9">
      <c r="B843" s="26" t="s">
        <v>500</v>
      </c>
      <c r="C843" s="32">
        <v>0</v>
      </c>
      <c r="D843" s="33">
        <v>7</v>
      </c>
      <c r="E843" s="33">
        <v>3</v>
      </c>
      <c r="F843" s="33">
        <v>22</v>
      </c>
      <c r="G843" s="32">
        <v>0</v>
      </c>
      <c r="H843" s="32">
        <v>0</v>
      </c>
      <c r="I843" s="33">
        <v>32</v>
      </c>
    </row>
    <row r="844" spans="2:9">
      <c r="B844" s="26" t="s">
        <v>501</v>
      </c>
      <c r="C844" s="32">
        <v>0</v>
      </c>
      <c r="D844" s="33">
        <v>13</v>
      </c>
      <c r="E844" s="33">
        <v>4</v>
      </c>
      <c r="F844" s="33">
        <v>31</v>
      </c>
      <c r="G844" s="32">
        <v>0</v>
      </c>
      <c r="H844" s="32">
        <v>0</v>
      </c>
      <c r="I844" s="33">
        <v>48</v>
      </c>
    </row>
    <row r="845" spans="2:9">
      <c r="B845" s="26" t="s">
        <v>502</v>
      </c>
      <c r="C845" s="32">
        <v>0</v>
      </c>
      <c r="D845" s="33">
        <v>16</v>
      </c>
      <c r="E845" s="33">
        <v>5</v>
      </c>
      <c r="F845" s="33">
        <v>35</v>
      </c>
      <c r="G845" s="32">
        <v>0</v>
      </c>
      <c r="H845" s="32">
        <v>0</v>
      </c>
      <c r="I845" s="33">
        <v>56</v>
      </c>
    </row>
    <row r="846" spans="2:9">
      <c r="B846" s="26" t="s">
        <v>503</v>
      </c>
      <c r="C846" s="32">
        <v>0</v>
      </c>
      <c r="D846" s="33">
        <v>17</v>
      </c>
      <c r="E846" s="33">
        <v>4</v>
      </c>
      <c r="F846" s="33">
        <v>33</v>
      </c>
      <c r="G846" s="32">
        <v>0</v>
      </c>
      <c r="H846" s="32">
        <v>0</v>
      </c>
      <c r="I846" s="33">
        <v>54</v>
      </c>
    </row>
    <row r="847" spans="2:9">
      <c r="B847" s="26" t="s">
        <v>504</v>
      </c>
      <c r="C847" s="32">
        <v>0</v>
      </c>
      <c r="D847" s="33">
        <v>11</v>
      </c>
      <c r="E847" s="33">
        <v>7</v>
      </c>
      <c r="F847" s="33">
        <v>29</v>
      </c>
      <c r="G847" s="32">
        <v>0</v>
      </c>
      <c r="H847" s="32">
        <v>0</v>
      </c>
      <c r="I847" s="33">
        <v>47</v>
      </c>
    </row>
    <row r="848" spans="2:9">
      <c r="B848" s="26" t="s">
        <v>505</v>
      </c>
      <c r="C848" s="32">
        <v>0</v>
      </c>
      <c r="D848" s="33">
        <v>14</v>
      </c>
      <c r="E848" s="33">
        <v>5</v>
      </c>
      <c r="F848" s="33">
        <v>33</v>
      </c>
      <c r="G848" s="32">
        <v>0</v>
      </c>
      <c r="H848" s="32">
        <v>0</v>
      </c>
      <c r="I848" s="33">
        <v>52</v>
      </c>
    </row>
    <row r="849" spans="2:9">
      <c r="B849" s="26" t="s">
        <v>506</v>
      </c>
      <c r="C849" s="32">
        <v>0</v>
      </c>
      <c r="D849" s="33">
        <v>8</v>
      </c>
      <c r="E849" s="33">
        <v>5</v>
      </c>
      <c r="F849" s="33">
        <v>33</v>
      </c>
      <c r="G849" s="32">
        <v>0</v>
      </c>
      <c r="H849" s="32">
        <v>0</v>
      </c>
      <c r="I849" s="33">
        <v>46</v>
      </c>
    </row>
    <row r="850" spans="2:9">
      <c r="B850" s="26" t="s">
        <v>507</v>
      </c>
      <c r="C850" s="32">
        <v>0</v>
      </c>
      <c r="D850" s="33">
        <v>11</v>
      </c>
      <c r="E850" s="33">
        <v>3</v>
      </c>
      <c r="F850" s="33">
        <v>22</v>
      </c>
      <c r="G850" s="32">
        <v>0</v>
      </c>
      <c r="H850" s="32">
        <v>0</v>
      </c>
      <c r="I850" s="33">
        <v>36</v>
      </c>
    </row>
    <row r="851" spans="2:9">
      <c r="B851" s="26" t="s">
        <v>508</v>
      </c>
      <c r="C851" s="32">
        <v>0</v>
      </c>
      <c r="D851" s="33">
        <v>4</v>
      </c>
      <c r="E851" s="33">
        <v>9</v>
      </c>
      <c r="F851" s="33">
        <v>22</v>
      </c>
      <c r="G851" s="32">
        <v>0</v>
      </c>
      <c r="H851" s="32">
        <v>0</v>
      </c>
      <c r="I851" s="33">
        <v>35</v>
      </c>
    </row>
    <row r="852" spans="2:9">
      <c r="B852" s="26" t="s">
        <v>509</v>
      </c>
      <c r="C852" s="32">
        <v>0</v>
      </c>
      <c r="D852" s="33">
        <v>10</v>
      </c>
      <c r="E852" s="33">
        <v>9</v>
      </c>
      <c r="F852" s="33">
        <v>28</v>
      </c>
      <c r="G852" s="32">
        <v>0</v>
      </c>
      <c r="H852" s="32">
        <v>0</v>
      </c>
      <c r="I852" s="33">
        <v>47</v>
      </c>
    </row>
    <row r="853" spans="2:9">
      <c r="B853" s="26" t="s">
        <v>510</v>
      </c>
      <c r="C853" s="32">
        <v>0</v>
      </c>
      <c r="D853" s="33">
        <v>3</v>
      </c>
      <c r="E853" s="33">
        <v>6</v>
      </c>
      <c r="F853" s="33">
        <v>21</v>
      </c>
      <c r="G853" s="32">
        <v>0</v>
      </c>
      <c r="H853" s="32">
        <v>0</v>
      </c>
      <c r="I853" s="33">
        <v>30</v>
      </c>
    </row>
    <row r="854" spans="2:9">
      <c r="B854" s="26" t="s">
        <v>962</v>
      </c>
      <c r="C854" s="32">
        <v>0</v>
      </c>
      <c r="D854" s="91">
        <v>9</v>
      </c>
      <c r="E854" s="91">
        <v>8</v>
      </c>
      <c r="F854" s="91">
        <v>30</v>
      </c>
      <c r="G854" s="32">
        <v>0</v>
      </c>
      <c r="H854" s="32">
        <v>0</v>
      </c>
      <c r="I854" s="91">
        <v>47</v>
      </c>
    </row>
    <row r="855" spans="2:9">
      <c r="B855" s="26" t="s">
        <v>964</v>
      </c>
      <c r="C855" s="32">
        <v>0</v>
      </c>
      <c r="D855" s="91">
        <v>9</v>
      </c>
      <c r="E855" s="91">
        <v>5</v>
      </c>
      <c r="F855" s="91">
        <v>30</v>
      </c>
      <c r="G855" s="32">
        <v>0</v>
      </c>
      <c r="H855" s="32">
        <v>0</v>
      </c>
      <c r="I855" s="91">
        <v>44</v>
      </c>
    </row>
    <row r="856" spans="2:9">
      <c r="B856" s="26" t="s">
        <v>966</v>
      </c>
      <c r="C856" s="32">
        <v>0</v>
      </c>
      <c r="D856" s="91">
        <v>7</v>
      </c>
      <c r="E856" s="91">
        <v>8</v>
      </c>
      <c r="F856" s="91">
        <v>23</v>
      </c>
      <c r="G856" s="32">
        <v>0</v>
      </c>
      <c r="H856" s="32">
        <v>0</v>
      </c>
      <c r="I856" s="91">
        <v>38</v>
      </c>
    </row>
    <row r="857" spans="2:9">
      <c r="B857" s="26" t="s">
        <v>968</v>
      </c>
      <c r="C857" s="32">
        <v>0</v>
      </c>
      <c r="D857" s="91">
        <v>6</v>
      </c>
      <c r="E857" s="91">
        <v>7</v>
      </c>
      <c r="F857" s="91">
        <v>9</v>
      </c>
      <c r="G857" s="32">
        <v>0</v>
      </c>
      <c r="H857" s="32">
        <v>0</v>
      </c>
      <c r="I857" s="91">
        <v>22</v>
      </c>
    </row>
    <row r="858" spans="2:9">
      <c r="B858" s="26" t="s">
        <v>971</v>
      </c>
      <c r="C858" s="32">
        <v>0</v>
      </c>
      <c r="D858" s="91">
        <v>5</v>
      </c>
      <c r="E858" s="91">
        <v>5</v>
      </c>
      <c r="F858" s="91">
        <v>6</v>
      </c>
      <c r="G858" s="32">
        <v>0</v>
      </c>
      <c r="H858" s="32">
        <v>0</v>
      </c>
      <c r="I858" s="91">
        <v>16</v>
      </c>
    </row>
    <row r="859" spans="2:9">
      <c r="B859" s="26" t="s">
        <v>973</v>
      </c>
      <c r="C859" s="32">
        <v>0</v>
      </c>
      <c r="D859" s="91">
        <v>4</v>
      </c>
      <c r="E859" s="91">
        <v>8</v>
      </c>
      <c r="F859" s="91">
        <v>19</v>
      </c>
      <c r="G859" s="32">
        <v>0</v>
      </c>
      <c r="H859" s="32">
        <v>0</v>
      </c>
      <c r="I859" s="91">
        <v>31</v>
      </c>
    </row>
    <row r="860" spans="2:9">
      <c r="B860" s="26" t="s">
        <v>974</v>
      </c>
      <c r="C860" s="32">
        <v>0</v>
      </c>
      <c r="D860" s="91">
        <v>8</v>
      </c>
      <c r="E860" s="91">
        <v>6</v>
      </c>
      <c r="F860" s="91">
        <v>17</v>
      </c>
      <c r="G860" s="32">
        <v>0</v>
      </c>
      <c r="H860" s="32">
        <v>0</v>
      </c>
      <c r="I860" s="91">
        <v>31</v>
      </c>
    </row>
    <row r="861" spans="2:9">
      <c r="B861" s="26" t="s">
        <v>977</v>
      </c>
      <c r="C861" s="32">
        <v>0</v>
      </c>
      <c r="D861" s="91">
        <v>6</v>
      </c>
      <c r="E861" s="91">
        <v>5</v>
      </c>
      <c r="F861" s="91">
        <v>25</v>
      </c>
      <c r="G861" s="32">
        <v>0</v>
      </c>
      <c r="H861" s="32">
        <v>0</v>
      </c>
      <c r="I861" s="91">
        <v>36</v>
      </c>
    </row>
    <row r="862" spans="2:9">
      <c r="B862" s="26" t="s">
        <v>980</v>
      </c>
      <c r="C862" s="32">
        <v>0</v>
      </c>
      <c r="D862" s="91">
        <v>6</v>
      </c>
      <c r="E862" s="91">
        <v>7</v>
      </c>
      <c r="F862" s="91">
        <v>19</v>
      </c>
      <c r="G862" s="32">
        <v>0</v>
      </c>
      <c r="H862" s="32">
        <v>0</v>
      </c>
      <c r="I862" s="91">
        <v>32</v>
      </c>
    </row>
    <row r="863" spans="2:9">
      <c r="B863" s="26" t="s">
        <v>982</v>
      </c>
      <c r="C863" s="32">
        <v>0</v>
      </c>
      <c r="D863" s="91">
        <v>11</v>
      </c>
      <c r="E863" s="91">
        <v>3</v>
      </c>
      <c r="F863" s="91">
        <v>20</v>
      </c>
      <c r="G863" s="32">
        <v>0</v>
      </c>
      <c r="H863" s="32">
        <v>0</v>
      </c>
      <c r="I863" s="91">
        <v>34</v>
      </c>
    </row>
    <row r="864" spans="2:9">
      <c r="B864" s="26" t="s">
        <v>985</v>
      </c>
      <c r="C864" s="32">
        <v>0</v>
      </c>
      <c r="D864" s="91">
        <v>14</v>
      </c>
      <c r="E864" s="91">
        <v>4</v>
      </c>
      <c r="F864" s="91">
        <v>39</v>
      </c>
      <c r="G864" s="32">
        <v>0</v>
      </c>
      <c r="H864" s="32">
        <v>0</v>
      </c>
      <c r="I864" s="91">
        <v>57</v>
      </c>
    </row>
    <row r="865" spans="2:9">
      <c r="B865" s="26" t="s">
        <v>987</v>
      </c>
      <c r="C865" s="32">
        <v>0</v>
      </c>
      <c r="D865" s="91">
        <v>15</v>
      </c>
      <c r="E865" s="91">
        <v>7</v>
      </c>
      <c r="F865" s="91">
        <v>40</v>
      </c>
      <c r="G865" s="32">
        <v>0</v>
      </c>
      <c r="H865" s="32">
        <v>0</v>
      </c>
      <c r="I865" s="91">
        <v>62</v>
      </c>
    </row>
    <row r="866" spans="2:9">
      <c r="B866" s="26" t="s">
        <v>989</v>
      </c>
      <c r="C866" s="32">
        <v>0</v>
      </c>
      <c r="D866" s="91">
        <v>8</v>
      </c>
      <c r="E866" s="91">
        <v>6</v>
      </c>
      <c r="F866" s="91">
        <v>24</v>
      </c>
      <c r="G866" s="32">
        <v>0</v>
      </c>
      <c r="H866" s="32">
        <v>0</v>
      </c>
      <c r="I866" s="91">
        <v>38</v>
      </c>
    </row>
    <row r="867" spans="2:9">
      <c r="B867" s="26" t="s">
        <v>991</v>
      </c>
      <c r="C867" s="32">
        <v>0</v>
      </c>
      <c r="D867" s="91">
        <v>8</v>
      </c>
      <c r="E867" s="91">
        <v>5</v>
      </c>
      <c r="F867" s="91">
        <v>25</v>
      </c>
      <c r="G867" s="32">
        <v>0</v>
      </c>
      <c r="H867" s="32">
        <v>0</v>
      </c>
      <c r="I867" s="91">
        <v>38</v>
      </c>
    </row>
    <row r="868" spans="2:9">
      <c r="B868" s="26" t="s">
        <v>992</v>
      </c>
      <c r="C868" s="32">
        <v>0</v>
      </c>
      <c r="D868" s="91">
        <v>11</v>
      </c>
      <c r="E868" s="91">
        <v>8</v>
      </c>
      <c r="F868" s="91">
        <v>35</v>
      </c>
      <c r="G868" s="32">
        <v>0</v>
      </c>
      <c r="H868" s="32">
        <v>0</v>
      </c>
      <c r="I868" s="91">
        <v>54</v>
      </c>
    </row>
    <row r="869" spans="2:9">
      <c r="B869" s="26" t="s">
        <v>995</v>
      </c>
      <c r="C869" s="32">
        <v>0</v>
      </c>
      <c r="D869" s="91">
        <v>9</v>
      </c>
      <c r="E869" s="91">
        <v>6</v>
      </c>
      <c r="F869" s="91">
        <v>35</v>
      </c>
      <c r="G869" s="32">
        <v>0</v>
      </c>
      <c r="H869" s="32">
        <v>0</v>
      </c>
      <c r="I869" s="91">
        <v>50</v>
      </c>
    </row>
    <row r="870" spans="2:9">
      <c r="B870" s="26" t="s">
        <v>996</v>
      </c>
      <c r="C870" s="32">
        <v>0</v>
      </c>
      <c r="D870" s="91">
        <v>8</v>
      </c>
      <c r="E870" s="91">
        <v>5</v>
      </c>
      <c r="F870" s="91">
        <v>31</v>
      </c>
      <c r="G870" s="32">
        <v>0</v>
      </c>
      <c r="H870" s="32">
        <v>0</v>
      </c>
      <c r="I870" s="91">
        <v>44</v>
      </c>
    </row>
    <row r="871" spans="2:9">
      <c r="B871" s="26" t="s">
        <v>998</v>
      </c>
      <c r="C871" s="32">
        <v>0</v>
      </c>
      <c r="D871" s="91">
        <v>6</v>
      </c>
      <c r="E871" s="91">
        <v>3</v>
      </c>
      <c r="F871" s="91">
        <v>21</v>
      </c>
      <c r="G871" s="32">
        <v>0</v>
      </c>
      <c r="H871" s="32">
        <v>0</v>
      </c>
      <c r="I871" s="91">
        <v>30</v>
      </c>
    </row>
    <row r="872" spans="2:9">
      <c r="B872" s="26" t="s">
        <v>1000</v>
      </c>
      <c r="C872" s="32">
        <v>0</v>
      </c>
      <c r="D872" s="91">
        <v>10</v>
      </c>
      <c r="E872" s="91">
        <v>8</v>
      </c>
      <c r="F872" s="91">
        <v>17</v>
      </c>
      <c r="G872" s="32">
        <v>0</v>
      </c>
      <c r="H872" s="32">
        <v>0</v>
      </c>
      <c r="I872" s="91">
        <v>35</v>
      </c>
    </row>
    <row r="873" spans="2:9">
      <c r="B873" s="26" t="s">
        <v>1002</v>
      </c>
      <c r="C873" s="32">
        <v>0</v>
      </c>
      <c r="D873" s="91">
        <v>12</v>
      </c>
      <c r="E873" s="91">
        <v>7</v>
      </c>
      <c r="F873" s="91">
        <v>27</v>
      </c>
      <c r="G873" s="32">
        <v>0</v>
      </c>
      <c r="H873" s="32">
        <v>0</v>
      </c>
      <c r="I873" s="91">
        <v>46</v>
      </c>
    </row>
    <row r="874" spans="2:9">
      <c r="B874" s="26" t="s">
        <v>1003</v>
      </c>
      <c r="C874" s="32">
        <v>0</v>
      </c>
      <c r="D874" s="91">
        <v>8</v>
      </c>
      <c r="E874" s="91">
        <v>4</v>
      </c>
      <c r="F874" s="91">
        <v>26</v>
      </c>
      <c r="G874" s="32">
        <v>0</v>
      </c>
      <c r="H874" s="32">
        <v>0</v>
      </c>
      <c r="I874" s="91">
        <v>38</v>
      </c>
    </row>
    <row r="875" spans="2:9">
      <c r="B875" s="26" t="s">
        <v>1007</v>
      </c>
      <c r="C875" s="32">
        <v>0</v>
      </c>
      <c r="D875" s="91">
        <v>12</v>
      </c>
      <c r="E875" s="91">
        <v>6</v>
      </c>
      <c r="F875" s="91">
        <v>26</v>
      </c>
      <c r="G875" s="32">
        <v>0</v>
      </c>
      <c r="H875" s="32">
        <v>0</v>
      </c>
      <c r="I875" s="91">
        <v>44</v>
      </c>
    </row>
    <row r="876" spans="2:9">
      <c r="B876" s="26" t="s">
        <v>1008</v>
      </c>
      <c r="C876" s="32">
        <v>0</v>
      </c>
      <c r="D876" s="91">
        <v>13</v>
      </c>
      <c r="E876" s="91">
        <v>8</v>
      </c>
      <c r="F876" s="91">
        <v>29</v>
      </c>
      <c r="G876" s="32">
        <v>0</v>
      </c>
      <c r="H876" s="32">
        <v>0</v>
      </c>
      <c r="I876" s="91">
        <v>50</v>
      </c>
    </row>
    <row r="877" spans="2:9">
      <c r="B877" s="26" t="s">
        <v>1010</v>
      </c>
      <c r="C877" s="32">
        <v>0</v>
      </c>
      <c r="D877" s="91">
        <v>12</v>
      </c>
      <c r="E877" s="91">
        <v>9</v>
      </c>
      <c r="F877" s="91">
        <v>32</v>
      </c>
      <c r="G877" s="32">
        <v>0</v>
      </c>
      <c r="H877" s="32">
        <v>0</v>
      </c>
      <c r="I877" s="91">
        <v>53</v>
      </c>
    </row>
    <row r="878" spans="2:9">
      <c r="B878" s="26" t="s">
        <v>1012</v>
      </c>
      <c r="C878" s="32">
        <v>0</v>
      </c>
      <c r="D878" s="91">
        <v>8</v>
      </c>
      <c r="E878" s="91">
        <v>6</v>
      </c>
      <c r="F878" s="91">
        <v>33</v>
      </c>
      <c r="G878" s="32">
        <v>0</v>
      </c>
      <c r="H878" s="32">
        <v>0</v>
      </c>
      <c r="I878" s="91">
        <v>47</v>
      </c>
    </row>
    <row r="879" spans="2:9">
      <c r="B879" s="26" t="s">
        <v>1014</v>
      </c>
      <c r="C879" s="32">
        <v>0</v>
      </c>
      <c r="D879" s="91">
        <v>9</v>
      </c>
      <c r="E879" s="91">
        <v>7</v>
      </c>
      <c r="F879" s="91">
        <v>23</v>
      </c>
      <c r="G879" s="32">
        <v>0</v>
      </c>
      <c r="H879" s="32">
        <v>0</v>
      </c>
      <c r="I879" s="91">
        <v>39</v>
      </c>
    </row>
    <row r="880" spans="2:9">
      <c r="B880" s="26" t="s">
        <v>1017</v>
      </c>
      <c r="C880" s="32">
        <v>0</v>
      </c>
      <c r="D880" s="91">
        <v>8</v>
      </c>
      <c r="E880" s="91">
        <v>6</v>
      </c>
      <c r="F880" s="91">
        <v>20</v>
      </c>
      <c r="G880" s="32">
        <v>0</v>
      </c>
      <c r="H880" s="32">
        <v>0</v>
      </c>
      <c r="I880" s="91">
        <v>34</v>
      </c>
    </row>
    <row r="881" spans="2:9">
      <c r="B881" s="26" t="s">
        <v>1018</v>
      </c>
      <c r="C881" s="32">
        <v>0</v>
      </c>
      <c r="D881" s="91">
        <v>8</v>
      </c>
      <c r="E881" s="91">
        <v>4</v>
      </c>
      <c r="F881" s="91">
        <v>20</v>
      </c>
      <c r="G881" s="32">
        <v>0</v>
      </c>
      <c r="H881" s="32">
        <v>0</v>
      </c>
      <c r="I881" s="91">
        <v>32</v>
      </c>
    </row>
    <row r="882" spans="2:9">
      <c r="B882" s="26" t="s">
        <v>1021</v>
      </c>
      <c r="C882" s="32">
        <v>0</v>
      </c>
      <c r="D882" s="91">
        <v>8</v>
      </c>
      <c r="E882" s="91">
        <v>7</v>
      </c>
      <c r="F882" s="91">
        <v>23</v>
      </c>
      <c r="G882" s="32">
        <v>0</v>
      </c>
      <c r="H882" s="32">
        <v>0</v>
      </c>
      <c r="I882" s="91">
        <v>38</v>
      </c>
    </row>
    <row r="883" spans="2:9">
      <c r="B883" s="26" t="s">
        <v>1022</v>
      </c>
      <c r="C883" s="32">
        <v>0</v>
      </c>
      <c r="D883" s="91">
        <v>11</v>
      </c>
      <c r="E883" s="91">
        <v>5</v>
      </c>
      <c r="F883" s="91">
        <v>24</v>
      </c>
      <c r="G883" s="32">
        <v>0</v>
      </c>
      <c r="H883" s="32">
        <v>0</v>
      </c>
      <c r="I883" s="91">
        <v>40</v>
      </c>
    </row>
    <row r="884" spans="2:9">
      <c r="B884" s="26" t="s">
        <v>1024</v>
      </c>
      <c r="C884" s="32">
        <v>0</v>
      </c>
      <c r="D884" s="91">
        <v>6</v>
      </c>
      <c r="E884" s="91">
        <v>6</v>
      </c>
      <c r="F884" s="91">
        <v>22</v>
      </c>
      <c r="G884" s="32">
        <v>0</v>
      </c>
      <c r="H884" s="32">
        <v>0</v>
      </c>
      <c r="I884" s="91">
        <v>34</v>
      </c>
    </row>
    <row r="885" spans="2:9">
      <c r="B885" s="26" t="s">
        <v>1027</v>
      </c>
      <c r="C885" s="32">
        <v>0</v>
      </c>
      <c r="D885" s="91">
        <v>7</v>
      </c>
      <c r="E885" s="91">
        <v>8</v>
      </c>
      <c r="F885" s="91">
        <v>40</v>
      </c>
      <c r="G885" s="32">
        <v>0</v>
      </c>
      <c r="H885" s="32">
        <v>0</v>
      </c>
      <c r="I885" s="91">
        <v>55</v>
      </c>
    </row>
    <row r="886" spans="2:9">
      <c r="B886" s="26" t="s">
        <v>1028</v>
      </c>
      <c r="C886" s="32">
        <v>0</v>
      </c>
      <c r="D886" s="91">
        <v>7</v>
      </c>
      <c r="E886" s="91">
        <v>3</v>
      </c>
      <c r="F886" s="91">
        <v>37</v>
      </c>
      <c r="G886" s="32">
        <v>0</v>
      </c>
      <c r="H886" s="32">
        <v>0</v>
      </c>
      <c r="I886" s="91">
        <v>47</v>
      </c>
    </row>
    <row r="887" spans="2:9">
      <c r="B887" s="26" t="s">
        <v>1030</v>
      </c>
      <c r="C887" s="32">
        <v>0</v>
      </c>
      <c r="D887" s="91">
        <v>7</v>
      </c>
      <c r="E887" s="91">
        <v>4</v>
      </c>
      <c r="F887" s="91">
        <v>38</v>
      </c>
      <c r="G887" s="32">
        <v>0</v>
      </c>
      <c r="H887" s="32">
        <v>0</v>
      </c>
      <c r="I887" s="91">
        <v>49</v>
      </c>
    </row>
    <row r="888" spans="2:9">
      <c r="B888" s="26" t="s">
        <v>1032</v>
      </c>
      <c r="C888" s="32">
        <v>0</v>
      </c>
      <c r="D888" s="91">
        <v>11</v>
      </c>
      <c r="E888" s="91">
        <v>7</v>
      </c>
      <c r="F888" s="91">
        <v>49</v>
      </c>
      <c r="G888" s="32">
        <v>0</v>
      </c>
      <c r="H888" s="32">
        <v>0</v>
      </c>
      <c r="I888" s="91">
        <v>67</v>
      </c>
    </row>
    <row r="889" spans="2:9">
      <c r="B889" s="26" t="s">
        <v>1034</v>
      </c>
      <c r="C889" s="32">
        <v>0</v>
      </c>
      <c r="D889" s="91">
        <v>15</v>
      </c>
      <c r="E889" s="91">
        <v>10</v>
      </c>
      <c r="F889" s="91">
        <v>40</v>
      </c>
      <c r="G889" s="32">
        <v>0</v>
      </c>
      <c r="H889" s="32">
        <v>0</v>
      </c>
      <c r="I889" s="91">
        <v>65</v>
      </c>
    </row>
    <row r="890" spans="2:9">
      <c r="B890" s="26" t="s">
        <v>1036</v>
      </c>
      <c r="C890" s="32">
        <v>0</v>
      </c>
      <c r="D890" s="91">
        <v>15</v>
      </c>
      <c r="E890" s="91">
        <v>8</v>
      </c>
      <c r="F890" s="91">
        <v>35</v>
      </c>
      <c r="G890" s="32">
        <v>0</v>
      </c>
      <c r="H890" s="32">
        <v>0</v>
      </c>
      <c r="I890" s="91">
        <v>58</v>
      </c>
    </row>
    <row r="891" spans="2:9" ht="12.75" customHeight="1">
      <c r="B891" s="26" t="s">
        <v>1038</v>
      </c>
      <c r="C891" s="32">
        <v>0</v>
      </c>
      <c r="D891" s="91">
        <v>12</v>
      </c>
      <c r="E891" s="91">
        <v>6</v>
      </c>
      <c r="F891" s="91">
        <v>26</v>
      </c>
      <c r="G891" s="32">
        <v>0</v>
      </c>
      <c r="H891" s="32">
        <v>0</v>
      </c>
      <c r="I891" s="91">
        <v>44</v>
      </c>
    </row>
    <row r="892" spans="2:9" ht="12.75" customHeight="1">
      <c r="B892" s="26" t="s">
        <v>1040</v>
      </c>
      <c r="C892" s="32">
        <v>0</v>
      </c>
      <c r="D892" s="91">
        <v>6</v>
      </c>
      <c r="E892" s="91">
        <v>3</v>
      </c>
      <c r="F892" s="91">
        <v>19</v>
      </c>
      <c r="G892" s="32">
        <v>0</v>
      </c>
      <c r="H892" s="32">
        <v>0</v>
      </c>
      <c r="I892" s="91">
        <v>28</v>
      </c>
    </row>
    <row r="893" spans="2:9" ht="12.75" customHeight="1">
      <c r="B893" s="26" t="s">
        <v>1042</v>
      </c>
      <c r="C893" s="32">
        <v>0</v>
      </c>
      <c r="D893" s="91">
        <v>7</v>
      </c>
      <c r="E893" s="91">
        <v>5</v>
      </c>
      <c r="F893" s="91">
        <v>14</v>
      </c>
      <c r="G893" s="32">
        <v>0</v>
      </c>
      <c r="H893" s="32">
        <v>0</v>
      </c>
      <c r="I893" s="91">
        <v>26</v>
      </c>
    </row>
    <row r="894" spans="2:9" ht="12.75" customHeight="1">
      <c r="B894" s="26" t="s">
        <v>1045</v>
      </c>
      <c r="C894" s="32">
        <v>0</v>
      </c>
      <c r="D894" s="91">
        <v>11</v>
      </c>
      <c r="E894" s="91">
        <v>4</v>
      </c>
      <c r="F894" s="91">
        <v>18</v>
      </c>
      <c r="G894" s="32">
        <v>0</v>
      </c>
      <c r="H894" s="32">
        <v>0</v>
      </c>
      <c r="I894" s="91">
        <v>33</v>
      </c>
    </row>
    <row r="895" spans="2:9" ht="12.75" customHeight="1">
      <c r="B895" s="26" t="s">
        <v>1048</v>
      </c>
      <c r="C895" s="32">
        <v>0</v>
      </c>
      <c r="D895" s="91">
        <v>7</v>
      </c>
      <c r="E895" s="91">
        <v>3</v>
      </c>
      <c r="F895" s="91">
        <v>17</v>
      </c>
      <c r="G895" s="32">
        <v>0</v>
      </c>
      <c r="H895" s="32">
        <v>0</v>
      </c>
      <c r="I895" s="91">
        <v>27</v>
      </c>
    </row>
    <row r="896" spans="2:9" ht="12.75" customHeight="1">
      <c r="B896" s="26" t="s">
        <v>1051</v>
      </c>
      <c r="C896" s="32">
        <v>0</v>
      </c>
      <c r="D896" s="91">
        <v>9</v>
      </c>
      <c r="E896" s="91">
        <v>6</v>
      </c>
      <c r="F896" s="91">
        <v>31</v>
      </c>
      <c r="G896" s="32">
        <v>0</v>
      </c>
      <c r="H896" s="32">
        <v>0</v>
      </c>
      <c r="I896" s="91">
        <v>46</v>
      </c>
    </row>
    <row r="897" spans="2:9" ht="12.75" customHeight="1">
      <c r="B897" s="26" t="s">
        <v>1053</v>
      </c>
      <c r="C897" s="32">
        <v>0</v>
      </c>
      <c r="D897" s="91">
        <v>3</v>
      </c>
      <c r="E897" s="91">
        <v>6</v>
      </c>
      <c r="F897" s="91">
        <v>29</v>
      </c>
      <c r="G897" s="32">
        <v>0</v>
      </c>
      <c r="H897" s="32">
        <v>0</v>
      </c>
      <c r="I897" s="91">
        <v>38</v>
      </c>
    </row>
    <row r="898" spans="2:9" ht="12.75" customHeight="1">
      <c r="B898" s="26" t="s">
        <v>1057</v>
      </c>
      <c r="C898" s="32">
        <v>0</v>
      </c>
      <c r="D898" s="91">
        <v>8</v>
      </c>
      <c r="E898" s="91">
        <v>4</v>
      </c>
      <c r="F898" s="91">
        <v>32</v>
      </c>
      <c r="G898" s="32">
        <v>0</v>
      </c>
      <c r="H898" s="32">
        <v>0</v>
      </c>
      <c r="I898" s="91">
        <v>44</v>
      </c>
    </row>
    <row r="899" spans="2:9" ht="12.75" customHeight="1">
      <c r="B899" s="26" t="s">
        <v>1060</v>
      </c>
      <c r="C899" s="32">
        <v>0</v>
      </c>
      <c r="D899" s="91">
        <v>6</v>
      </c>
      <c r="E899" s="91">
        <v>3</v>
      </c>
      <c r="F899" s="91">
        <v>21</v>
      </c>
      <c r="G899" s="32">
        <v>0</v>
      </c>
      <c r="H899" s="32">
        <v>0</v>
      </c>
      <c r="I899" s="91">
        <v>30</v>
      </c>
    </row>
    <row r="900" spans="2:9" ht="12.75" customHeight="1">
      <c r="B900" s="26" t="s">
        <v>1063</v>
      </c>
      <c r="C900" s="32">
        <v>0</v>
      </c>
      <c r="D900" s="91">
        <v>6</v>
      </c>
      <c r="E900" s="91">
        <v>1</v>
      </c>
      <c r="F900" s="91">
        <v>30</v>
      </c>
      <c r="G900" s="32">
        <v>0</v>
      </c>
      <c r="H900" s="32">
        <v>0</v>
      </c>
      <c r="I900" s="91">
        <v>37</v>
      </c>
    </row>
    <row r="901" spans="2:9" ht="12.75" customHeight="1">
      <c r="B901" s="26" t="s">
        <v>1066</v>
      </c>
      <c r="C901" s="32">
        <v>0</v>
      </c>
      <c r="D901" s="91">
        <v>4</v>
      </c>
      <c r="E901" s="91">
        <v>5</v>
      </c>
      <c r="F901" s="91">
        <v>28</v>
      </c>
      <c r="G901" s="32">
        <v>0</v>
      </c>
      <c r="H901" s="32">
        <v>0</v>
      </c>
      <c r="I901" s="91">
        <v>37</v>
      </c>
    </row>
    <row r="902" spans="2:9" ht="12.75" customHeight="1">
      <c r="B902" s="26" t="s">
        <v>1078</v>
      </c>
      <c r="C902" s="91">
        <v>1</v>
      </c>
      <c r="D902" s="91">
        <v>5</v>
      </c>
      <c r="E902" s="91">
        <v>3</v>
      </c>
      <c r="F902" s="91">
        <v>34</v>
      </c>
      <c r="G902" s="91">
        <v>1</v>
      </c>
      <c r="H902" s="91">
        <v>1</v>
      </c>
      <c r="I902" s="91">
        <v>42</v>
      </c>
    </row>
    <row r="903" spans="2:9" ht="12.75" customHeight="1">
      <c r="B903" s="26" t="s">
        <v>1082</v>
      </c>
      <c r="C903" s="91">
        <v>1</v>
      </c>
      <c r="D903" s="91">
        <v>9</v>
      </c>
      <c r="E903" s="91">
        <v>2</v>
      </c>
      <c r="F903" s="91">
        <v>61</v>
      </c>
      <c r="G903" s="91">
        <v>1</v>
      </c>
      <c r="H903" s="91">
        <v>1</v>
      </c>
      <c r="I903" s="91">
        <v>72</v>
      </c>
    </row>
    <row r="904" spans="2:9" ht="12.75" customHeight="1">
      <c r="B904" s="26" t="s">
        <v>1085</v>
      </c>
      <c r="C904" s="91">
        <v>2</v>
      </c>
      <c r="D904" s="91">
        <v>5</v>
      </c>
      <c r="E904" s="91">
        <v>4</v>
      </c>
      <c r="F904" s="91">
        <v>36</v>
      </c>
      <c r="G904" s="91">
        <v>2</v>
      </c>
      <c r="H904" s="91">
        <v>2</v>
      </c>
      <c r="I904" s="91">
        <v>45</v>
      </c>
    </row>
    <row r="905" spans="2:9" ht="12.75" customHeight="1">
      <c r="B905" s="26" t="s">
        <v>1087</v>
      </c>
      <c r="C905" s="91">
        <v>2</v>
      </c>
      <c r="D905" s="91">
        <v>5</v>
      </c>
      <c r="E905" s="91">
        <v>4</v>
      </c>
      <c r="F905" s="91">
        <v>36</v>
      </c>
      <c r="G905" s="91">
        <v>2</v>
      </c>
      <c r="H905" s="91">
        <v>2</v>
      </c>
      <c r="I905" s="91">
        <v>45</v>
      </c>
    </row>
    <row r="906" spans="2:9" ht="12.75" customHeight="1">
      <c r="B906" s="26" t="s">
        <v>1090</v>
      </c>
      <c r="C906" s="91">
        <v>2</v>
      </c>
      <c r="D906" s="91">
        <v>6</v>
      </c>
      <c r="E906" s="91">
        <v>4</v>
      </c>
      <c r="F906" s="91">
        <v>33</v>
      </c>
      <c r="G906" s="91">
        <v>2</v>
      </c>
      <c r="H906" s="91">
        <v>2</v>
      </c>
      <c r="I906" s="91">
        <v>43</v>
      </c>
    </row>
    <row r="907" spans="2:9" ht="12.75" customHeight="1">
      <c r="B907" s="26" t="s">
        <v>1093</v>
      </c>
      <c r="C907" s="91">
        <v>2</v>
      </c>
      <c r="D907" s="91">
        <v>5</v>
      </c>
      <c r="E907" s="91">
        <v>5</v>
      </c>
      <c r="F907" s="91">
        <v>47</v>
      </c>
      <c r="G907" s="91">
        <v>2</v>
      </c>
      <c r="H907" s="91">
        <v>2</v>
      </c>
      <c r="I907" s="91">
        <v>57</v>
      </c>
    </row>
    <row r="908" spans="2:9" ht="12.75" customHeight="1">
      <c r="B908" s="26" t="s">
        <v>1096</v>
      </c>
      <c r="C908" s="91">
        <v>1</v>
      </c>
      <c r="D908" s="91">
        <v>2</v>
      </c>
      <c r="E908" s="91">
        <v>4</v>
      </c>
      <c r="F908" s="91">
        <v>36</v>
      </c>
      <c r="G908" s="91">
        <v>0</v>
      </c>
      <c r="H908" s="91">
        <v>0</v>
      </c>
      <c r="I908" s="91">
        <v>47</v>
      </c>
    </row>
    <row r="909" spans="2:9" ht="12.75" customHeight="1">
      <c r="B909" s="26" t="s">
        <v>1114</v>
      </c>
      <c r="C909" s="91">
        <v>0</v>
      </c>
      <c r="D909" s="91">
        <v>7</v>
      </c>
      <c r="E909" s="91">
        <v>2</v>
      </c>
      <c r="F909" s="91">
        <v>22</v>
      </c>
      <c r="G909" s="91">
        <v>3</v>
      </c>
      <c r="H909" s="91">
        <v>9</v>
      </c>
      <c r="I909" s="91">
        <v>43</v>
      </c>
    </row>
    <row r="910" spans="2:9" ht="12.75" customHeight="1">
      <c r="B910" s="26" t="s">
        <v>1117</v>
      </c>
      <c r="C910" s="91">
        <v>0</v>
      </c>
      <c r="D910" s="91">
        <v>9</v>
      </c>
      <c r="E910" s="91">
        <v>8</v>
      </c>
      <c r="F910" s="91">
        <v>20</v>
      </c>
      <c r="G910" s="91">
        <v>3</v>
      </c>
      <c r="H910" s="91">
        <v>20</v>
      </c>
      <c r="I910" s="91">
        <v>60</v>
      </c>
    </row>
    <row r="911" spans="2:9" ht="12.75" customHeight="1">
      <c r="B911" s="26" t="s">
        <v>1120</v>
      </c>
      <c r="C911" s="91">
        <v>1</v>
      </c>
      <c r="D911" s="91">
        <v>7</v>
      </c>
      <c r="E911" s="91">
        <v>6</v>
      </c>
      <c r="F911" s="91">
        <v>23</v>
      </c>
      <c r="G911" s="91">
        <v>0</v>
      </c>
      <c r="H911" s="91">
        <v>14</v>
      </c>
      <c r="I911" s="91">
        <v>51</v>
      </c>
    </row>
    <row r="912" spans="2:9" ht="11.25" customHeight="1">
      <c r="B912" s="26" t="s">
        <v>1123</v>
      </c>
      <c r="C912" s="91">
        <v>3</v>
      </c>
      <c r="D912" s="91">
        <v>8</v>
      </c>
      <c r="E912" s="91">
        <v>2</v>
      </c>
      <c r="F912" s="91">
        <v>34</v>
      </c>
      <c r="G912" s="91">
        <v>1</v>
      </c>
      <c r="H912" s="91">
        <v>14</v>
      </c>
      <c r="I912" s="91">
        <v>62</v>
      </c>
    </row>
    <row r="913" spans="2:9" ht="12.75" customHeight="1">
      <c r="B913" s="26" t="s">
        <v>1126</v>
      </c>
      <c r="C913" s="91">
        <v>0</v>
      </c>
      <c r="D913" s="91">
        <v>6</v>
      </c>
      <c r="E913" s="91">
        <v>6</v>
      </c>
      <c r="F913" s="91">
        <v>38</v>
      </c>
      <c r="G913" s="91">
        <v>2</v>
      </c>
      <c r="H913" s="91">
        <v>18</v>
      </c>
      <c r="I913" s="91">
        <v>70</v>
      </c>
    </row>
    <row r="914" spans="2:9" ht="12.75" customHeight="1">
      <c r="B914" s="26" t="s">
        <v>1130</v>
      </c>
      <c r="C914" s="91">
        <v>0</v>
      </c>
      <c r="D914" s="91">
        <v>5</v>
      </c>
      <c r="E914" s="91">
        <v>4</v>
      </c>
      <c r="F914" s="91">
        <v>32</v>
      </c>
      <c r="G914" s="91">
        <v>2</v>
      </c>
      <c r="H914" s="91">
        <v>12</v>
      </c>
      <c r="I914" s="91">
        <v>55</v>
      </c>
    </row>
    <row r="915" spans="2:9">
      <c r="B915" s="26" t="s">
        <v>1132</v>
      </c>
      <c r="C915" s="91">
        <v>1</v>
      </c>
      <c r="D915" s="91">
        <v>8</v>
      </c>
      <c r="E915" s="91">
        <v>8</v>
      </c>
      <c r="F915" s="91">
        <v>64</v>
      </c>
      <c r="G915" s="91">
        <v>4</v>
      </c>
      <c r="H915" s="91">
        <v>30</v>
      </c>
      <c r="I915" s="91">
        <v>115</v>
      </c>
    </row>
    <row r="916" spans="2:9">
      <c r="B916" s="26" t="s">
        <v>1134</v>
      </c>
      <c r="C916" s="91">
        <v>1</v>
      </c>
      <c r="D916" s="91">
        <v>9</v>
      </c>
      <c r="E916" s="91">
        <v>5</v>
      </c>
      <c r="F916" s="91">
        <v>55</v>
      </c>
      <c r="G916" s="91">
        <v>2</v>
      </c>
      <c r="H916" s="91">
        <v>21</v>
      </c>
      <c r="I916" s="91">
        <v>93</v>
      </c>
    </row>
    <row r="917" spans="2:9">
      <c r="B917" s="26" t="s">
        <v>1138</v>
      </c>
      <c r="C917" s="91">
        <v>0</v>
      </c>
      <c r="D917" s="91">
        <v>3</v>
      </c>
      <c r="E917" s="91">
        <v>4</v>
      </c>
      <c r="F917" s="91">
        <v>24</v>
      </c>
      <c r="G917" s="91">
        <v>0</v>
      </c>
      <c r="H917" s="91">
        <v>14</v>
      </c>
      <c r="I917" s="91">
        <v>45</v>
      </c>
    </row>
    <row r="918" spans="2:9">
      <c r="B918" s="26" t="s">
        <v>1141</v>
      </c>
      <c r="C918" s="91">
        <v>0</v>
      </c>
      <c r="D918" s="91">
        <v>5</v>
      </c>
      <c r="E918" s="91">
        <v>4</v>
      </c>
      <c r="F918" s="91">
        <v>46</v>
      </c>
      <c r="G918" s="91">
        <v>2</v>
      </c>
      <c r="H918" s="91">
        <v>22</v>
      </c>
      <c r="I918" s="91">
        <v>79</v>
      </c>
    </row>
    <row r="919" spans="2:9">
      <c r="B919" s="26" t="s">
        <v>1144</v>
      </c>
      <c r="C919" s="91">
        <v>2</v>
      </c>
      <c r="D919" s="91">
        <v>8</v>
      </c>
      <c r="E919" s="91">
        <v>10</v>
      </c>
      <c r="F919" s="91">
        <v>50</v>
      </c>
      <c r="G919" s="91">
        <v>2</v>
      </c>
      <c r="H919" s="91">
        <v>18</v>
      </c>
      <c r="I919" s="91">
        <v>90</v>
      </c>
    </row>
    <row r="920" spans="2:9">
      <c r="B920" s="26" t="s">
        <v>1147</v>
      </c>
      <c r="C920" s="91">
        <v>4</v>
      </c>
      <c r="D920" s="91">
        <v>8</v>
      </c>
      <c r="E920" s="91">
        <v>10</v>
      </c>
      <c r="F920" s="91">
        <v>38</v>
      </c>
      <c r="G920" s="91">
        <v>2</v>
      </c>
      <c r="H920" s="91">
        <v>14</v>
      </c>
      <c r="I920" s="91">
        <v>76</v>
      </c>
    </row>
    <row r="921" spans="2:9">
      <c r="B921" s="26" t="s">
        <v>1154</v>
      </c>
      <c r="C921" s="91">
        <v>4</v>
      </c>
      <c r="D921" s="91">
        <v>7</v>
      </c>
      <c r="E921" s="91">
        <v>15</v>
      </c>
      <c r="F921" s="91">
        <v>32</v>
      </c>
      <c r="G921" s="91">
        <v>0</v>
      </c>
      <c r="H921" s="91">
        <v>26</v>
      </c>
      <c r="I921" s="91">
        <v>84</v>
      </c>
    </row>
    <row r="922" spans="2:9">
      <c r="B922" s="26" t="s">
        <v>1162</v>
      </c>
      <c r="C922" s="91">
        <v>1</v>
      </c>
      <c r="D922" s="91">
        <v>3</v>
      </c>
      <c r="E922" s="91">
        <v>7</v>
      </c>
      <c r="F922" s="91">
        <v>20</v>
      </c>
      <c r="G922" s="91">
        <v>0</v>
      </c>
      <c r="H922" s="91">
        <v>14</v>
      </c>
      <c r="I922" s="91">
        <v>45</v>
      </c>
    </row>
    <row r="923" spans="2:9">
      <c r="B923" s="26" t="s">
        <v>1172</v>
      </c>
      <c r="C923" s="91">
        <v>1</v>
      </c>
      <c r="D923" s="91">
        <v>6</v>
      </c>
      <c r="E923" s="91">
        <v>8</v>
      </c>
      <c r="F923" s="91">
        <v>31</v>
      </c>
      <c r="G923" s="91">
        <v>0</v>
      </c>
      <c r="H923" s="91">
        <v>14</v>
      </c>
      <c r="I923" s="91">
        <v>60</v>
      </c>
    </row>
    <row r="924" spans="2:9">
      <c r="B924" s="26" t="s">
        <v>1179</v>
      </c>
      <c r="C924" s="91">
        <v>2</v>
      </c>
      <c r="D924" s="91">
        <v>5</v>
      </c>
      <c r="E924" s="91">
        <v>8</v>
      </c>
      <c r="F924" s="91">
        <v>42</v>
      </c>
      <c r="G924" s="91">
        <v>2</v>
      </c>
      <c r="H924" s="91">
        <v>19</v>
      </c>
      <c r="I924" s="91">
        <v>78</v>
      </c>
    </row>
    <row r="925" spans="2:9">
      <c r="B925" s="26" t="s">
        <v>1182</v>
      </c>
      <c r="C925" s="91">
        <v>3</v>
      </c>
      <c r="D925" s="91">
        <v>5</v>
      </c>
      <c r="E925" s="91">
        <v>8</v>
      </c>
      <c r="F925" s="91">
        <v>44</v>
      </c>
      <c r="G925" s="91">
        <v>1</v>
      </c>
      <c r="H925" s="91">
        <v>21</v>
      </c>
      <c r="I925" s="91">
        <v>82</v>
      </c>
    </row>
    <row r="926" spans="2:9">
      <c r="B926" s="26" t="s">
        <v>1185</v>
      </c>
      <c r="C926" s="91">
        <f>$C$119</f>
        <v>3</v>
      </c>
      <c r="D926" s="91">
        <f>$D$119</f>
        <v>7</v>
      </c>
      <c r="E926" s="91">
        <f>$E$119</f>
        <v>10</v>
      </c>
      <c r="F926" s="91">
        <f>$F$119</f>
        <v>52</v>
      </c>
      <c r="G926" s="91">
        <f>$G$119</f>
        <v>1</v>
      </c>
      <c r="H926" s="91">
        <f>$H$119</f>
        <v>27</v>
      </c>
      <c r="I926" s="91">
        <f>$I$119</f>
        <v>100</v>
      </c>
    </row>
    <row r="927" spans="2:9">
      <c r="C927" s="16"/>
      <c r="H927" s="16"/>
    </row>
    <row r="928" spans="2:9">
      <c r="B928" s="34" t="s">
        <v>511</v>
      </c>
      <c r="C928" s="35">
        <f t="shared" ref="C928:I928" si="4">SUM(C913-C912)/C912</f>
        <v>-1</v>
      </c>
      <c r="D928" s="35">
        <f t="shared" si="4"/>
        <v>-0.25</v>
      </c>
      <c r="E928" s="35">
        <f t="shared" si="4"/>
        <v>2</v>
      </c>
      <c r="F928" s="35">
        <f t="shared" si="4"/>
        <v>0.11764705882352941</v>
      </c>
      <c r="G928" s="35">
        <f t="shared" si="4"/>
        <v>1</v>
      </c>
      <c r="H928" s="35">
        <f t="shared" si="4"/>
        <v>0.2857142857142857</v>
      </c>
      <c r="I928" s="35">
        <f t="shared" si="4"/>
        <v>0.12903225806451613</v>
      </c>
    </row>
    <row r="929" spans="2:9">
      <c r="B929" s="34" t="s">
        <v>512</v>
      </c>
      <c r="C929" s="35" t="e">
        <f t="shared" ref="C929:I929" si="5">SUM(C913-C909)/C909</f>
        <v>#DIV/0!</v>
      </c>
      <c r="D929" s="35">
        <f t="shared" si="5"/>
        <v>-0.14285714285714285</v>
      </c>
      <c r="E929" s="35">
        <f t="shared" si="5"/>
        <v>2</v>
      </c>
      <c r="F929" s="35">
        <f t="shared" si="5"/>
        <v>0.72727272727272729</v>
      </c>
      <c r="G929" s="35">
        <f t="shared" si="5"/>
        <v>-0.33333333333333331</v>
      </c>
      <c r="H929" s="35">
        <f t="shared" si="5"/>
        <v>1</v>
      </c>
      <c r="I929"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G525"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52"/>
  <sheetViews>
    <sheetView showGridLines="0" topLeftCell="A612" workbookViewId="0">
      <selection activeCell="I18" sqref="I18"/>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2" customFormat="1" ht="22.5">
      <c r="A2" s="122" t="s">
        <v>55</v>
      </c>
    </row>
    <row r="3" spans="1:7" s="120" customFormat="1" ht="16.5">
      <c r="A3" s="123" t="s">
        <v>1187</v>
      </c>
    </row>
    <row r="6" spans="1:7">
      <c r="D6" s="15"/>
      <c r="E6" s="15"/>
      <c r="F6" s="15"/>
      <c r="G6" s="15"/>
    </row>
    <row r="7" spans="1:7">
      <c r="A7" s="15" t="s">
        <v>151</v>
      </c>
      <c r="B7" s="18"/>
      <c r="C7" s="19" t="s">
        <v>1073</v>
      </c>
      <c r="D7" s="19" t="s">
        <v>152</v>
      </c>
      <c r="E7" s="19" t="s">
        <v>153</v>
      </c>
      <c r="F7" s="19" t="s">
        <v>154</v>
      </c>
      <c r="G7" s="19"/>
    </row>
    <row r="8" spans="1:7">
      <c r="A8" s="18" t="s">
        <v>1178</v>
      </c>
      <c r="B8" s="19" t="s">
        <v>156</v>
      </c>
      <c r="C8" s="19" t="s">
        <v>1074</v>
      </c>
      <c r="D8" s="20" t="s">
        <v>157</v>
      </c>
      <c r="E8" s="20" t="s">
        <v>158</v>
      </c>
      <c r="F8" s="20" t="s">
        <v>159</v>
      </c>
      <c r="G8" s="19"/>
    </row>
    <row r="9" spans="1:7">
      <c r="B9" s="18"/>
      <c r="C9" s="18"/>
      <c r="D9" s="19"/>
      <c r="E9" s="19"/>
      <c r="F9" s="19"/>
      <c r="G9" s="19" t="s">
        <v>160</v>
      </c>
    </row>
    <row r="10" spans="1:7">
      <c r="A10" s="15" t="s">
        <v>161</v>
      </c>
      <c r="C10" s="16">
        <v>0</v>
      </c>
      <c r="D10" s="16">
        <v>0</v>
      </c>
      <c r="E10" s="16">
        <v>6</v>
      </c>
      <c r="F10" s="16">
        <v>3</v>
      </c>
      <c r="G10" s="16">
        <f>SUM(D10+E10+F10+C10)</f>
        <v>9</v>
      </c>
    </row>
    <row r="11" spans="1:7">
      <c r="A11" s="15" t="s">
        <v>162</v>
      </c>
      <c r="C11" s="16">
        <v>0</v>
      </c>
      <c r="D11" s="16">
        <v>0</v>
      </c>
      <c r="E11" s="16">
        <v>5</v>
      </c>
      <c r="F11" s="16">
        <v>3</v>
      </c>
      <c r="G11" s="16">
        <f>SUM(D11+E11+F11+C11)</f>
        <v>8</v>
      </c>
    </row>
    <row r="12" spans="1:7">
      <c r="D12" s="15"/>
      <c r="E12" s="15"/>
      <c r="F12" s="15"/>
      <c r="G12" s="15"/>
    </row>
    <row r="13" spans="1:7">
      <c r="D13" s="15"/>
      <c r="E13" s="15"/>
      <c r="F13" s="15"/>
      <c r="G13" s="15"/>
    </row>
    <row r="14" spans="1:7">
      <c r="A14" s="15" t="s">
        <v>151</v>
      </c>
      <c r="B14" s="18"/>
      <c r="C14" s="19" t="s">
        <v>1073</v>
      </c>
      <c r="D14" s="19" t="s">
        <v>152</v>
      </c>
      <c r="E14" s="19" t="s">
        <v>153</v>
      </c>
      <c r="F14" s="19" t="s">
        <v>154</v>
      </c>
      <c r="G14" s="19"/>
    </row>
    <row r="15" spans="1:7">
      <c r="A15" s="18" t="s">
        <v>515</v>
      </c>
      <c r="B15" s="19" t="s">
        <v>156</v>
      </c>
      <c r="C15" s="19" t="s">
        <v>1074</v>
      </c>
      <c r="D15" s="20" t="s">
        <v>157</v>
      </c>
      <c r="E15" s="20" t="s">
        <v>158</v>
      </c>
      <c r="F15" s="20" t="s">
        <v>159</v>
      </c>
      <c r="G15" s="19"/>
    </row>
    <row r="16" spans="1:7">
      <c r="A16" s="36" t="s">
        <v>516</v>
      </c>
      <c r="B16" s="18"/>
      <c r="C16" s="18"/>
      <c r="D16" s="19"/>
      <c r="E16" s="19"/>
      <c r="F16" s="19"/>
      <c r="G16" s="19" t="s">
        <v>160</v>
      </c>
    </row>
    <row r="17" spans="1:7">
      <c r="A17" s="15" t="s">
        <v>161</v>
      </c>
      <c r="C17" s="16">
        <v>0</v>
      </c>
      <c r="D17" s="16">
        <v>0</v>
      </c>
      <c r="E17" s="16">
        <v>0</v>
      </c>
      <c r="F17" s="16">
        <v>3</v>
      </c>
      <c r="G17" s="16">
        <f>SUM(D17+E17+F17+C17)</f>
        <v>3</v>
      </c>
    </row>
    <row r="18" spans="1:7">
      <c r="A18" s="15" t="s">
        <v>162</v>
      </c>
      <c r="C18" s="16">
        <v>0</v>
      </c>
      <c r="D18" s="16">
        <v>0</v>
      </c>
      <c r="E18" s="16">
        <v>4</v>
      </c>
      <c r="F18" s="16">
        <v>8</v>
      </c>
      <c r="G18" s="16">
        <f>SUM(D18+E18+F18+C18)</f>
        <v>12</v>
      </c>
    </row>
    <row r="19" spans="1:7">
      <c r="D19" s="15"/>
      <c r="E19" s="15"/>
      <c r="F19" s="15"/>
      <c r="G19" s="15"/>
    </row>
    <row r="20" spans="1:7">
      <c r="D20" s="15"/>
      <c r="E20" s="15"/>
      <c r="F20" s="15"/>
      <c r="G20" s="15"/>
    </row>
    <row r="21" spans="1:7">
      <c r="A21" s="15" t="s">
        <v>151</v>
      </c>
      <c r="B21" s="18"/>
      <c r="C21" s="19" t="s">
        <v>1073</v>
      </c>
      <c r="D21" s="19" t="s">
        <v>152</v>
      </c>
      <c r="E21" s="19" t="s">
        <v>153</v>
      </c>
      <c r="F21" s="19" t="s">
        <v>154</v>
      </c>
      <c r="G21" s="19"/>
    </row>
    <row r="22" spans="1:7">
      <c r="A22" s="18" t="s">
        <v>515</v>
      </c>
      <c r="B22" s="19" t="s">
        <v>156</v>
      </c>
      <c r="C22" s="19" t="s">
        <v>1074</v>
      </c>
      <c r="D22" s="20" t="s">
        <v>157</v>
      </c>
      <c r="E22" s="20" t="s">
        <v>158</v>
      </c>
      <c r="F22" s="20" t="s">
        <v>159</v>
      </c>
      <c r="G22" s="19"/>
    </row>
    <row r="23" spans="1:7">
      <c r="A23" s="36" t="s">
        <v>517</v>
      </c>
      <c r="B23" s="18"/>
      <c r="C23" s="18"/>
      <c r="D23" s="19"/>
      <c r="E23" s="19"/>
      <c r="F23" s="19"/>
      <c r="G23" s="19" t="s">
        <v>160</v>
      </c>
    </row>
    <row r="24" spans="1:7">
      <c r="A24" s="15" t="s">
        <v>161</v>
      </c>
      <c r="C24" s="16">
        <v>0</v>
      </c>
      <c r="D24" s="16">
        <v>0</v>
      </c>
      <c r="E24" s="16">
        <v>0</v>
      </c>
      <c r="F24" s="16">
        <v>0</v>
      </c>
      <c r="G24" s="16">
        <f>SUM(D24+E24+F24+C24)</f>
        <v>0</v>
      </c>
    </row>
    <row r="25" spans="1:7">
      <c r="A25" s="15" t="s">
        <v>162</v>
      </c>
      <c r="C25" s="16">
        <v>0</v>
      </c>
      <c r="D25" s="16">
        <v>0</v>
      </c>
      <c r="E25" s="16">
        <v>0</v>
      </c>
      <c r="F25" s="16">
        <v>0</v>
      </c>
      <c r="G25" s="16">
        <f>SUM(D25+E25+F25+C25)</f>
        <v>0</v>
      </c>
    </row>
    <row r="26" spans="1:7">
      <c r="D26" s="15"/>
      <c r="E26" s="15"/>
      <c r="F26" s="15"/>
      <c r="G26" s="15"/>
    </row>
    <row r="27" spans="1:7">
      <c r="D27" s="15"/>
      <c r="E27" s="15"/>
      <c r="F27" s="15"/>
      <c r="G27" s="15"/>
    </row>
    <row r="28" spans="1:7">
      <c r="A28" s="15" t="s">
        <v>151</v>
      </c>
      <c r="B28" s="18"/>
      <c r="C28" s="19" t="s">
        <v>1073</v>
      </c>
      <c r="D28" s="19" t="s">
        <v>152</v>
      </c>
      <c r="E28" s="19" t="s">
        <v>153</v>
      </c>
      <c r="F28" s="19" t="s">
        <v>154</v>
      </c>
      <c r="G28" s="19"/>
    </row>
    <row r="29" spans="1:7">
      <c r="A29" s="36" t="s">
        <v>518</v>
      </c>
      <c r="B29" s="19" t="s">
        <v>156</v>
      </c>
      <c r="C29" s="19" t="s">
        <v>1074</v>
      </c>
      <c r="D29" s="20" t="s">
        <v>157</v>
      </c>
      <c r="E29" s="20" t="s">
        <v>158</v>
      </c>
      <c r="F29" s="20" t="s">
        <v>159</v>
      </c>
      <c r="G29" s="19"/>
    </row>
    <row r="30" spans="1:7">
      <c r="B30" s="18"/>
      <c r="C30" s="18"/>
      <c r="D30" s="19"/>
      <c r="E30" s="19"/>
      <c r="F30" s="19"/>
      <c r="G30" s="19" t="s">
        <v>160</v>
      </c>
    </row>
    <row r="31" spans="1:7">
      <c r="A31" s="15" t="s">
        <v>161</v>
      </c>
      <c r="C31" s="16">
        <v>0</v>
      </c>
      <c r="D31" s="16">
        <v>0</v>
      </c>
      <c r="E31" s="16">
        <v>0</v>
      </c>
      <c r="F31" s="16">
        <v>2</v>
      </c>
      <c r="G31" s="16">
        <f>SUM(D31+E31+F31+C31)</f>
        <v>2</v>
      </c>
    </row>
    <row r="32" spans="1:7">
      <c r="A32" s="15" t="s">
        <v>162</v>
      </c>
      <c r="C32" s="16">
        <v>0</v>
      </c>
      <c r="D32" s="16">
        <v>0</v>
      </c>
      <c r="E32" s="16">
        <v>1</v>
      </c>
      <c r="F32" s="16">
        <v>4</v>
      </c>
      <c r="G32" s="16">
        <f>SUM(D32+E32+F32+C32)</f>
        <v>5</v>
      </c>
    </row>
    <row r="33" spans="1:7">
      <c r="D33" s="15"/>
      <c r="E33" s="15"/>
      <c r="F33" s="15"/>
      <c r="G33" s="15"/>
    </row>
    <row r="34" spans="1:7">
      <c r="D34" s="15"/>
      <c r="E34" s="15"/>
      <c r="F34" s="15"/>
      <c r="G34" s="15"/>
    </row>
    <row r="35" spans="1:7">
      <c r="A35" s="15" t="s">
        <v>151</v>
      </c>
      <c r="B35" s="18"/>
      <c r="C35" s="19" t="s">
        <v>1073</v>
      </c>
      <c r="D35" s="19" t="s">
        <v>152</v>
      </c>
      <c r="E35" s="19" t="s">
        <v>153</v>
      </c>
      <c r="F35" s="19" t="s">
        <v>154</v>
      </c>
      <c r="G35" s="19"/>
    </row>
    <row r="36" spans="1:7">
      <c r="A36" s="36" t="s">
        <v>519</v>
      </c>
      <c r="B36" s="19" t="s">
        <v>156</v>
      </c>
      <c r="C36" s="19" t="s">
        <v>1074</v>
      </c>
      <c r="D36" s="20" t="s">
        <v>157</v>
      </c>
      <c r="E36" s="20" t="s">
        <v>158</v>
      </c>
      <c r="F36" s="20" t="s">
        <v>159</v>
      </c>
      <c r="G36" s="19"/>
    </row>
    <row r="37" spans="1:7">
      <c r="B37" s="18"/>
      <c r="C37" s="18"/>
      <c r="D37" s="19"/>
      <c r="E37" s="19"/>
      <c r="F37" s="19"/>
      <c r="G37" s="19" t="s">
        <v>160</v>
      </c>
    </row>
    <row r="38" spans="1:7">
      <c r="A38" s="15" t="s">
        <v>161</v>
      </c>
      <c r="C38" s="16">
        <v>0</v>
      </c>
      <c r="D38" s="16">
        <v>0</v>
      </c>
      <c r="E38" s="16">
        <v>0</v>
      </c>
      <c r="F38" s="16">
        <v>1</v>
      </c>
      <c r="G38" s="16">
        <f>SUM(D38+E38+F38+C38)</f>
        <v>1</v>
      </c>
    </row>
    <row r="39" spans="1:7">
      <c r="A39" s="15" t="s">
        <v>162</v>
      </c>
      <c r="C39" s="16">
        <v>0</v>
      </c>
      <c r="D39" s="16">
        <v>0</v>
      </c>
      <c r="E39" s="16">
        <v>1</v>
      </c>
      <c r="F39" s="16">
        <v>8</v>
      </c>
      <c r="G39" s="16">
        <f>SUM(D39+E39+F39+C39)</f>
        <v>9</v>
      </c>
    </row>
    <row r="40" spans="1:7">
      <c r="D40" s="15"/>
      <c r="E40" s="15"/>
      <c r="F40" s="15"/>
      <c r="G40" s="15"/>
    </row>
    <row r="41" spans="1:7">
      <c r="D41" s="15"/>
      <c r="E41" s="15"/>
      <c r="F41" s="15"/>
      <c r="G41" s="15"/>
    </row>
    <row r="42" spans="1:7">
      <c r="A42" s="15" t="s">
        <v>151</v>
      </c>
      <c r="B42" s="18"/>
      <c r="C42" s="19" t="s">
        <v>1073</v>
      </c>
      <c r="D42" s="19" t="s">
        <v>152</v>
      </c>
      <c r="E42" s="19" t="s">
        <v>153</v>
      </c>
      <c r="F42" s="19" t="s">
        <v>154</v>
      </c>
      <c r="G42" s="19"/>
    </row>
    <row r="43" spans="1:7">
      <c r="A43" s="18" t="s">
        <v>1177</v>
      </c>
      <c r="B43" s="19" t="s">
        <v>156</v>
      </c>
      <c r="C43" s="19" t="s">
        <v>1074</v>
      </c>
      <c r="D43" s="20" t="s">
        <v>157</v>
      </c>
      <c r="E43" s="20" t="s">
        <v>158</v>
      </c>
      <c r="F43" s="20" t="s">
        <v>159</v>
      </c>
      <c r="G43" s="19"/>
    </row>
    <row r="44" spans="1:7">
      <c r="A44" s="36" t="s">
        <v>520</v>
      </c>
      <c r="B44" s="18"/>
      <c r="C44" s="18"/>
      <c r="D44" s="19"/>
      <c r="E44" s="19"/>
      <c r="F44" s="19"/>
      <c r="G44" s="19" t="s">
        <v>160</v>
      </c>
    </row>
    <row r="45" spans="1:7">
      <c r="A45" s="15" t="s">
        <v>161</v>
      </c>
      <c r="C45" s="16">
        <v>0</v>
      </c>
      <c r="D45" s="16">
        <v>0</v>
      </c>
      <c r="E45" s="16">
        <v>0</v>
      </c>
      <c r="F45" s="16">
        <v>13</v>
      </c>
      <c r="G45" s="16">
        <f>SUM(D45+E45+F45+C45)</f>
        <v>13</v>
      </c>
    </row>
    <row r="46" spans="1:7">
      <c r="A46" s="15" t="s">
        <v>162</v>
      </c>
      <c r="C46" s="16">
        <v>1</v>
      </c>
      <c r="D46" s="16">
        <v>0</v>
      </c>
      <c r="E46" s="16">
        <v>1</v>
      </c>
      <c r="F46" s="16">
        <v>3</v>
      </c>
      <c r="G46" s="16">
        <f>SUM(D46+E46+F46+C46)</f>
        <v>5</v>
      </c>
    </row>
    <row r="47" spans="1:7">
      <c r="D47" s="15"/>
      <c r="E47" s="15"/>
      <c r="F47" s="15"/>
      <c r="G47" s="15"/>
    </row>
    <row r="48" spans="1:7">
      <c r="D48" s="15"/>
      <c r="E48" s="15"/>
      <c r="F48" s="15"/>
      <c r="G48" s="15"/>
    </row>
    <row r="49" spans="1:7">
      <c r="A49" s="15" t="s">
        <v>151</v>
      </c>
      <c r="B49" s="18"/>
      <c r="C49" s="19" t="s">
        <v>1073</v>
      </c>
      <c r="D49" s="19" t="s">
        <v>152</v>
      </c>
      <c r="E49" s="19" t="s">
        <v>153</v>
      </c>
      <c r="F49" s="19" t="s">
        <v>154</v>
      </c>
      <c r="G49" s="19"/>
    </row>
    <row r="50" spans="1:7">
      <c r="A50" s="18" t="s">
        <v>1177</v>
      </c>
      <c r="B50" s="19" t="s">
        <v>156</v>
      </c>
      <c r="C50" s="19" t="s">
        <v>1074</v>
      </c>
      <c r="D50" s="20" t="s">
        <v>157</v>
      </c>
      <c r="E50" s="20" t="s">
        <v>158</v>
      </c>
      <c r="F50" s="20" t="s">
        <v>159</v>
      </c>
      <c r="G50" s="19"/>
    </row>
    <row r="51" spans="1:7">
      <c r="A51" s="36" t="s">
        <v>521</v>
      </c>
      <c r="B51" s="18"/>
      <c r="C51" s="18"/>
      <c r="D51" s="19"/>
      <c r="E51" s="19"/>
      <c r="F51" s="19"/>
      <c r="G51" s="19" t="s">
        <v>160</v>
      </c>
    </row>
    <row r="52" spans="1:7">
      <c r="A52" s="15" t="s">
        <v>161</v>
      </c>
      <c r="C52" s="16">
        <v>0</v>
      </c>
      <c r="D52" s="16">
        <v>0</v>
      </c>
      <c r="E52" s="16">
        <v>0</v>
      </c>
      <c r="F52" s="16">
        <v>0</v>
      </c>
      <c r="G52" s="16">
        <f>SUM(D52+E52+F52+C52)</f>
        <v>0</v>
      </c>
    </row>
    <row r="53" spans="1:7">
      <c r="A53" s="15" t="s">
        <v>162</v>
      </c>
      <c r="C53" s="16">
        <v>0</v>
      </c>
      <c r="D53" s="16">
        <v>0</v>
      </c>
      <c r="E53" s="16">
        <v>0</v>
      </c>
      <c r="F53" s="16">
        <v>0</v>
      </c>
      <c r="G53" s="16">
        <f>SUM(D53+E53+F53+C53)</f>
        <v>0</v>
      </c>
    </row>
    <row r="54" spans="1:7">
      <c r="D54" s="15"/>
      <c r="E54" s="15"/>
      <c r="F54" s="15"/>
      <c r="G54" s="15"/>
    </row>
    <row r="55" spans="1:7">
      <c r="D55" s="15"/>
      <c r="E55" s="15"/>
      <c r="F55" s="15"/>
      <c r="G55" s="15"/>
    </row>
    <row r="56" spans="1:7">
      <c r="A56" s="15" t="s">
        <v>151</v>
      </c>
      <c r="B56" s="18"/>
      <c r="C56" s="19" t="s">
        <v>1073</v>
      </c>
      <c r="D56" s="19" t="s">
        <v>152</v>
      </c>
      <c r="E56" s="19" t="s">
        <v>153</v>
      </c>
      <c r="F56" s="19" t="s">
        <v>154</v>
      </c>
      <c r="G56" s="19"/>
    </row>
    <row r="57" spans="1:7">
      <c r="A57" s="18" t="s">
        <v>1177</v>
      </c>
      <c r="B57" s="19" t="s">
        <v>156</v>
      </c>
      <c r="C57" s="19" t="s">
        <v>1074</v>
      </c>
      <c r="D57" s="20" t="s">
        <v>157</v>
      </c>
      <c r="E57" s="20" t="s">
        <v>158</v>
      </c>
      <c r="F57" s="20" t="s">
        <v>159</v>
      </c>
      <c r="G57" s="19"/>
    </row>
    <row r="58" spans="1:7">
      <c r="A58" s="37" t="s">
        <v>522</v>
      </c>
      <c r="B58" s="18"/>
      <c r="C58" s="18"/>
      <c r="D58" s="19"/>
      <c r="E58" s="19"/>
      <c r="F58" s="19"/>
      <c r="G58" s="19" t="s">
        <v>160</v>
      </c>
    </row>
    <row r="59" spans="1:7">
      <c r="A59" s="15" t="s">
        <v>161</v>
      </c>
      <c r="C59" s="16">
        <v>0</v>
      </c>
      <c r="D59" s="16">
        <v>0</v>
      </c>
      <c r="E59" s="16">
        <v>0</v>
      </c>
      <c r="F59" s="16">
        <v>0</v>
      </c>
      <c r="G59" s="16">
        <f>SUM(D59+E59+F59+C59)</f>
        <v>0</v>
      </c>
    </row>
    <row r="60" spans="1:7">
      <c r="A60" s="15" t="s">
        <v>162</v>
      </c>
      <c r="C60" s="16">
        <v>0</v>
      </c>
      <c r="D60" s="16">
        <v>0</v>
      </c>
      <c r="E60" s="16">
        <v>0</v>
      </c>
      <c r="F60" s="16">
        <v>0</v>
      </c>
      <c r="G60" s="16">
        <f>SUM(D60+E60+F60+C60)</f>
        <v>0</v>
      </c>
    </row>
    <row r="61" spans="1:7">
      <c r="D61" s="15"/>
      <c r="E61" s="15"/>
      <c r="F61" s="15"/>
      <c r="G61" s="15"/>
    </row>
    <row r="62" spans="1:7">
      <c r="D62" s="15"/>
      <c r="E62" s="15"/>
      <c r="F62" s="15"/>
      <c r="G62" s="15"/>
    </row>
    <row r="63" spans="1:7">
      <c r="A63" s="15" t="s">
        <v>151</v>
      </c>
      <c r="B63" s="18"/>
      <c r="C63" s="19" t="s">
        <v>1073</v>
      </c>
      <c r="D63" s="19" t="s">
        <v>152</v>
      </c>
      <c r="E63" s="19" t="s">
        <v>153</v>
      </c>
      <c r="F63" s="19" t="s">
        <v>154</v>
      </c>
      <c r="G63" s="19"/>
    </row>
    <row r="64" spans="1:7">
      <c r="A64" s="18" t="s">
        <v>1177</v>
      </c>
      <c r="B64" s="19" t="s">
        <v>156</v>
      </c>
      <c r="C64" s="19" t="s">
        <v>1074</v>
      </c>
      <c r="D64" s="20" t="s">
        <v>157</v>
      </c>
      <c r="E64" s="20" t="s">
        <v>158</v>
      </c>
      <c r="F64" s="20" t="s">
        <v>159</v>
      </c>
      <c r="G64" s="19"/>
    </row>
    <row r="65" spans="1:7">
      <c r="A65" s="36" t="s">
        <v>523</v>
      </c>
      <c r="B65" s="18"/>
      <c r="C65" s="18"/>
      <c r="D65" s="19"/>
      <c r="E65" s="19"/>
      <c r="F65" s="19"/>
      <c r="G65" s="19" t="s">
        <v>160</v>
      </c>
    </row>
    <row r="66" spans="1:7">
      <c r="A66" s="15" t="s">
        <v>161</v>
      </c>
      <c r="C66" s="16">
        <v>0</v>
      </c>
      <c r="D66" s="16">
        <v>0</v>
      </c>
      <c r="E66" s="16">
        <v>0</v>
      </c>
      <c r="F66" s="16">
        <v>0</v>
      </c>
      <c r="G66" s="16">
        <f>SUM(D66+E66+F66+C66)</f>
        <v>0</v>
      </c>
    </row>
    <row r="67" spans="1:7">
      <c r="A67" s="15" t="s">
        <v>162</v>
      </c>
      <c r="C67" s="16">
        <v>0</v>
      </c>
      <c r="D67" s="16">
        <v>0</v>
      </c>
      <c r="E67" s="16">
        <v>0</v>
      </c>
      <c r="F67" s="16">
        <v>0</v>
      </c>
      <c r="G67" s="16">
        <f>SUM(D67+E67+F67+C67)</f>
        <v>0</v>
      </c>
    </row>
    <row r="68" spans="1:7">
      <c r="D68" s="15"/>
      <c r="E68" s="15"/>
      <c r="F68" s="15"/>
      <c r="G68" s="15"/>
    </row>
    <row r="69" spans="1:7">
      <c r="D69" s="15"/>
      <c r="E69" s="15"/>
      <c r="F69" s="15"/>
      <c r="G69" s="15"/>
    </row>
    <row r="70" spans="1:7">
      <c r="A70" s="15" t="s">
        <v>151</v>
      </c>
      <c r="B70" s="18"/>
      <c r="C70" s="19" t="s">
        <v>1073</v>
      </c>
      <c r="D70" s="19" t="s">
        <v>152</v>
      </c>
      <c r="E70" s="19" t="s">
        <v>153</v>
      </c>
      <c r="F70" s="19" t="s">
        <v>154</v>
      </c>
      <c r="G70" s="19"/>
    </row>
    <row r="71" spans="1:7">
      <c r="A71" s="38" t="s">
        <v>524</v>
      </c>
      <c r="B71" s="19" t="s">
        <v>156</v>
      </c>
      <c r="C71" s="19" t="s">
        <v>1074</v>
      </c>
      <c r="D71" s="20" t="s">
        <v>157</v>
      </c>
      <c r="E71" s="20" t="s">
        <v>158</v>
      </c>
      <c r="F71" s="20" t="s">
        <v>159</v>
      </c>
      <c r="G71" s="19"/>
    </row>
    <row r="72" spans="1:7">
      <c r="B72" s="18"/>
      <c r="C72" s="18"/>
      <c r="D72" s="19"/>
      <c r="E72" s="19"/>
      <c r="F72" s="19"/>
      <c r="G72" s="19" t="s">
        <v>160</v>
      </c>
    </row>
    <row r="73" spans="1:7">
      <c r="A73" s="15" t="s">
        <v>161</v>
      </c>
      <c r="C73" s="16">
        <v>0</v>
      </c>
      <c r="D73" s="16">
        <v>0</v>
      </c>
      <c r="E73" s="16">
        <v>0</v>
      </c>
      <c r="F73" s="16">
        <v>0</v>
      </c>
      <c r="G73" s="16">
        <f>SUM(D73+E73+F73+C73)</f>
        <v>0</v>
      </c>
    </row>
    <row r="74" spans="1:7">
      <c r="A74" s="15" t="s">
        <v>162</v>
      </c>
      <c r="C74" s="16">
        <v>0</v>
      </c>
      <c r="D74" s="16">
        <v>0</v>
      </c>
      <c r="E74" s="16">
        <v>0</v>
      </c>
      <c r="F74" s="16">
        <v>0</v>
      </c>
      <c r="G74" s="16">
        <f>SUM(D74+E74+F74+C74)</f>
        <v>0</v>
      </c>
    </row>
    <row r="75" spans="1:7">
      <c r="D75" s="15"/>
      <c r="E75" s="15"/>
      <c r="F75" s="15"/>
      <c r="G75" s="15"/>
    </row>
    <row r="76" spans="1:7">
      <c r="D76" s="15"/>
      <c r="E76" s="15"/>
      <c r="F76" s="15"/>
      <c r="G76" s="15"/>
    </row>
    <row r="77" spans="1:7">
      <c r="A77" s="15" t="s">
        <v>151</v>
      </c>
      <c r="B77" s="18"/>
      <c r="C77" s="19" t="s">
        <v>1073</v>
      </c>
      <c r="D77" s="19" t="s">
        <v>152</v>
      </c>
      <c r="E77" s="19" t="s">
        <v>153</v>
      </c>
      <c r="F77" s="19" t="s">
        <v>154</v>
      </c>
      <c r="G77" s="19"/>
    </row>
    <row r="78" spans="1:7" ht="23.25" customHeight="1">
      <c r="A78" s="38" t="s">
        <v>525</v>
      </c>
      <c r="B78" s="19" t="s">
        <v>156</v>
      </c>
      <c r="C78" s="19" t="s">
        <v>1074</v>
      </c>
      <c r="D78" s="20" t="s">
        <v>157</v>
      </c>
      <c r="E78" s="20" t="s">
        <v>158</v>
      </c>
      <c r="F78" s="20" t="s">
        <v>159</v>
      </c>
      <c r="G78" s="19"/>
    </row>
    <row r="79" spans="1:7">
      <c r="B79" s="18"/>
      <c r="C79" s="18"/>
      <c r="D79" s="19"/>
      <c r="E79" s="19"/>
      <c r="F79" s="19"/>
      <c r="G79" s="19" t="s">
        <v>160</v>
      </c>
    </row>
    <row r="80" spans="1:7">
      <c r="A80" s="15" t="s">
        <v>161</v>
      </c>
      <c r="C80" s="16">
        <v>0</v>
      </c>
      <c r="D80" s="16">
        <v>0</v>
      </c>
      <c r="E80" s="16">
        <v>0</v>
      </c>
      <c r="F80" s="16">
        <v>0</v>
      </c>
      <c r="G80" s="16">
        <f>SUM(D80+E80+F80+C80)</f>
        <v>0</v>
      </c>
    </row>
    <row r="81" spans="1:7">
      <c r="A81" s="15" t="s">
        <v>162</v>
      </c>
      <c r="C81" s="16">
        <v>0</v>
      </c>
      <c r="D81" s="16">
        <v>0</v>
      </c>
      <c r="E81" s="16">
        <v>0</v>
      </c>
      <c r="F81" s="16">
        <v>0</v>
      </c>
      <c r="G81" s="16">
        <f>SUM(D81+E81+F81+C81)</f>
        <v>0</v>
      </c>
    </row>
    <row r="82" spans="1:7">
      <c r="D82" s="15"/>
      <c r="E82" s="15"/>
      <c r="F82" s="15"/>
      <c r="G82" s="15"/>
    </row>
    <row r="83" spans="1:7">
      <c r="D83" s="15"/>
      <c r="E83" s="15"/>
      <c r="F83" s="15"/>
      <c r="G83" s="15"/>
    </row>
    <row r="84" spans="1:7">
      <c r="A84" s="15" t="s">
        <v>151</v>
      </c>
      <c r="B84" s="18"/>
      <c r="C84" s="19" t="s">
        <v>1073</v>
      </c>
      <c r="D84" s="19" t="s">
        <v>152</v>
      </c>
      <c r="E84" s="19" t="s">
        <v>153</v>
      </c>
      <c r="F84" s="19" t="s">
        <v>154</v>
      </c>
      <c r="G84" s="19"/>
    </row>
    <row r="85" spans="1:7" ht="30.75" customHeight="1">
      <c r="A85" s="38" t="s">
        <v>526</v>
      </c>
      <c r="B85" s="19" t="s">
        <v>156</v>
      </c>
      <c r="C85" s="19" t="s">
        <v>1074</v>
      </c>
      <c r="D85" s="20" t="s">
        <v>157</v>
      </c>
      <c r="E85" s="20" t="s">
        <v>158</v>
      </c>
      <c r="F85" s="20" t="s">
        <v>159</v>
      </c>
      <c r="G85" s="19"/>
    </row>
    <row r="86" spans="1:7">
      <c r="B86" s="18"/>
      <c r="C86" s="18"/>
      <c r="D86" s="19"/>
      <c r="E86" s="19"/>
      <c r="F86" s="19"/>
      <c r="G86" s="19" t="s">
        <v>160</v>
      </c>
    </row>
    <row r="87" spans="1:7">
      <c r="A87" s="15" t="s">
        <v>161</v>
      </c>
      <c r="C87" s="16">
        <v>0</v>
      </c>
      <c r="D87" s="16">
        <v>0</v>
      </c>
      <c r="E87" s="16">
        <v>0</v>
      </c>
      <c r="F87" s="16">
        <v>0</v>
      </c>
      <c r="G87" s="16">
        <f>SUM(D87+E87+F87+C87)</f>
        <v>0</v>
      </c>
    </row>
    <row r="88" spans="1:7">
      <c r="A88" s="15" t="s">
        <v>162</v>
      </c>
      <c r="C88" s="16">
        <v>0</v>
      </c>
      <c r="D88" s="16">
        <v>0</v>
      </c>
      <c r="E88" s="16">
        <v>0</v>
      </c>
      <c r="F88" s="16">
        <v>0</v>
      </c>
      <c r="G88" s="16">
        <f>SUM(D88+E88+F88+C88)</f>
        <v>0</v>
      </c>
    </row>
    <row r="89" spans="1:7">
      <c r="D89" s="15"/>
      <c r="E89" s="15"/>
      <c r="F89" s="15"/>
      <c r="G89" s="15"/>
    </row>
    <row r="90" spans="1:7">
      <c r="D90" s="15"/>
      <c r="E90" s="15"/>
      <c r="F90" s="15"/>
      <c r="G90" s="15"/>
    </row>
    <row r="91" spans="1:7">
      <c r="A91" s="15" t="s">
        <v>151</v>
      </c>
      <c r="B91" s="18"/>
      <c r="C91" s="19" t="s">
        <v>1073</v>
      </c>
      <c r="D91" s="19" t="s">
        <v>152</v>
      </c>
      <c r="E91" s="19" t="s">
        <v>153</v>
      </c>
      <c r="F91" s="19" t="s">
        <v>154</v>
      </c>
      <c r="G91" s="19"/>
    </row>
    <row r="92" spans="1:7" ht="21.75" customHeight="1">
      <c r="A92" s="38" t="s">
        <v>527</v>
      </c>
      <c r="B92" s="19" t="s">
        <v>156</v>
      </c>
      <c r="C92" s="19" t="s">
        <v>1074</v>
      </c>
      <c r="D92" s="20" t="s">
        <v>157</v>
      </c>
      <c r="E92" s="20" t="s">
        <v>158</v>
      </c>
      <c r="F92" s="20" t="s">
        <v>159</v>
      </c>
      <c r="G92" s="19"/>
    </row>
    <row r="93" spans="1:7">
      <c r="B93" s="18"/>
      <c r="C93" s="18"/>
      <c r="D93" s="19"/>
      <c r="E93" s="19"/>
      <c r="F93" s="19"/>
      <c r="G93" s="19" t="s">
        <v>160</v>
      </c>
    </row>
    <row r="94" spans="1:7">
      <c r="A94" s="15" t="s">
        <v>161</v>
      </c>
      <c r="C94" s="16">
        <v>0</v>
      </c>
      <c r="D94" s="16">
        <v>0</v>
      </c>
      <c r="E94" s="16">
        <v>0</v>
      </c>
      <c r="F94" s="16">
        <v>0</v>
      </c>
      <c r="G94" s="16">
        <f>SUM(D94+E94+F94+C94)</f>
        <v>0</v>
      </c>
    </row>
    <row r="95" spans="1:7">
      <c r="A95" s="15" t="s">
        <v>162</v>
      </c>
      <c r="C95" s="16">
        <v>0</v>
      </c>
      <c r="D95" s="16">
        <v>0</v>
      </c>
      <c r="E95" s="16">
        <v>0</v>
      </c>
      <c r="F95" s="16">
        <v>0</v>
      </c>
      <c r="G95" s="16">
        <f>SUM(D95+E95+F95+C95)</f>
        <v>0</v>
      </c>
    </row>
    <row r="96" spans="1:7">
      <c r="D96" s="15"/>
      <c r="E96" s="15"/>
      <c r="F96" s="15"/>
      <c r="G96" s="15"/>
    </row>
    <row r="97" spans="1:7">
      <c r="D97" s="15"/>
      <c r="E97" s="15"/>
      <c r="F97" s="15"/>
      <c r="G97" s="15"/>
    </row>
    <row r="98" spans="1:7">
      <c r="A98" s="15" t="s">
        <v>151</v>
      </c>
      <c r="B98" s="18"/>
      <c r="C98" s="19" t="s">
        <v>1073</v>
      </c>
      <c r="D98" s="19" t="s">
        <v>152</v>
      </c>
      <c r="E98" s="19" t="s">
        <v>153</v>
      </c>
      <c r="F98" s="19" t="s">
        <v>154</v>
      </c>
      <c r="G98" s="19"/>
    </row>
    <row r="99" spans="1:7" ht="12" customHeight="1">
      <c r="A99" s="39" t="s">
        <v>528</v>
      </c>
      <c r="B99" s="19" t="s">
        <v>156</v>
      </c>
      <c r="C99" s="19" t="s">
        <v>1074</v>
      </c>
      <c r="D99" s="20" t="s">
        <v>157</v>
      </c>
      <c r="E99" s="20" t="s">
        <v>158</v>
      </c>
      <c r="F99" s="20" t="s">
        <v>159</v>
      </c>
      <c r="G99" s="19"/>
    </row>
    <row r="100" spans="1:7">
      <c r="B100" s="18"/>
      <c r="C100" s="18"/>
      <c r="D100" s="19"/>
      <c r="E100" s="19"/>
      <c r="F100" s="19"/>
      <c r="G100" s="19" t="s">
        <v>160</v>
      </c>
    </row>
    <row r="101" spans="1:7">
      <c r="A101" s="15" t="s">
        <v>161</v>
      </c>
      <c r="C101" s="16">
        <v>0</v>
      </c>
      <c r="D101" s="16">
        <v>0</v>
      </c>
      <c r="E101" s="16">
        <v>0</v>
      </c>
      <c r="F101" s="16">
        <v>0</v>
      </c>
      <c r="G101" s="16">
        <f>SUM(D101+E101+F101+C101)</f>
        <v>0</v>
      </c>
    </row>
    <row r="102" spans="1:7">
      <c r="A102" s="15" t="s">
        <v>162</v>
      </c>
      <c r="C102" s="16">
        <v>0</v>
      </c>
      <c r="D102" s="16">
        <v>0</v>
      </c>
      <c r="E102" s="16">
        <v>0</v>
      </c>
      <c r="F102" s="16">
        <v>0</v>
      </c>
      <c r="G102" s="16">
        <f>SUM(D102+E102+F102+C102)</f>
        <v>0</v>
      </c>
    </row>
    <row r="103" spans="1:7">
      <c r="D103" s="15"/>
      <c r="E103" s="15"/>
      <c r="F103" s="15"/>
      <c r="G103" s="15"/>
    </row>
    <row r="104" spans="1:7">
      <c r="D104" s="15"/>
      <c r="E104" s="15"/>
      <c r="F104" s="15"/>
      <c r="G104" s="15"/>
    </row>
    <row r="105" spans="1:7">
      <c r="A105" s="15" t="s">
        <v>151</v>
      </c>
      <c r="B105" s="18"/>
      <c r="C105" s="19" t="s">
        <v>1073</v>
      </c>
      <c r="D105" s="19" t="s">
        <v>152</v>
      </c>
      <c r="E105" s="19" t="s">
        <v>153</v>
      </c>
      <c r="F105" s="19" t="s">
        <v>154</v>
      </c>
      <c r="G105" s="19"/>
    </row>
    <row r="106" spans="1:7">
      <c r="A106" s="36" t="s">
        <v>529</v>
      </c>
      <c r="B106" s="19" t="s">
        <v>156</v>
      </c>
      <c r="C106" s="19" t="s">
        <v>1074</v>
      </c>
      <c r="D106" s="20" t="s">
        <v>157</v>
      </c>
      <c r="E106" s="20" t="s">
        <v>158</v>
      </c>
      <c r="F106" s="20" t="s">
        <v>159</v>
      </c>
      <c r="G106" s="19"/>
    </row>
    <row r="107" spans="1:7">
      <c r="B107" s="18"/>
      <c r="C107" s="18"/>
      <c r="D107" s="19"/>
      <c r="E107" s="19"/>
      <c r="F107" s="19"/>
      <c r="G107" s="19" t="s">
        <v>160</v>
      </c>
    </row>
    <row r="108" spans="1:7">
      <c r="A108" s="15" t="s">
        <v>161</v>
      </c>
      <c r="C108" s="16">
        <v>0</v>
      </c>
      <c r="D108" s="16">
        <v>1</v>
      </c>
      <c r="E108" s="16">
        <v>2</v>
      </c>
      <c r="F108" s="16">
        <v>3</v>
      </c>
      <c r="G108" s="16">
        <f>SUM(D108+E108+F108+C108)</f>
        <v>6</v>
      </c>
    </row>
    <row r="109" spans="1:7">
      <c r="A109" s="15" t="s">
        <v>162</v>
      </c>
      <c r="C109" s="16">
        <v>0</v>
      </c>
      <c r="D109" s="16">
        <v>0</v>
      </c>
      <c r="E109" s="16">
        <v>1</v>
      </c>
      <c r="F109" s="16">
        <v>1</v>
      </c>
      <c r="G109" s="16">
        <f>SUM(D109+E109+F109+C109)</f>
        <v>2</v>
      </c>
    </row>
    <row r="110" spans="1:7">
      <c r="D110" s="15"/>
      <c r="E110" s="15"/>
      <c r="F110" s="15"/>
      <c r="G110" s="15"/>
    </row>
    <row r="111" spans="1:7">
      <c r="D111" s="15"/>
      <c r="E111" s="15"/>
      <c r="F111" s="15"/>
      <c r="G111" s="15"/>
    </row>
    <row r="112" spans="1:7">
      <c r="A112" s="15" t="s">
        <v>151</v>
      </c>
      <c r="B112" s="18"/>
      <c r="C112" s="19" t="s">
        <v>1073</v>
      </c>
      <c r="D112" s="19" t="s">
        <v>152</v>
      </c>
      <c r="E112" s="19" t="s">
        <v>153</v>
      </c>
      <c r="F112" s="19" t="s">
        <v>154</v>
      </c>
      <c r="G112" s="19"/>
    </row>
    <row r="113" spans="1:7">
      <c r="A113" s="36" t="s">
        <v>530</v>
      </c>
      <c r="B113" s="19" t="s">
        <v>156</v>
      </c>
      <c r="C113" s="19" t="s">
        <v>1074</v>
      </c>
      <c r="D113" s="20" t="s">
        <v>157</v>
      </c>
      <c r="E113" s="20" t="s">
        <v>158</v>
      </c>
      <c r="F113" s="20" t="s">
        <v>159</v>
      </c>
      <c r="G113" s="19"/>
    </row>
    <row r="114" spans="1:7">
      <c r="A114" s="36"/>
      <c r="B114" s="18"/>
      <c r="C114" s="18"/>
      <c r="D114" s="19"/>
      <c r="E114" s="19"/>
      <c r="F114" s="19"/>
      <c r="G114" s="19" t="s">
        <v>160</v>
      </c>
    </row>
    <row r="115" spans="1:7">
      <c r="A115" s="15" t="s">
        <v>161</v>
      </c>
      <c r="C115" s="16">
        <v>0</v>
      </c>
      <c r="D115" s="16">
        <v>0</v>
      </c>
      <c r="E115" s="16">
        <v>0</v>
      </c>
      <c r="F115" s="16">
        <v>0</v>
      </c>
      <c r="G115" s="16">
        <f>SUM(D115+E115+F115+C115)</f>
        <v>0</v>
      </c>
    </row>
    <row r="116" spans="1:7">
      <c r="A116" s="15" t="s">
        <v>162</v>
      </c>
      <c r="C116" s="16">
        <v>0</v>
      </c>
      <c r="D116" s="16">
        <v>0</v>
      </c>
      <c r="E116" s="16">
        <v>0</v>
      </c>
      <c r="F116" s="16">
        <v>0</v>
      </c>
      <c r="G116" s="16">
        <f>SUM(D116+E116+F116+C116)</f>
        <v>0</v>
      </c>
    </row>
    <row r="117" spans="1:7">
      <c r="D117" s="15"/>
      <c r="E117" s="15"/>
      <c r="F117" s="15"/>
      <c r="G117" s="15"/>
    </row>
    <row r="118" spans="1:7">
      <c r="D118" s="15"/>
      <c r="E118" s="15"/>
      <c r="F118" s="15"/>
      <c r="G118" s="15"/>
    </row>
    <row r="119" spans="1:7">
      <c r="A119" s="15" t="s">
        <v>151</v>
      </c>
      <c r="B119" s="18"/>
      <c r="C119" s="19" t="s">
        <v>1073</v>
      </c>
      <c r="D119" s="19" t="s">
        <v>152</v>
      </c>
      <c r="E119" s="19" t="s">
        <v>153</v>
      </c>
      <c r="F119" s="19" t="s">
        <v>154</v>
      </c>
      <c r="G119" s="19"/>
    </row>
    <row r="120" spans="1:7">
      <c r="A120" s="18" t="s">
        <v>531</v>
      </c>
      <c r="B120" s="19" t="s">
        <v>156</v>
      </c>
      <c r="C120" s="19" t="s">
        <v>1074</v>
      </c>
      <c r="D120" s="20" t="s">
        <v>157</v>
      </c>
      <c r="E120" s="20" t="s">
        <v>158</v>
      </c>
      <c r="F120" s="20" t="s">
        <v>159</v>
      </c>
      <c r="G120" s="19"/>
    </row>
    <row r="121" spans="1:7">
      <c r="A121" s="36"/>
      <c r="B121" s="18"/>
      <c r="C121" s="18"/>
      <c r="D121" s="19"/>
      <c r="E121" s="19"/>
      <c r="F121" s="19"/>
      <c r="G121" s="19" t="s">
        <v>160</v>
      </c>
    </row>
    <row r="122" spans="1:7">
      <c r="A122" s="15" t="s">
        <v>161</v>
      </c>
      <c r="C122" s="16">
        <v>1</v>
      </c>
      <c r="D122" s="16">
        <v>1</v>
      </c>
      <c r="E122" s="16">
        <v>0</v>
      </c>
      <c r="F122" s="16">
        <v>1</v>
      </c>
      <c r="G122" s="16">
        <f>SUM(D122+E122+F122+C122)</f>
        <v>3</v>
      </c>
    </row>
    <row r="123" spans="1:7">
      <c r="A123" s="15" t="s">
        <v>162</v>
      </c>
      <c r="C123" s="16">
        <v>0</v>
      </c>
      <c r="D123" s="16">
        <v>1</v>
      </c>
      <c r="E123" s="16">
        <v>1</v>
      </c>
      <c r="F123" s="16">
        <v>3</v>
      </c>
      <c r="G123" s="16">
        <f>SUM(D123+E123+F123+C123)</f>
        <v>5</v>
      </c>
    </row>
    <row r="124" spans="1:7">
      <c r="D124" s="15"/>
      <c r="E124" s="15"/>
      <c r="F124" s="15"/>
      <c r="G124" s="15"/>
    </row>
    <row r="125" spans="1:7">
      <c r="D125" s="15"/>
      <c r="E125" s="15"/>
      <c r="F125" s="15"/>
      <c r="G125" s="15"/>
    </row>
    <row r="126" spans="1:7">
      <c r="A126" s="15" t="s">
        <v>151</v>
      </c>
      <c r="B126" s="18"/>
      <c r="C126" s="19" t="s">
        <v>1073</v>
      </c>
      <c r="D126" s="19" t="s">
        <v>152</v>
      </c>
      <c r="E126" s="19" t="s">
        <v>153</v>
      </c>
      <c r="F126" s="19" t="s">
        <v>154</v>
      </c>
      <c r="G126" s="19"/>
    </row>
    <row r="127" spans="1:7" ht="24.75" customHeight="1">
      <c r="A127" s="40" t="s">
        <v>532</v>
      </c>
      <c r="B127" s="19" t="s">
        <v>156</v>
      </c>
      <c r="C127" s="19" t="s">
        <v>1074</v>
      </c>
      <c r="D127" s="20" t="s">
        <v>157</v>
      </c>
      <c r="E127" s="20" t="s">
        <v>158</v>
      </c>
      <c r="F127" s="20" t="s">
        <v>159</v>
      </c>
      <c r="G127" s="19"/>
    </row>
    <row r="128" spans="1:7">
      <c r="A128" s="41"/>
      <c r="B128" s="18"/>
      <c r="C128" s="18"/>
      <c r="D128" s="19"/>
      <c r="E128" s="19"/>
      <c r="F128" s="19"/>
      <c r="G128" s="19" t="s">
        <v>160</v>
      </c>
    </row>
    <row r="129" spans="1:7">
      <c r="A129" s="15" t="s">
        <v>161</v>
      </c>
      <c r="C129" s="16">
        <v>2</v>
      </c>
      <c r="D129" s="16">
        <v>1</v>
      </c>
      <c r="E129" s="16">
        <v>0</v>
      </c>
      <c r="F129" s="16">
        <v>1</v>
      </c>
      <c r="G129" s="16">
        <f>SUM(D129+E129+F129+C129)</f>
        <v>4</v>
      </c>
    </row>
    <row r="130" spans="1:7">
      <c r="A130" s="15" t="s">
        <v>162</v>
      </c>
      <c r="C130" s="16">
        <v>1</v>
      </c>
      <c r="D130" s="16">
        <v>0</v>
      </c>
      <c r="E130" s="16">
        <v>1</v>
      </c>
      <c r="F130" s="16">
        <v>2</v>
      </c>
      <c r="G130" s="16">
        <f>SUM(D130+E130+F130+C130)</f>
        <v>4</v>
      </c>
    </row>
    <row r="131" spans="1:7">
      <c r="A131" s="41"/>
    </row>
    <row r="132" spans="1:7">
      <c r="A132" s="41"/>
    </row>
    <row r="133" spans="1:7">
      <c r="A133" s="41" t="s">
        <v>151</v>
      </c>
      <c r="B133" s="18"/>
      <c r="C133" s="19" t="s">
        <v>1073</v>
      </c>
      <c r="D133" s="19" t="s">
        <v>152</v>
      </c>
      <c r="E133" s="19" t="s">
        <v>153</v>
      </c>
      <c r="F133" s="19" t="s">
        <v>154</v>
      </c>
      <c r="G133" s="19"/>
    </row>
    <row r="134" spans="1:7" ht="23.25">
      <c r="A134" s="40" t="s">
        <v>533</v>
      </c>
      <c r="B134" s="19" t="s">
        <v>156</v>
      </c>
      <c r="C134" s="19" t="s">
        <v>1074</v>
      </c>
      <c r="D134" s="20" t="s">
        <v>157</v>
      </c>
      <c r="E134" s="20" t="s">
        <v>158</v>
      </c>
      <c r="F134" s="20" t="s">
        <v>159</v>
      </c>
      <c r="G134" s="19"/>
    </row>
    <row r="135" spans="1:7">
      <c r="A135" s="41"/>
      <c r="B135" s="18"/>
      <c r="C135" s="18"/>
      <c r="D135" s="19"/>
      <c r="E135" s="19"/>
      <c r="F135" s="19"/>
      <c r="G135" s="19" t="s">
        <v>160</v>
      </c>
    </row>
    <row r="136" spans="1:7">
      <c r="A136" s="15" t="s">
        <v>161</v>
      </c>
      <c r="C136" s="16">
        <v>0</v>
      </c>
      <c r="D136" s="16">
        <v>0</v>
      </c>
      <c r="E136" s="16">
        <v>0</v>
      </c>
      <c r="F136" s="16">
        <v>0</v>
      </c>
      <c r="G136" s="16">
        <f>SUM(D136+E136+F136+C136)</f>
        <v>0</v>
      </c>
    </row>
    <row r="137" spans="1:7">
      <c r="A137" s="15" t="s">
        <v>162</v>
      </c>
      <c r="C137" s="16">
        <v>0</v>
      </c>
      <c r="D137" s="16">
        <v>0</v>
      </c>
      <c r="E137" s="16">
        <v>0</v>
      </c>
      <c r="F137" s="16">
        <v>0</v>
      </c>
      <c r="G137" s="16">
        <f>SUM(D137+E137+F137+C137)</f>
        <v>0</v>
      </c>
    </row>
    <row r="138" spans="1:7">
      <c r="A138" s="41"/>
    </row>
    <row r="139" spans="1:7">
      <c r="A139" s="41"/>
    </row>
    <row r="140" spans="1:7">
      <c r="A140" s="41" t="s">
        <v>151</v>
      </c>
      <c r="B140" s="18"/>
      <c r="C140" s="19" t="s">
        <v>1073</v>
      </c>
      <c r="D140" s="19" t="s">
        <v>152</v>
      </c>
      <c r="E140" s="19" t="s">
        <v>153</v>
      </c>
      <c r="F140" s="19" t="s">
        <v>154</v>
      </c>
      <c r="G140" s="19"/>
    </row>
    <row r="141" spans="1:7" ht="23.25">
      <c r="A141" s="40" t="s">
        <v>534</v>
      </c>
      <c r="B141" s="19" t="s">
        <v>156</v>
      </c>
      <c r="C141" s="19" t="s">
        <v>1074</v>
      </c>
      <c r="D141" s="20" t="s">
        <v>157</v>
      </c>
      <c r="E141" s="20" t="s">
        <v>158</v>
      </c>
      <c r="F141" s="20" t="s">
        <v>159</v>
      </c>
      <c r="G141" s="19"/>
    </row>
    <row r="142" spans="1:7">
      <c r="A142" s="42"/>
      <c r="B142" s="18"/>
      <c r="C142" s="18"/>
      <c r="D142" s="19"/>
      <c r="E142" s="19"/>
      <c r="F142" s="19"/>
      <c r="G142" s="19" t="s">
        <v>160</v>
      </c>
    </row>
    <row r="143" spans="1:7">
      <c r="A143" s="15" t="s">
        <v>161</v>
      </c>
      <c r="C143" s="16">
        <v>0</v>
      </c>
      <c r="D143" s="16">
        <v>0</v>
      </c>
      <c r="E143" s="16">
        <v>0</v>
      </c>
      <c r="F143" s="16">
        <v>0</v>
      </c>
      <c r="G143" s="16">
        <f>SUM(D143+E143+F143+C143)</f>
        <v>0</v>
      </c>
    </row>
    <row r="144" spans="1:7">
      <c r="A144" s="15" t="s">
        <v>162</v>
      </c>
      <c r="C144" s="16">
        <v>0</v>
      </c>
      <c r="D144" s="16">
        <v>0</v>
      </c>
      <c r="E144" s="16">
        <v>0</v>
      </c>
      <c r="F144" s="16">
        <v>0</v>
      </c>
      <c r="G144" s="16">
        <f>SUM(D144+E144+F144+C144)</f>
        <v>0</v>
      </c>
    </row>
    <row r="145" spans="1:7">
      <c r="D145" s="15"/>
      <c r="E145" s="15"/>
      <c r="F145" s="15"/>
      <c r="G145" s="15"/>
    </row>
    <row r="146" spans="1:7">
      <c r="D146" s="15"/>
      <c r="E146" s="15"/>
      <c r="F146" s="15"/>
      <c r="G146" s="15"/>
    </row>
    <row r="147" spans="1:7">
      <c r="A147" s="15" t="s">
        <v>151</v>
      </c>
      <c r="B147" s="18"/>
      <c r="C147" s="19" t="s">
        <v>1073</v>
      </c>
      <c r="D147" s="19" t="s">
        <v>152</v>
      </c>
      <c r="E147" s="19" t="s">
        <v>153</v>
      </c>
      <c r="F147" s="19" t="s">
        <v>154</v>
      </c>
      <c r="G147" s="19"/>
    </row>
    <row r="148" spans="1:7">
      <c r="A148" s="36" t="s">
        <v>535</v>
      </c>
      <c r="B148" s="19" t="s">
        <v>156</v>
      </c>
      <c r="C148" s="19" t="s">
        <v>1074</v>
      </c>
      <c r="D148" s="20" t="s">
        <v>157</v>
      </c>
      <c r="E148" s="20" t="s">
        <v>158</v>
      </c>
      <c r="F148" s="20" t="s">
        <v>159</v>
      </c>
      <c r="G148" s="19"/>
    </row>
    <row r="149" spans="1:7">
      <c r="A149" s="42"/>
      <c r="B149" s="18"/>
      <c r="C149" s="18"/>
      <c r="D149" s="19"/>
      <c r="E149" s="19"/>
      <c r="F149" s="19"/>
      <c r="G149" s="19" t="s">
        <v>160</v>
      </c>
    </row>
    <row r="150" spans="1:7">
      <c r="A150" s="15" t="s">
        <v>161</v>
      </c>
      <c r="C150" s="16">
        <v>0</v>
      </c>
      <c r="D150" s="16">
        <v>0</v>
      </c>
      <c r="E150" s="16">
        <v>0</v>
      </c>
      <c r="F150" s="16">
        <v>0</v>
      </c>
      <c r="G150" s="16">
        <f>SUM(D150+E150+F150+C150)</f>
        <v>0</v>
      </c>
    </row>
    <row r="151" spans="1:7">
      <c r="A151" s="15" t="s">
        <v>162</v>
      </c>
      <c r="C151" s="16">
        <v>0</v>
      </c>
      <c r="D151" s="16">
        <v>0</v>
      </c>
      <c r="E151" s="16">
        <v>0</v>
      </c>
      <c r="F151" s="16">
        <v>0</v>
      </c>
      <c r="G151" s="16">
        <f>SUM(D151+E151+F151+C151)</f>
        <v>0</v>
      </c>
    </row>
    <row r="152" spans="1:7">
      <c r="D152" s="15"/>
      <c r="E152" s="15"/>
      <c r="F152" s="15"/>
      <c r="G152" s="15"/>
    </row>
    <row r="153" spans="1:7">
      <c r="D153" s="15"/>
      <c r="E153" s="15"/>
      <c r="F153" s="15"/>
      <c r="G153" s="15"/>
    </row>
    <row r="154" spans="1:7">
      <c r="A154" s="15" t="s">
        <v>151</v>
      </c>
      <c r="B154" s="18"/>
      <c r="C154" s="19" t="s">
        <v>1073</v>
      </c>
      <c r="D154" s="19" t="s">
        <v>152</v>
      </c>
      <c r="E154" s="19" t="s">
        <v>153</v>
      </c>
      <c r="F154" s="19" t="s">
        <v>154</v>
      </c>
      <c r="G154" s="19"/>
    </row>
    <row r="155" spans="1:7" ht="23.25">
      <c r="A155" s="40" t="s">
        <v>536</v>
      </c>
      <c r="B155" s="19" t="s">
        <v>156</v>
      </c>
      <c r="C155" s="19" t="s">
        <v>1074</v>
      </c>
      <c r="D155" s="20" t="s">
        <v>157</v>
      </c>
      <c r="E155" s="20" t="s">
        <v>158</v>
      </c>
      <c r="F155" s="20" t="s">
        <v>159</v>
      </c>
      <c r="G155" s="19"/>
    </row>
    <row r="156" spans="1:7">
      <c r="A156" s="43"/>
      <c r="B156" s="18"/>
      <c r="C156" s="18"/>
      <c r="D156" s="19"/>
      <c r="E156" s="19"/>
      <c r="F156" s="19"/>
      <c r="G156" s="19" t="s">
        <v>160</v>
      </c>
    </row>
    <row r="157" spans="1:7">
      <c r="A157" s="15" t="s">
        <v>161</v>
      </c>
      <c r="C157" s="16">
        <v>2</v>
      </c>
      <c r="D157" s="16">
        <v>0</v>
      </c>
      <c r="E157" s="16">
        <v>1</v>
      </c>
      <c r="F157" s="16">
        <v>0</v>
      </c>
      <c r="G157" s="16">
        <f>SUM(D157+E157+F157+C157)</f>
        <v>3</v>
      </c>
    </row>
    <row r="158" spans="1:7">
      <c r="A158" s="15" t="s">
        <v>162</v>
      </c>
      <c r="C158" s="16">
        <v>1</v>
      </c>
      <c r="D158" s="16">
        <v>0</v>
      </c>
      <c r="E158" s="16">
        <v>0</v>
      </c>
      <c r="F158" s="16">
        <v>0</v>
      </c>
      <c r="G158" s="16">
        <f>SUM(D158+E158+F158+C158)</f>
        <v>1</v>
      </c>
    </row>
    <row r="159" spans="1:7">
      <c r="D159" s="15"/>
      <c r="E159" s="15"/>
      <c r="F159" s="15"/>
      <c r="G159" s="15"/>
    </row>
    <row r="160" spans="1:7">
      <c r="D160" s="15"/>
      <c r="E160" s="15"/>
      <c r="F160" s="15"/>
      <c r="G160" s="15"/>
    </row>
    <row r="161" spans="1:7">
      <c r="A161" s="15" t="s">
        <v>151</v>
      </c>
      <c r="B161" s="18"/>
      <c r="C161" s="19" t="s">
        <v>1073</v>
      </c>
      <c r="D161" s="19" t="s">
        <v>152</v>
      </c>
      <c r="E161" s="19" t="s">
        <v>153</v>
      </c>
      <c r="F161" s="19" t="s">
        <v>154</v>
      </c>
      <c r="G161" s="19"/>
    </row>
    <row r="162" spans="1:7">
      <c r="A162" s="18" t="s">
        <v>537</v>
      </c>
      <c r="B162" s="19" t="s">
        <v>156</v>
      </c>
      <c r="C162" s="19" t="s">
        <v>1074</v>
      </c>
      <c r="D162" s="20" t="s">
        <v>157</v>
      </c>
      <c r="E162" s="20" t="s">
        <v>158</v>
      </c>
      <c r="F162" s="20" t="s">
        <v>159</v>
      </c>
      <c r="G162" s="19"/>
    </row>
    <row r="163" spans="1:7">
      <c r="A163" s="42"/>
      <c r="B163" s="18"/>
      <c r="C163" s="18"/>
      <c r="D163" s="19"/>
      <c r="E163" s="19"/>
      <c r="F163" s="19"/>
      <c r="G163" s="19" t="s">
        <v>160</v>
      </c>
    </row>
    <row r="164" spans="1:7">
      <c r="A164" s="15" t="s">
        <v>161</v>
      </c>
      <c r="C164" s="16">
        <v>1</v>
      </c>
      <c r="D164" s="16">
        <v>0</v>
      </c>
      <c r="E164" s="16">
        <v>0</v>
      </c>
      <c r="F164" s="16">
        <v>0</v>
      </c>
      <c r="G164" s="16">
        <f>SUM(D164+E164+F164+C164)</f>
        <v>1</v>
      </c>
    </row>
    <row r="165" spans="1:7">
      <c r="A165" s="15" t="s">
        <v>162</v>
      </c>
      <c r="C165" s="16">
        <v>0</v>
      </c>
      <c r="D165" s="16">
        <v>2</v>
      </c>
      <c r="E165" s="16">
        <v>1</v>
      </c>
      <c r="F165" s="16">
        <v>2</v>
      </c>
      <c r="G165" s="16">
        <f>SUM(D165+E165+F165+C165)</f>
        <v>5</v>
      </c>
    </row>
    <row r="166" spans="1:7">
      <c r="D166" s="15"/>
      <c r="E166" s="15"/>
      <c r="F166" s="15"/>
      <c r="G166" s="15"/>
    </row>
    <row r="167" spans="1:7">
      <c r="D167" s="15"/>
      <c r="E167" s="15"/>
      <c r="F167" s="15"/>
      <c r="G167" s="15"/>
    </row>
    <row r="168" spans="1:7">
      <c r="A168" s="15" t="s">
        <v>151</v>
      </c>
      <c r="B168" s="18"/>
      <c r="C168" s="19" t="s">
        <v>1073</v>
      </c>
      <c r="D168" s="19" t="s">
        <v>152</v>
      </c>
      <c r="E168" s="19" t="s">
        <v>153</v>
      </c>
      <c r="F168" s="19" t="s">
        <v>154</v>
      </c>
      <c r="G168" s="19"/>
    </row>
    <row r="169" spans="1:7">
      <c r="A169" s="38" t="s">
        <v>538</v>
      </c>
      <c r="B169" s="19" t="s">
        <v>156</v>
      </c>
      <c r="C169" s="19" t="s">
        <v>1074</v>
      </c>
      <c r="D169" s="20" t="s">
        <v>157</v>
      </c>
      <c r="E169" s="20" t="s">
        <v>158</v>
      </c>
      <c r="F169" s="20" t="s">
        <v>159</v>
      </c>
      <c r="G169" s="19"/>
    </row>
    <row r="170" spans="1:7">
      <c r="B170" s="18"/>
      <c r="C170" s="18"/>
      <c r="D170" s="19"/>
      <c r="E170" s="19"/>
      <c r="F170" s="19"/>
      <c r="G170" s="19" t="s">
        <v>160</v>
      </c>
    </row>
    <row r="171" spans="1:7">
      <c r="A171" s="15" t="s">
        <v>161</v>
      </c>
      <c r="C171" s="16">
        <v>2</v>
      </c>
      <c r="D171" s="16">
        <v>0</v>
      </c>
      <c r="E171" s="16">
        <v>1</v>
      </c>
      <c r="F171" s="16">
        <v>0</v>
      </c>
      <c r="G171" s="16">
        <f>SUM(D171+E171+F171+C171)</f>
        <v>3</v>
      </c>
    </row>
    <row r="172" spans="1:7">
      <c r="A172" s="15" t="s">
        <v>162</v>
      </c>
      <c r="C172" s="16">
        <v>0</v>
      </c>
      <c r="D172" s="16">
        <v>3</v>
      </c>
      <c r="E172" s="16">
        <v>2</v>
      </c>
      <c r="F172" s="16">
        <v>2</v>
      </c>
      <c r="G172" s="16">
        <f>SUM(D172+E172+F172+C172)</f>
        <v>7</v>
      </c>
    </row>
    <row r="173" spans="1:7">
      <c r="D173" s="15"/>
      <c r="E173" s="15"/>
      <c r="F173" s="15"/>
      <c r="G173" s="15"/>
    </row>
    <row r="174" spans="1:7">
      <c r="D174" s="15"/>
      <c r="E174" s="15"/>
      <c r="F174" s="15"/>
      <c r="G174" s="15"/>
    </row>
    <row r="175" spans="1:7">
      <c r="A175" s="15" t="s">
        <v>151</v>
      </c>
      <c r="B175" s="18"/>
      <c r="C175" s="19" t="s">
        <v>1073</v>
      </c>
      <c r="D175" s="19" t="s">
        <v>152</v>
      </c>
      <c r="E175" s="19" t="s">
        <v>153</v>
      </c>
      <c r="F175" s="19" t="s">
        <v>154</v>
      </c>
      <c r="G175" s="19"/>
    </row>
    <row r="176" spans="1:7" ht="10.5" customHeight="1">
      <c r="A176" s="38" t="s">
        <v>539</v>
      </c>
      <c r="B176" s="19" t="s">
        <v>156</v>
      </c>
      <c r="C176" s="19" t="s">
        <v>1074</v>
      </c>
      <c r="D176" s="20" t="s">
        <v>157</v>
      </c>
      <c r="E176" s="20" t="s">
        <v>158</v>
      </c>
      <c r="F176" s="20" t="s">
        <v>159</v>
      </c>
      <c r="G176" s="19"/>
    </row>
    <row r="177" spans="1:7">
      <c r="B177" s="18"/>
      <c r="C177" s="18"/>
      <c r="D177" s="19"/>
      <c r="E177" s="19"/>
      <c r="F177" s="19"/>
      <c r="G177" s="19" t="s">
        <v>160</v>
      </c>
    </row>
    <row r="178" spans="1:7">
      <c r="A178" s="15" t="s">
        <v>161</v>
      </c>
      <c r="C178" s="16">
        <v>0</v>
      </c>
      <c r="D178" s="16">
        <v>0</v>
      </c>
      <c r="E178" s="16">
        <v>0</v>
      </c>
      <c r="F178" s="16">
        <v>0</v>
      </c>
      <c r="G178" s="16">
        <f>SUM(D178+E178+F178+C178)</f>
        <v>0</v>
      </c>
    </row>
    <row r="179" spans="1:7">
      <c r="A179" s="15" t="s">
        <v>162</v>
      </c>
      <c r="C179" s="16">
        <v>0</v>
      </c>
      <c r="D179" s="16">
        <v>0</v>
      </c>
      <c r="E179" s="16">
        <v>0</v>
      </c>
      <c r="F179" s="16">
        <v>0</v>
      </c>
      <c r="G179" s="16">
        <f>SUM(D179+E179+F179+C179)</f>
        <v>0</v>
      </c>
    </row>
    <row r="180" spans="1:7">
      <c r="A180" s="38"/>
    </row>
    <row r="181" spans="1:7">
      <c r="D181" s="15"/>
      <c r="E181" s="15"/>
      <c r="F181" s="15"/>
      <c r="G181" s="15"/>
    </row>
    <row r="182" spans="1:7">
      <c r="A182" s="15" t="s">
        <v>151</v>
      </c>
      <c r="B182" s="18"/>
      <c r="C182" s="19" t="s">
        <v>1073</v>
      </c>
      <c r="D182" s="19" t="s">
        <v>152</v>
      </c>
      <c r="E182" s="19" t="s">
        <v>153</v>
      </c>
      <c r="F182" s="19" t="s">
        <v>154</v>
      </c>
      <c r="G182" s="19"/>
    </row>
    <row r="183" spans="1:7">
      <c r="A183" s="38" t="s">
        <v>540</v>
      </c>
      <c r="B183" s="19" t="s">
        <v>156</v>
      </c>
      <c r="C183" s="19" t="s">
        <v>1074</v>
      </c>
      <c r="D183" s="20" t="s">
        <v>157</v>
      </c>
      <c r="E183" s="20" t="s">
        <v>158</v>
      </c>
      <c r="F183" s="20" t="s">
        <v>159</v>
      </c>
      <c r="G183" s="19"/>
    </row>
    <row r="184" spans="1:7">
      <c r="A184" s="36"/>
      <c r="B184" s="18"/>
      <c r="C184" s="18"/>
      <c r="D184" s="19"/>
      <c r="E184" s="19"/>
      <c r="F184" s="19"/>
      <c r="G184" s="19" t="s">
        <v>160</v>
      </c>
    </row>
    <row r="185" spans="1:7">
      <c r="A185" s="15" t="s">
        <v>161</v>
      </c>
      <c r="C185" s="16">
        <v>0</v>
      </c>
      <c r="D185" s="16">
        <v>0</v>
      </c>
      <c r="E185" s="16">
        <v>0</v>
      </c>
      <c r="F185" s="16">
        <v>0</v>
      </c>
      <c r="G185" s="16">
        <f>SUM(D185+E185+F185+C185)</f>
        <v>0</v>
      </c>
    </row>
    <row r="186" spans="1:7">
      <c r="A186" s="15" t="s">
        <v>162</v>
      </c>
      <c r="C186" s="16">
        <v>0</v>
      </c>
      <c r="D186" s="16">
        <v>0</v>
      </c>
      <c r="E186" s="16">
        <v>0</v>
      </c>
      <c r="F186" s="16">
        <v>0</v>
      </c>
      <c r="G186" s="16">
        <f>SUM(D186+E186+F186+C186)</f>
        <v>0</v>
      </c>
    </row>
    <row r="187" spans="1:7">
      <c r="D187" s="15"/>
      <c r="E187" s="15"/>
      <c r="F187" s="15"/>
      <c r="G187" s="15"/>
    </row>
    <row r="188" spans="1:7">
      <c r="D188" s="15"/>
      <c r="E188" s="15"/>
      <c r="F188" s="15"/>
      <c r="G188" s="15"/>
    </row>
    <row r="189" spans="1:7">
      <c r="A189" s="15" t="s">
        <v>151</v>
      </c>
      <c r="B189" s="18"/>
      <c r="C189" s="19" t="s">
        <v>1073</v>
      </c>
      <c r="D189" s="19" t="s">
        <v>152</v>
      </c>
      <c r="E189" s="19" t="s">
        <v>153</v>
      </c>
      <c r="F189" s="19" t="s">
        <v>154</v>
      </c>
      <c r="G189" s="19"/>
    </row>
    <row r="190" spans="1:7">
      <c r="A190" s="18" t="s">
        <v>541</v>
      </c>
      <c r="B190" s="19" t="s">
        <v>156</v>
      </c>
      <c r="C190" s="19" t="s">
        <v>1074</v>
      </c>
      <c r="D190" s="20" t="s">
        <v>157</v>
      </c>
      <c r="E190" s="20" t="s">
        <v>158</v>
      </c>
      <c r="F190" s="20" t="s">
        <v>159</v>
      </c>
      <c r="G190" s="19"/>
    </row>
    <row r="191" spans="1:7">
      <c r="A191" s="36"/>
      <c r="B191" s="18"/>
      <c r="C191" s="18"/>
      <c r="D191" s="19"/>
      <c r="E191" s="19"/>
      <c r="F191" s="19"/>
      <c r="G191" s="19" t="s">
        <v>160</v>
      </c>
    </row>
    <row r="192" spans="1:7">
      <c r="A192" s="15" t="s">
        <v>161</v>
      </c>
      <c r="C192" s="16">
        <v>1</v>
      </c>
      <c r="D192" s="16">
        <v>1</v>
      </c>
      <c r="E192" s="16">
        <v>0</v>
      </c>
      <c r="F192" s="16">
        <v>1</v>
      </c>
      <c r="G192" s="16">
        <f>SUM(D192+E192+F192+C192)</f>
        <v>3</v>
      </c>
    </row>
    <row r="193" spans="1:7">
      <c r="A193" s="15" t="s">
        <v>162</v>
      </c>
      <c r="C193" s="16">
        <v>0</v>
      </c>
      <c r="D193" s="16">
        <v>0</v>
      </c>
      <c r="E193" s="16">
        <v>0</v>
      </c>
      <c r="F193" s="16">
        <v>5</v>
      </c>
      <c r="G193" s="16">
        <f>SUM(D193+E193+F193+C193)</f>
        <v>5</v>
      </c>
    </row>
    <row r="194" spans="1:7">
      <c r="D194" s="15"/>
      <c r="E194" s="15"/>
      <c r="F194" s="15"/>
      <c r="G194" s="15"/>
    </row>
    <row r="195" spans="1:7">
      <c r="D195" s="15"/>
      <c r="E195" s="15"/>
      <c r="F195" s="15"/>
      <c r="G195" s="15"/>
    </row>
    <row r="196" spans="1:7">
      <c r="A196" s="15" t="s">
        <v>151</v>
      </c>
      <c r="B196" s="18"/>
      <c r="C196" s="19" t="s">
        <v>1073</v>
      </c>
      <c r="D196" s="19" t="s">
        <v>152</v>
      </c>
      <c r="E196" s="19" t="s">
        <v>153</v>
      </c>
      <c r="F196" s="19" t="s">
        <v>154</v>
      </c>
      <c r="G196" s="19"/>
    </row>
    <row r="197" spans="1:7">
      <c r="A197" s="36" t="s">
        <v>542</v>
      </c>
      <c r="B197" s="19" t="s">
        <v>156</v>
      </c>
      <c r="C197" s="19" t="s">
        <v>1074</v>
      </c>
      <c r="D197" s="20" t="s">
        <v>157</v>
      </c>
      <c r="E197" s="20" t="s">
        <v>158</v>
      </c>
      <c r="F197" s="20" t="s">
        <v>159</v>
      </c>
      <c r="G197" s="19"/>
    </row>
    <row r="198" spans="1:7">
      <c r="B198" s="18"/>
      <c r="C198" s="18"/>
      <c r="D198" s="19"/>
      <c r="E198" s="19"/>
      <c r="F198" s="19"/>
      <c r="G198" s="19" t="s">
        <v>160</v>
      </c>
    </row>
    <row r="199" spans="1:7">
      <c r="A199" s="15" t="s">
        <v>161</v>
      </c>
      <c r="C199" s="16">
        <v>0</v>
      </c>
      <c r="D199" s="16">
        <v>0</v>
      </c>
      <c r="E199" s="16">
        <v>0</v>
      </c>
      <c r="F199" s="16">
        <v>0</v>
      </c>
      <c r="G199" s="16">
        <f>SUM(D199+E199+F199+C199)</f>
        <v>0</v>
      </c>
    </row>
    <row r="200" spans="1:7">
      <c r="A200" s="15" t="s">
        <v>162</v>
      </c>
      <c r="C200" s="16">
        <v>0</v>
      </c>
      <c r="D200" s="16">
        <v>0</v>
      </c>
      <c r="E200" s="16">
        <v>0</v>
      </c>
      <c r="F200" s="16">
        <v>0</v>
      </c>
      <c r="G200" s="16">
        <f>SUM(D200+E200+F200+C200)</f>
        <v>0</v>
      </c>
    </row>
    <row r="201" spans="1:7">
      <c r="D201" s="15"/>
      <c r="E201" s="15"/>
      <c r="F201" s="15"/>
      <c r="G201" s="15"/>
    </row>
    <row r="202" spans="1:7">
      <c r="D202" s="15"/>
      <c r="E202" s="15"/>
      <c r="F202" s="15"/>
      <c r="G202" s="15"/>
    </row>
    <row r="203" spans="1:7">
      <c r="A203" s="15" t="s">
        <v>151</v>
      </c>
      <c r="B203" s="18"/>
      <c r="C203" s="19" t="s">
        <v>1073</v>
      </c>
      <c r="D203" s="19" t="s">
        <v>152</v>
      </c>
      <c r="E203" s="19" t="s">
        <v>153</v>
      </c>
      <c r="F203" s="19" t="s">
        <v>154</v>
      </c>
      <c r="G203" s="19"/>
    </row>
    <row r="204" spans="1:7">
      <c r="A204" s="36" t="s">
        <v>543</v>
      </c>
      <c r="B204" s="19" t="s">
        <v>156</v>
      </c>
      <c r="C204" s="19" t="s">
        <v>1074</v>
      </c>
      <c r="D204" s="20" t="s">
        <v>157</v>
      </c>
      <c r="E204" s="20" t="s">
        <v>158</v>
      </c>
      <c r="F204" s="20" t="s">
        <v>159</v>
      </c>
      <c r="G204" s="19"/>
    </row>
    <row r="205" spans="1:7">
      <c r="B205" s="18"/>
      <c r="C205" s="18"/>
      <c r="D205" s="19"/>
      <c r="E205" s="19"/>
      <c r="F205" s="19"/>
      <c r="G205" s="19" t="s">
        <v>160</v>
      </c>
    </row>
    <row r="206" spans="1:7">
      <c r="A206" s="15" t="s">
        <v>161</v>
      </c>
      <c r="C206" s="16">
        <v>0</v>
      </c>
      <c r="D206" s="16">
        <v>0</v>
      </c>
      <c r="E206" s="16">
        <v>0</v>
      </c>
      <c r="F206" s="16">
        <v>0</v>
      </c>
      <c r="G206" s="16">
        <f>SUM(D206+E206+F206+C206)</f>
        <v>0</v>
      </c>
    </row>
    <row r="207" spans="1:7">
      <c r="A207" s="15" t="s">
        <v>162</v>
      </c>
      <c r="C207" s="16">
        <v>0</v>
      </c>
      <c r="D207" s="16">
        <v>0</v>
      </c>
      <c r="E207" s="16">
        <v>0</v>
      </c>
      <c r="F207" s="16">
        <v>0</v>
      </c>
      <c r="G207" s="16">
        <f>SUM(D207+E207+F207+C207)</f>
        <v>0</v>
      </c>
    </row>
    <row r="208" spans="1:7">
      <c r="D208" s="15"/>
      <c r="E208" s="15"/>
      <c r="F208" s="15"/>
      <c r="G208" s="15"/>
    </row>
    <row r="209" spans="1:7">
      <c r="D209" s="15"/>
      <c r="E209" s="15"/>
      <c r="F209" s="15"/>
      <c r="G209" s="15"/>
    </row>
    <row r="210" spans="1:7">
      <c r="A210" s="15" t="s">
        <v>151</v>
      </c>
      <c r="B210" s="18"/>
      <c r="C210" s="19" t="s">
        <v>1073</v>
      </c>
      <c r="D210" s="19" t="s">
        <v>152</v>
      </c>
      <c r="E210" s="19" t="s">
        <v>153</v>
      </c>
      <c r="F210" s="19" t="s">
        <v>154</v>
      </c>
      <c r="G210" s="19"/>
    </row>
    <row r="211" spans="1:7">
      <c r="A211" s="36" t="s">
        <v>544</v>
      </c>
      <c r="B211" s="19" t="s">
        <v>156</v>
      </c>
      <c r="C211" s="19" t="s">
        <v>1074</v>
      </c>
      <c r="D211" s="20" t="s">
        <v>157</v>
      </c>
      <c r="E211" s="20" t="s">
        <v>158</v>
      </c>
      <c r="F211" s="20" t="s">
        <v>159</v>
      </c>
      <c r="G211" s="19"/>
    </row>
    <row r="212" spans="1:7">
      <c r="A212" s="42"/>
      <c r="B212" s="18"/>
      <c r="C212" s="18"/>
      <c r="D212" s="19"/>
      <c r="E212" s="19"/>
      <c r="F212" s="19"/>
      <c r="G212" s="19" t="s">
        <v>160</v>
      </c>
    </row>
    <row r="213" spans="1:7">
      <c r="A213" s="15" t="s">
        <v>161</v>
      </c>
      <c r="C213" s="16">
        <v>0</v>
      </c>
      <c r="D213" s="16">
        <v>0</v>
      </c>
      <c r="E213" s="16">
        <v>0</v>
      </c>
      <c r="F213" s="16">
        <v>0</v>
      </c>
      <c r="G213" s="16">
        <f>SUM(D213+E213+F213+C213)</f>
        <v>0</v>
      </c>
    </row>
    <row r="214" spans="1:7">
      <c r="A214" s="15" t="s">
        <v>162</v>
      </c>
      <c r="C214" s="16">
        <v>0</v>
      </c>
      <c r="D214" s="16">
        <v>1</v>
      </c>
      <c r="E214" s="16">
        <v>1</v>
      </c>
      <c r="F214" s="16">
        <v>0</v>
      </c>
      <c r="G214" s="16">
        <f>SUM(D214+E214+F214+C214)</f>
        <v>2</v>
      </c>
    </row>
    <row r="215" spans="1:7">
      <c r="D215" s="15"/>
      <c r="E215" s="15"/>
      <c r="F215" s="15"/>
      <c r="G215" s="15"/>
    </row>
    <row r="216" spans="1:7">
      <c r="D216" s="15"/>
      <c r="E216" s="15"/>
      <c r="F216" s="15"/>
      <c r="G216" s="15"/>
    </row>
    <row r="217" spans="1:7">
      <c r="A217" s="15" t="s">
        <v>151</v>
      </c>
      <c r="B217" s="18"/>
      <c r="C217" s="19" t="s">
        <v>1073</v>
      </c>
      <c r="D217" s="19" t="s">
        <v>152</v>
      </c>
      <c r="E217" s="19" t="s">
        <v>153</v>
      </c>
      <c r="F217" s="19" t="s">
        <v>154</v>
      </c>
      <c r="G217" s="19"/>
    </row>
    <row r="218" spans="1:7">
      <c r="A218" s="36" t="s">
        <v>545</v>
      </c>
      <c r="B218" s="19" t="s">
        <v>156</v>
      </c>
      <c r="C218" s="19" t="s">
        <v>1074</v>
      </c>
      <c r="D218" s="20" t="s">
        <v>157</v>
      </c>
      <c r="E218" s="20" t="s">
        <v>158</v>
      </c>
      <c r="F218" s="20" t="s">
        <v>159</v>
      </c>
      <c r="G218" s="19"/>
    </row>
    <row r="219" spans="1:7">
      <c r="A219" s="42"/>
      <c r="B219" s="18"/>
      <c r="C219" s="18"/>
      <c r="D219" s="19"/>
      <c r="E219" s="19"/>
      <c r="F219" s="19"/>
      <c r="G219" s="19" t="s">
        <v>160</v>
      </c>
    </row>
    <row r="220" spans="1:7">
      <c r="A220" s="15" t="s">
        <v>161</v>
      </c>
      <c r="C220" s="16">
        <v>0</v>
      </c>
      <c r="D220" s="16">
        <v>0</v>
      </c>
      <c r="E220" s="16">
        <v>0</v>
      </c>
      <c r="F220" s="16">
        <v>0</v>
      </c>
      <c r="G220" s="16">
        <f>SUM(D220+E220+F220+C221)</f>
        <v>0</v>
      </c>
    </row>
    <row r="221" spans="1:7">
      <c r="A221" s="15" t="s">
        <v>162</v>
      </c>
      <c r="C221" s="16">
        <v>0</v>
      </c>
      <c r="D221" s="16">
        <v>0</v>
      </c>
      <c r="E221" s="16">
        <v>0</v>
      </c>
      <c r="F221" s="16">
        <v>0</v>
      </c>
      <c r="G221" s="16">
        <f>SUM(D221+E221+F221+C221)</f>
        <v>0</v>
      </c>
    </row>
    <row r="222" spans="1:7">
      <c r="D222" s="15"/>
      <c r="E222" s="15"/>
      <c r="F222" s="15"/>
      <c r="G222" s="15"/>
    </row>
    <row r="223" spans="1:7">
      <c r="D223" s="15"/>
      <c r="E223" s="15"/>
      <c r="F223" s="15"/>
      <c r="G223" s="15"/>
    </row>
    <row r="224" spans="1:7">
      <c r="A224" s="15" t="s">
        <v>151</v>
      </c>
      <c r="B224" s="18"/>
      <c r="C224" s="19" t="s">
        <v>1073</v>
      </c>
      <c r="D224" s="19" t="s">
        <v>152</v>
      </c>
      <c r="E224" s="19" t="s">
        <v>153</v>
      </c>
      <c r="F224" s="19" t="s">
        <v>154</v>
      </c>
      <c r="G224" s="19"/>
    </row>
    <row r="225" spans="1:12">
      <c r="A225" s="36" t="s">
        <v>546</v>
      </c>
      <c r="B225" s="19" t="s">
        <v>156</v>
      </c>
      <c r="C225" s="19" t="s">
        <v>1074</v>
      </c>
      <c r="D225" s="20" t="s">
        <v>157</v>
      </c>
      <c r="E225" s="20" t="s">
        <v>158</v>
      </c>
      <c r="F225" s="20" t="s">
        <v>159</v>
      </c>
      <c r="G225" s="19"/>
    </row>
    <row r="226" spans="1:12">
      <c r="A226" s="43"/>
      <c r="B226" s="18"/>
      <c r="C226" s="18"/>
      <c r="D226" s="19"/>
      <c r="E226" s="19"/>
      <c r="F226" s="19"/>
      <c r="G226" s="19" t="s">
        <v>160</v>
      </c>
    </row>
    <row r="227" spans="1:12">
      <c r="A227" s="15" t="s">
        <v>161</v>
      </c>
      <c r="C227" s="16">
        <v>0</v>
      </c>
      <c r="D227" s="16">
        <v>0</v>
      </c>
      <c r="E227" s="16">
        <v>0</v>
      </c>
      <c r="F227" s="16">
        <v>0</v>
      </c>
      <c r="G227" s="16">
        <f>SUM(D227+E227+F227+C227)</f>
        <v>0</v>
      </c>
    </row>
    <row r="228" spans="1:12">
      <c r="A228" s="15" t="s">
        <v>162</v>
      </c>
      <c r="C228" s="16">
        <v>0</v>
      </c>
      <c r="D228" s="16">
        <v>0</v>
      </c>
      <c r="E228" s="16">
        <v>0</v>
      </c>
      <c r="F228" s="16">
        <v>0</v>
      </c>
      <c r="G228" s="16">
        <f>SUM(D228+E228+F228+C228)</f>
        <v>0</v>
      </c>
    </row>
    <row r="229" spans="1:12">
      <c r="D229" s="15"/>
      <c r="E229" s="15"/>
      <c r="F229" s="15"/>
      <c r="G229" s="15"/>
    </row>
    <row r="230" spans="1:12" ht="34.5">
      <c r="C230" s="22" t="s">
        <v>1075</v>
      </c>
      <c r="D230" s="22" t="s">
        <v>177</v>
      </c>
      <c r="E230" s="22" t="s">
        <v>178</v>
      </c>
      <c r="F230" s="22" t="s">
        <v>179</v>
      </c>
      <c r="G230" s="22" t="s">
        <v>180</v>
      </c>
    </row>
    <row r="231" spans="1:12">
      <c r="B231" s="44"/>
      <c r="C231" s="139">
        <f>C227+C221+C213+C206+C199+C192+C185+C178+C171+C164+C157+C150+C143+C136+C129+C122+C115+C108+C101+C94+C87+C80+C73+C66+C59+C52+C45+C38+C31+C24+C17+C10</f>
        <v>9</v>
      </c>
      <c r="D231" s="139">
        <f>D227+D220+D213+D206+D199+D192+D185+D178+D171+D164+D157+D150+D143+D136+D129+D122+D115+D108+D101+D94+D87+D80+D73+D66+D59+D52+D45+D38+D31+D24+D17+D10</f>
        <v>4</v>
      </c>
      <c r="E231" s="139">
        <f>E227+E220+E213+E206+E199+E192+E185+E178+E171+E164+E157+E150+E143+E136+E129+E122+E115+E108+E101+E94+E87+E80+E73+E66+E59+E52+E45+E38+E31+E24+E17+E10</f>
        <v>10</v>
      </c>
      <c r="F231" s="139">
        <f>F227+F220+F213+F206+F199+F192+F185+F178+F171+F164+F157+F150+F143+F136+F129+F122+F115+F108+F101+F94+F87+F80+F73+F66+F59+F52+F45+F38+F31+F24+F17+F10</f>
        <v>28</v>
      </c>
      <c r="G231" s="139">
        <f>C231+D231+E231+F231</f>
        <v>51</v>
      </c>
    </row>
    <row r="232" spans="1:12">
      <c r="B232" s="44"/>
      <c r="C232" s="16"/>
    </row>
    <row r="233" spans="1:12" ht="34.5">
      <c r="B233" s="44"/>
      <c r="C233" s="22" t="s">
        <v>1077</v>
      </c>
      <c r="D233" s="22" t="s">
        <v>547</v>
      </c>
      <c r="E233" s="22" t="s">
        <v>548</v>
      </c>
      <c r="F233" s="22" t="s">
        <v>549</v>
      </c>
      <c r="G233" s="22" t="s">
        <v>550</v>
      </c>
    </row>
    <row r="234" spans="1:12">
      <c r="B234" s="44"/>
      <c r="C234" s="139">
        <f>C228+C221+C214+C207+C200+C193+C186+C179+C172+C165+C158+C151+C144+C137+C130+C123+C116+C109+C102+C95+C88+C81+C74+C67+C60+C53+C46+C39+C32+C25+C18+C11</f>
        <v>3</v>
      </c>
      <c r="D234" s="139">
        <f>D228+D221+D214+D207+D200+D193+D186+D179+D172+D165+D158+D151+D144+D137+D130+D123+D116+D109+D102+D95+D88+D81+D74+D67+D60+D53+D46+D39+D32+D25+D18+D11</f>
        <v>7</v>
      </c>
      <c r="E234" s="139">
        <f>E228+E221+E214+E207+E200+E193+E186+E179+E172+E165+E158+E151+E144+E137+E130+E123+E116+E109+E102+E95+E88+E81+E74+E67+E60+E53+E46+E39+E32+E25+E18+E11</f>
        <v>19</v>
      </c>
      <c r="F234" s="139">
        <f>F228+F221+F214+F207+F200+F193+F186+F179+F172+F165+F158+F151+F144+F137+F130+F123+F116+F109+F102+F95+F88+F81+F74+F67+F60+F53+F46+F39+F32+F25+F18+F11</f>
        <v>41</v>
      </c>
      <c r="G234" s="139">
        <f>G228+G221+G214+G207+G200+G193+G186+G179+G172+G165+G158+G151+G144+G137+G130+G123+G116+G109+G102+G95+G88+G81+G74+G67+G60+G53+G46+G39+G32+G25+G18+G11</f>
        <v>70</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185</v>
      </c>
      <c r="B240" s="26" t="s">
        <v>186</v>
      </c>
      <c r="C240" s="99" t="s">
        <v>1069</v>
      </c>
      <c r="D240" s="27" t="s">
        <v>1070</v>
      </c>
      <c r="E240" s="27" t="s">
        <v>1071</v>
      </c>
      <c r="F240" s="27" t="s">
        <v>1072</v>
      </c>
      <c r="G240" s="27" t="s">
        <v>160</v>
      </c>
      <c r="H240" s="28"/>
      <c r="I240" s="28"/>
      <c r="J240" s="29"/>
      <c r="K240" s="29"/>
      <c r="L240" s="30"/>
    </row>
    <row r="241" spans="1:12">
      <c r="A241" s="31"/>
      <c r="B241" s="26" t="s">
        <v>187</v>
      </c>
      <c r="C241" s="32">
        <v>0</v>
      </c>
      <c r="D241" s="32">
        <v>11</v>
      </c>
      <c r="E241" s="32">
        <v>25</v>
      </c>
      <c r="F241" s="32">
        <v>17</v>
      </c>
      <c r="G241" s="32">
        <v>53</v>
      </c>
      <c r="H241" s="28"/>
      <c r="I241" s="28"/>
      <c r="J241" s="29"/>
      <c r="K241" s="29"/>
      <c r="L241" s="30"/>
    </row>
    <row r="242" spans="1:12">
      <c r="A242" s="31"/>
      <c r="B242" s="26" t="s">
        <v>188</v>
      </c>
      <c r="C242" s="32">
        <v>0</v>
      </c>
      <c r="D242" s="33">
        <v>24</v>
      </c>
      <c r="E242" s="33">
        <v>29</v>
      </c>
      <c r="F242" s="33">
        <v>26</v>
      </c>
      <c r="G242" s="33">
        <v>79</v>
      </c>
      <c r="H242" s="28"/>
      <c r="I242" s="28"/>
      <c r="J242" s="29"/>
      <c r="K242" s="29"/>
      <c r="L242" s="30"/>
    </row>
    <row r="243" spans="1:12">
      <c r="A243" s="31"/>
      <c r="B243" s="26" t="s">
        <v>189</v>
      </c>
      <c r="C243" s="32">
        <v>0</v>
      </c>
      <c r="D243" s="33">
        <v>9</v>
      </c>
      <c r="E243" s="33">
        <v>32</v>
      </c>
      <c r="F243" s="33">
        <v>18</v>
      </c>
      <c r="G243" s="33">
        <v>59</v>
      </c>
      <c r="H243" s="28"/>
      <c r="I243" s="28"/>
      <c r="J243" s="29"/>
      <c r="K243" s="29"/>
      <c r="L243" s="30"/>
    </row>
    <row r="244" spans="1:12">
      <c r="A244" s="31"/>
      <c r="B244" s="26" t="s">
        <v>190</v>
      </c>
      <c r="C244" s="32">
        <v>0</v>
      </c>
      <c r="D244" s="33">
        <v>20</v>
      </c>
      <c r="E244" s="33">
        <v>33</v>
      </c>
      <c r="F244" s="33">
        <v>22</v>
      </c>
      <c r="G244" s="33">
        <v>75</v>
      </c>
      <c r="H244" s="28"/>
      <c r="I244" s="28"/>
      <c r="J244" s="29"/>
      <c r="K244" s="29"/>
      <c r="L244" s="30"/>
    </row>
    <row r="245" spans="1:12">
      <c r="A245" s="31"/>
      <c r="B245" s="26" t="s">
        <v>191</v>
      </c>
      <c r="C245" s="32">
        <v>0</v>
      </c>
      <c r="D245" s="33">
        <v>18</v>
      </c>
      <c r="E245" s="33">
        <v>24</v>
      </c>
      <c r="F245" s="33">
        <v>26</v>
      </c>
      <c r="G245" s="33">
        <v>68</v>
      </c>
      <c r="H245" s="28"/>
      <c r="I245" s="28"/>
      <c r="J245" s="29"/>
      <c r="K245" s="29"/>
      <c r="L245" s="30"/>
    </row>
    <row r="246" spans="1:12">
      <c r="A246" s="31"/>
      <c r="B246" s="26" t="s">
        <v>192</v>
      </c>
      <c r="C246" s="32">
        <v>0</v>
      </c>
      <c r="D246" s="33">
        <v>22</v>
      </c>
      <c r="E246" s="33">
        <v>21</v>
      </c>
      <c r="F246" s="33">
        <v>20</v>
      </c>
      <c r="G246" s="33">
        <v>63</v>
      </c>
      <c r="H246" s="28"/>
      <c r="I246" s="28"/>
      <c r="J246" s="29"/>
      <c r="K246" s="29"/>
      <c r="L246" s="30"/>
    </row>
    <row r="247" spans="1:12">
      <c r="A247" s="31"/>
      <c r="B247" s="26" t="s">
        <v>193</v>
      </c>
      <c r="C247" s="32">
        <v>0</v>
      </c>
      <c r="D247" s="33">
        <v>21</v>
      </c>
      <c r="E247" s="33">
        <v>18</v>
      </c>
      <c r="F247" s="33">
        <v>23</v>
      </c>
      <c r="G247" s="33">
        <v>62</v>
      </c>
      <c r="H247" s="28"/>
      <c r="I247" s="28"/>
      <c r="J247" s="29"/>
      <c r="K247" s="29"/>
      <c r="L247" s="30"/>
    </row>
    <row r="248" spans="1:12">
      <c r="A248" s="31"/>
      <c r="B248" s="26" t="s">
        <v>194</v>
      </c>
      <c r="C248" s="32">
        <v>0</v>
      </c>
      <c r="D248" s="33">
        <v>23</v>
      </c>
      <c r="E248" s="33">
        <v>15</v>
      </c>
      <c r="F248" s="33">
        <v>16</v>
      </c>
      <c r="G248" s="33">
        <v>54</v>
      </c>
      <c r="H248" s="28"/>
      <c r="I248" s="28"/>
      <c r="J248" s="29"/>
      <c r="K248" s="29"/>
      <c r="L248" s="30"/>
    </row>
    <row r="249" spans="1:12">
      <c r="A249" s="31"/>
      <c r="B249" s="26" t="s">
        <v>195</v>
      </c>
      <c r="C249" s="32">
        <v>0</v>
      </c>
      <c r="D249" s="33">
        <v>10</v>
      </c>
      <c r="E249" s="33">
        <v>25</v>
      </c>
      <c r="F249" s="33">
        <v>14</v>
      </c>
      <c r="G249" s="33">
        <v>49</v>
      </c>
      <c r="H249" s="28"/>
      <c r="I249" s="28"/>
      <c r="J249" s="29"/>
      <c r="K249" s="29"/>
      <c r="L249" s="30"/>
    </row>
    <row r="250" spans="1:12">
      <c r="A250" s="31"/>
      <c r="B250" s="26" t="s">
        <v>196</v>
      </c>
      <c r="C250" s="32">
        <v>0</v>
      </c>
      <c r="D250" s="33">
        <v>27</v>
      </c>
      <c r="E250" s="33">
        <v>28</v>
      </c>
      <c r="F250" s="33">
        <v>19</v>
      </c>
      <c r="G250" s="33">
        <v>74</v>
      </c>
      <c r="H250" s="28"/>
      <c r="I250" s="28"/>
      <c r="J250" s="29"/>
      <c r="K250" s="29"/>
      <c r="L250" s="30"/>
    </row>
    <row r="251" spans="1:12">
      <c r="A251" s="31"/>
      <c r="B251" s="26" t="s">
        <v>197</v>
      </c>
      <c r="C251" s="32">
        <v>0</v>
      </c>
      <c r="D251" s="33">
        <v>31</v>
      </c>
      <c r="E251" s="33">
        <v>30</v>
      </c>
      <c r="F251" s="33">
        <v>18</v>
      </c>
      <c r="G251" s="33">
        <v>79</v>
      </c>
      <c r="H251" s="28"/>
      <c r="I251" s="28"/>
      <c r="J251" s="29"/>
      <c r="K251" s="29"/>
      <c r="L251" s="30"/>
    </row>
    <row r="252" spans="1:12">
      <c r="A252" s="31"/>
      <c r="B252" s="26" t="s">
        <v>198</v>
      </c>
      <c r="C252" s="32">
        <v>0</v>
      </c>
      <c r="D252" s="33">
        <v>33</v>
      </c>
      <c r="E252" s="33">
        <v>32</v>
      </c>
      <c r="F252" s="33">
        <v>23</v>
      </c>
      <c r="G252" s="33">
        <v>88</v>
      </c>
      <c r="H252" s="28"/>
      <c r="I252" s="28"/>
      <c r="J252" s="29"/>
      <c r="K252" s="29"/>
      <c r="L252" s="30"/>
    </row>
    <row r="253" spans="1:12">
      <c r="A253" s="31"/>
      <c r="B253" s="26" t="s">
        <v>199</v>
      </c>
      <c r="C253" s="32">
        <v>0</v>
      </c>
      <c r="D253" s="33">
        <v>23</v>
      </c>
      <c r="E253" s="33">
        <v>14</v>
      </c>
      <c r="F253" s="33">
        <v>12</v>
      </c>
      <c r="G253" s="33">
        <v>49</v>
      </c>
      <c r="H253" s="28"/>
      <c r="I253" s="28"/>
      <c r="J253" s="29"/>
      <c r="K253" s="29"/>
      <c r="L253" s="30"/>
    </row>
    <row r="254" spans="1:12">
      <c r="A254" s="31"/>
      <c r="B254" s="26" t="s">
        <v>200</v>
      </c>
      <c r="C254" s="32">
        <v>0</v>
      </c>
      <c r="D254" s="33">
        <v>22</v>
      </c>
      <c r="E254" s="33">
        <v>22</v>
      </c>
      <c r="F254" s="33">
        <v>13</v>
      </c>
      <c r="G254" s="33">
        <v>57</v>
      </c>
      <c r="H254" s="28"/>
      <c r="I254" s="28"/>
      <c r="J254" s="29"/>
      <c r="K254" s="29"/>
      <c r="L254" s="30"/>
    </row>
    <row r="255" spans="1:12">
      <c r="A255" s="31"/>
      <c r="B255" s="26" t="s">
        <v>201</v>
      </c>
      <c r="C255" s="32">
        <v>0</v>
      </c>
      <c r="D255" s="33">
        <v>33</v>
      </c>
      <c r="E255" s="33">
        <v>20</v>
      </c>
      <c r="F255" s="33">
        <v>16</v>
      </c>
      <c r="G255" s="33">
        <v>69</v>
      </c>
      <c r="H255" s="28"/>
      <c r="I255" s="28"/>
      <c r="J255" s="29"/>
      <c r="K255" s="29"/>
      <c r="L255" s="30"/>
    </row>
    <row r="256" spans="1:12">
      <c r="A256" s="31"/>
      <c r="B256" s="26" t="s">
        <v>202</v>
      </c>
      <c r="C256" s="32">
        <v>0</v>
      </c>
      <c r="D256" s="33">
        <v>32</v>
      </c>
      <c r="E256" s="33">
        <v>18</v>
      </c>
      <c r="F256" s="33">
        <v>29</v>
      </c>
      <c r="G256" s="33">
        <v>79</v>
      </c>
      <c r="H256" s="28"/>
      <c r="I256" s="28"/>
      <c r="J256" s="29"/>
      <c r="K256" s="29"/>
      <c r="L256" s="30"/>
    </row>
    <row r="257" spans="1:12">
      <c r="A257" s="31"/>
      <c r="B257" s="26" t="s">
        <v>203</v>
      </c>
      <c r="C257" s="32">
        <v>0</v>
      </c>
      <c r="D257" s="33">
        <v>20</v>
      </c>
      <c r="E257" s="33">
        <v>14</v>
      </c>
      <c r="F257" s="33">
        <v>29</v>
      </c>
      <c r="G257" s="33">
        <v>63</v>
      </c>
      <c r="H257" s="28"/>
      <c r="I257" s="28"/>
      <c r="J257" s="29"/>
      <c r="K257" s="29"/>
      <c r="L257" s="30"/>
    </row>
    <row r="258" spans="1:12">
      <c r="A258" s="31"/>
      <c r="B258" s="26" t="s">
        <v>204</v>
      </c>
      <c r="C258" s="32">
        <v>0</v>
      </c>
      <c r="D258" s="33">
        <v>17</v>
      </c>
      <c r="E258" s="33">
        <v>20</v>
      </c>
      <c r="F258" s="33">
        <v>31</v>
      </c>
      <c r="G258" s="33">
        <v>68</v>
      </c>
      <c r="H258" s="28"/>
      <c r="I258" s="28"/>
      <c r="J258" s="29"/>
      <c r="K258" s="29"/>
      <c r="L258" s="30"/>
    </row>
    <row r="259" spans="1:12">
      <c r="A259" s="31"/>
      <c r="B259" s="26" t="s">
        <v>205</v>
      </c>
      <c r="C259" s="32">
        <v>0</v>
      </c>
      <c r="D259" s="33">
        <v>18</v>
      </c>
      <c r="E259" s="33">
        <v>15</v>
      </c>
      <c r="F259" s="33">
        <v>33</v>
      </c>
      <c r="G259" s="33">
        <v>66</v>
      </c>
      <c r="H259" s="28"/>
      <c r="I259" s="28"/>
      <c r="J259" s="29"/>
      <c r="K259" s="29"/>
      <c r="L259" s="30"/>
    </row>
    <row r="260" spans="1:12">
      <c r="A260" s="31"/>
      <c r="B260" s="26" t="s">
        <v>206</v>
      </c>
      <c r="C260" s="32">
        <v>0</v>
      </c>
      <c r="D260" s="33">
        <v>26</v>
      </c>
      <c r="E260" s="33">
        <v>25</v>
      </c>
      <c r="F260" s="33">
        <v>39</v>
      </c>
      <c r="G260" s="33">
        <v>90</v>
      </c>
      <c r="H260" s="28"/>
      <c r="I260" s="28"/>
      <c r="J260" s="29"/>
      <c r="K260" s="29"/>
      <c r="L260" s="30"/>
    </row>
    <row r="261" spans="1:12">
      <c r="A261" s="31"/>
      <c r="B261" s="26" t="s">
        <v>207</v>
      </c>
      <c r="C261" s="32">
        <v>0</v>
      </c>
      <c r="D261" s="33">
        <v>29</v>
      </c>
      <c r="E261" s="33">
        <v>26</v>
      </c>
      <c r="F261" s="33">
        <v>46</v>
      </c>
      <c r="G261" s="33">
        <v>101</v>
      </c>
      <c r="H261" s="28"/>
      <c r="I261" s="28"/>
      <c r="J261" s="29"/>
      <c r="K261" s="29"/>
      <c r="L261" s="30"/>
    </row>
    <row r="262" spans="1:12">
      <c r="A262" s="31"/>
      <c r="B262" s="26" t="s">
        <v>208</v>
      </c>
      <c r="C262" s="32">
        <v>0</v>
      </c>
      <c r="D262" s="33">
        <v>24</v>
      </c>
      <c r="E262" s="33">
        <v>24</v>
      </c>
      <c r="F262" s="33">
        <v>44</v>
      </c>
      <c r="G262" s="33">
        <v>92</v>
      </c>
      <c r="H262" s="28"/>
      <c r="I262" s="28"/>
      <c r="J262" s="29"/>
      <c r="K262" s="29"/>
      <c r="L262" s="30"/>
    </row>
    <row r="263" spans="1:12">
      <c r="A263" s="31"/>
      <c r="B263" s="26" t="s">
        <v>209</v>
      </c>
      <c r="C263" s="32">
        <v>0</v>
      </c>
      <c r="D263" s="33">
        <v>28</v>
      </c>
      <c r="E263" s="33">
        <v>28</v>
      </c>
      <c r="F263" s="33">
        <v>45</v>
      </c>
      <c r="G263" s="33">
        <v>101</v>
      </c>
      <c r="H263" s="28"/>
      <c r="I263" s="28"/>
      <c r="J263" s="29"/>
      <c r="K263" s="29"/>
      <c r="L263" s="30"/>
    </row>
    <row r="264" spans="1:12">
      <c r="A264" s="31"/>
      <c r="B264" s="26" t="s">
        <v>210</v>
      </c>
      <c r="C264" s="32">
        <v>0</v>
      </c>
      <c r="D264" s="33">
        <v>32</v>
      </c>
      <c r="E264" s="33">
        <v>16</v>
      </c>
      <c r="F264" s="33">
        <v>34</v>
      </c>
      <c r="G264" s="33">
        <v>82</v>
      </c>
      <c r="H264" s="28"/>
      <c r="I264" s="28"/>
      <c r="J264" s="29"/>
      <c r="K264" s="29"/>
      <c r="L264" s="30"/>
    </row>
    <row r="265" spans="1:12">
      <c r="A265" s="31"/>
      <c r="B265" s="26" t="s">
        <v>211</v>
      </c>
      <c r="C265" s="32">
        <v>0</v>
      </c>
      <c r="D265" s="33">
        <v>18</v>
      </c>
      <c r="E265" s="33">
        <v>19</v>
      </c>
      <c r="F265" s="33">
        <v>22</v>
      </c>
      <c r="G265" s="33">
        <v>59</v>
      </c>
      <c r="H265" s="28"/>
      <c r="I265" s="28"/>
      <c r="J265" s="29"/>
      <c r="K265" s="29"/>
      <c r="L265" s="30"/>
    </row>
    <row r="266" spans="1:12">
      <c r="A266" s="31"/>
      <c r="B266" s="26" t="s">
        <v>212</v>
      </c>
      <c r="C266" s="32">
        <v>0</v>
      </c>
      <c r="D266" s="33">
        <v>25</v>
      </c>
      <c r="E266" s="33">
        <v>15</v>
      </c>
      <c r="F266" s="33">
        <v>22</v>
      </c>
      <c r="G266" s="33">
        <v>62</v>
      </c>
      <c r="H266" s="28"/>
      <c r="I266" s="28"/>
      <c r="J266" s="29"/>
      <c r="K266" s="29"/>
      <c r="L266" s="30"/>
    </row>
    <row r="267" spans="1:12">
      <c r="A267" s="31"/>
      <c r="B267" s="26" t="s">
        <v>213</v>
      </c>
      <c r="C267" s="32">
        <v>0</v>
      </c>
      <c r="D267" s="33">
        <v>25</v>
      </c>
      <c r="E267" s="33">
        <v>18</v>
      </c>
      <c r="F267" s="33">
        <v>33</v>
      </c>
      <c r="G267" s="33">
        <v>76</v>
      </c>
      <c r="H267" s="28"/>
      <c r="I267" s="28"/>
      <c r="J267" s="29"/>
      <c r="K267" s="29"/>
      <c r="L267" s="30"/>
    </row>
    <row r="268" spans="1:12">
      <c r="A268" s="31"/>
      <c r="B268" s="26" t="s">
        <v>214</v>
      </c>
      <c r="C268" s="32">
        <v>0</v>
      </c>
      <c r="D268" s="33">
        <v>21</v>
      </c>
      <c r="E268" s="33">
        <v>22</v>
      </c>
      <c r="F268" s="33">
        <v>37</v>
      </c>
      <c r="G268" s="33">
        <v>80</v>
      </c>
      <c r="H268" s="28"/>
      <c r="I268" s="28"/>
      <c r="J268" s="29"/>
      <c r="K268" s="29"/>
      <c r="L268" s="30"/>
    </row>
    <row r="269" spans="1:12">
      <c r="A269" s="31"/>
      <c r="B269" s="26" t="s">
        <v>215</v>
      </c>
      <c r="C269" s="32">
        <v>0</v>
      </c>
      <c r="D269" s="33">
        <v>28</v>
      </c>
      <c r="E269" s="33">
        <v>16</v>
      </c>
      <c r="F269" s="33">
        <v>34</v>
      </c>
      <c r="G269" s="33">
        <v>78</v>
      </c>
      <c r="H269" s="28"/>
      <c r="I269" s="28"/>
      <c r="J269" s="29"/>
      <c r="K269" s="29"/>
      <c r="L269" s="30"/>
    </row>
    <row r="270" spans="1:12">
      <c r="A270" s="31"/>
      <c r="B270" s="26" t="s">
        <v>216</v>
      </c>
      <c r="C270" s="32">
        <v>0</v>
      </c>
      <c r="D270" s="33">
        <v>24</v>
      </c>
      <c r="E270" s="33">
        <v>13</v>
      </c>
      <c r="F270" s="33">
        <v>32</v>
      </c>
      <c r="G270" s="33">
        <v>69</v>
      </c>
      <c r="H270" s="28"/>
      <c r="I270" s="28"/>
      <c r="J270" s="29"/>
      <c r="K270" s="29"/>
      <c r="L270" s="30"/>
    </row>
    <row r="271" spans="1:12">
      <c r="A271" s="31"/>
      <c r="B271" s="26" t="s">
        <v>217</v>
      </c>
      <c r="C271" s="32">
        <v>0</v>
      </c>
      <c r="D271" s="33">
        <v>19</v>
      </c>
      <c r="E271" s="33">
        <v>20</v>
      </c>
      <c r="F271" s="33">
        <v>31</v>
      </c>
      <c r="G271" s="33">
        <v>70</v>
      </c>
      <c r="H271" s="28"/>
      <c r="I271" s="28"/>
      <c r="J271" s="29"/>
      <c r="K271" s="29"/>
      <c r="L271" s="30"/>
    </row>
    <row r="272" spans="1:12">
      <c r="A272" s="31"/>
      <c r="B272" s="26" t="s">
        <v>218</v>
      </c>
      <c r="C272" s="32">
        <v>0</v>
      </c>
      <c r="D272" s="33">
        <v>18</v>
      </c>
      <c r="E272" s="33">
        <v>16</v>
      </c>
      <c r="F272" s="33">
        <v>23</v>
      </c>
      <c r="G272" s="33">
        <v>57</v>
      </c>
      <c r="H272" s="28"/>
      <c r="I272" s="28"/>
      <c r="J272" s="29"/>
      <c r="K272" s="29"/>
      <c r="L272" s="30"/>
    </row>
    <row r="273" spans="1:12">
      <c r="A273" s="31"/>
      <c r="B273" s="26" t="s">
        <v>219</v>
      </c>
      <c r="C273" s="32">
        <v>0</v>
      </c>
      <c r="D273" s="33">
        <v>16</v>
      </c>
      <c r="E273" s="33">
        <v>24</v>
      </c>
      <c r="F273" s="33">
        <v>18</v>
      </c>
      <c r="G273" s="33">
        <v>58</v>
      </c>
      <c r="H273" s="28"/>
      <c r="I273" s="28"/>
      <c r="J273" s="29"/>
      <c r="K273" s="29"/>
      <c r="L273" s="30"/>
    </row>
    <row r="274" spans="1:12">
      <c r="A274" s="31"/>
      <c r="B274" s="26" t="s">
        <v>220</v>
      </c>
      <c r="C274" s="32">
        <v>0</v>
      </c>
      <c r="D274" s="33">
        <v>19</v>
      </c>
      <c r="E274" s="33">
        <v>11</v>
      </c>
      <c r="F274" s="33">
        <v>16</v>
      </c>
      <c r="G274" s="33">
        <v>46</v>
      </c>
      <c r="H274" s="28"/>
      <c r="I274" s="28"/>
      <c r="J274" s="29"/>
      <c r="K274" s="29"/>
      <c r="L274" s="30"/>
    </row>
    <row r="275" spans="1:12">
      <c r="A275" s="31"/>
      <c r="B275" s="26" t="s">
        <v>221</v>
      </c>
      <c r="C275" s="32">
        <v>0</v>
      </c>
      <c r="D275" s="33">
        <v>16</v>
      </c>
      <c r="E275" s="33">
        <v>12</v>
      </c>
      <c r="F275" s="33">
        <v>23</v>
      </c>
      <c r="G275" s="33">
        <v>51</v>
      </c>
      <c r="H275" s="28"/>
      <c r="I275" s="28"/>
      <c r="J275" s="29"/>
      <c r="K275" s="29"/>
      <c r="L275" s="30"/>
    </row>
    <row r="276" spans="1:12">
      <c r="A276" s="31"/>
      <c r="B276" s="26" t="s">
        <v>222</v>
      </c>
      <c r="C276" s="32">
        <v>0</v>
      </c>
      <c r="D276" s="33">
        <v>14</v>
      </c>
      <c r="E276" s="33">
        <v>12</v>
      </c>
      <c r="F276" s="33">
        <v>30</v>
      </c>
      <c r="G276" s="33">
        <v>56</v>
      </c>
      <c r="H276" s="28"/>
      <c r="I276" s="28"/>
      <c r="J276" s="29"/>
      <c r="K276" s="29"/>
      <c r="L276" s="30"/>
    </row>
    <row r="277" spans="1:12">
      <c r="A277" s="31"/>
      <c r="B277" s="26" t="s">
        <v>223</v>
      </c>
      <c r="C277" s="32">
        <v>0</v>
      </c>
      <c r="D277" s="33">
        <v>11</v>
      </c>
      <c r="E277" s="33">
        <v>12</v>
      </c>
      <c r="F277" s="33">
        <v>22</v>
      </c>
      <c r="G277" s="33">
        <v>45</v>
      </c>
      <c r="H277" s="28"/>
      <c r="I277" s="28"/>
      <c r="J277" s="29"/>
      <c r="K277" s="29"/>
      <c r="L277" s="30"/>
    </row>
    <row r="278" spans="1:12">
      <c r="A278" s="31"/>
      <c r="B278" s="26" t="s">
        <v>224</v>
      </c>
      <c r="C278" s="32">
        <v>0</v>
      </c>
      <c r="D278" s="33">
        <v>11</v>
      </c>
      <c r="E278" s="33">
        <v>11</v>
      </c>
      <c r="F278" s="33">
        <v>23</v>
      </c>
      <c r="G278" s="33">
        <v>45</v>
      </c>
      <c r="H278" s="28"/>
      <c r="I278" s="28"/>
      <c r="J278" s="29"/>
      <c r="K278" s="29"/>
      <c r="L278" s="30"/>
    </row>
    <row r="279" spans="1:12">
      <c r="A279" s="31"/>
      <c r="B279" s="26" t="s">
        <v>225</v>
      </c>
      <c r="C279" s="32">
        <v>0</v>
      </c>
      <c r="D279" s="33">
        <v>17</v>
      </c>
      <c r="E279" s="33">
        <v>19</v>
      </c>
      <c r="F279" s="33">
        <v>20</v>
      </c>
      <c r="G279" s="33">
        <v>56</v>
      </c>
      <c r="H279" s="28"/>
      <c r="I279" s="28"/>
      <c r="J279" s="29"/>
      <c r="K279" s="29"/>
      <c r="L279" s="30"/>
    </row>
    <row r="280" spans="1:12">
      <c r="A280" s="31"/>
      <c r="B280" s="26" t="s">
        <v>226</v>
      </c>
      <c r="C280" s="32">
        <v>0</v>
      </c>
      <c r="D280" s="33">
        <v>8</v>
      </c>
      <c r="E280" s="33">
        <v>8</v>
      </c>
      <c r="F280" s="33">
        <v>19</v>
      </c>
      <c r="G280" s="33">
        <v>35</v>
      </c>
      <c r="H280" s="28"/>
      <c r="I280" s="28"/>
      <c r="J280" s="29"/>
      <c r="K280" s="29"/>
      <c r="L280" s="30"/>
    </row>
    <row r="281" spans="1:12">
      <c r="A281" s="31"/>
      <c r="B281" s="26" t="s">
        <v>227</v>
      </c>
      <c r="C281" s="32">
        <v>0</v>
      </c>
      <c r="D281" s="33">
        <v>11</v>
      </c>
      <c r="E281" s="33">
        <v>7</v>
      </c>
      <c r="F281" s="33">
        <v>14</v>
      </c>
      <c r="G281" s="33">
        <v>32</v>
      </c>
      <c r="H281" s="28"/>
      <c r="I281" s="28"/>
      <c r="J281" s="29"/>
      <c r="K281" s="29"/>
      <c r="L281" s="30"/>
    </row>
    <row r="282" spans="1:12">
      <c r="A282" s="31"/>
      <c r="B282" s="26" t="s">
        <v>228</v>
      </c>
      <c r="C282" s="32">
        <v>0</v>
      </c>
      <c r="D282" s="33">
        <v>9</v>
      </c>
      <c r="E282" s="33">
        <v>10</v>
      </c>
      <c r="F282" s="33">
        <v>20</v>
      </c>
      <c r="G282" s="33">
        <v>39</v>
      </c>
      <c r="H282" s="28"/>
      <c r="I282" s="28"/>
      <c r="J282" s="29"/>
      <c r="K282" s="29"/>
      <c r="L282" s="30"/>
    </row>
    <row r="283" spans="1:12">
      <c r="A283" s="31"/>
      <c r="B283" s="26" t="s">
        <v>229</v>
      </c>
      <c r="C283" s="32">
        <v>0</v>
      </c>
      <c r="D283" s="33">
        <v>12</v>
      </c>
      <c r="E283" s="33">
        <v>11</v>
      </c>
      <c r="F283" s="33">
        <v>16</v>
      </c>
      <c r="G283" s="33">
        <v>39</v>
      </c>
      <c r="H283" s="28"/>
      <c r="I283" s="28"/>
      <c r="J283" s="29"/>
      <c r="K283" s="29"/>
      <c r="L283" s="30"/>
    </row>
    <row r="284" spans="1:12">
      <c r="A284" s="31"/>
      <c r="B284" s="26" t="s">
        <v>230</v>
      </c>
      <c r="C284" s="32">
        <v>0</v>
      </c>
      <c r="D284" s="33">
        <v>10</v>
      </c>
      <c r="E284" s="33">
        <v>11</v>
      </c>
      <c r="F284" s="33">
        <v>18</v>
      </c>
      <c r="G284" s="33">
        <v>39</v>
      </c>
      <c r="H284" s="28"/>
      <c r="I284" s="28"/>
      <c r="J284" s="29"/>
      <c r="K284" s="29"/>
      <c r="L284" s="30"/>
    </row>
    <row r="285" spans="1:12">
      <c r="A285" s="31"/>
      <c r="B285" s="26" t="s">
        <v>231</v>
      </c>
      <c r="C285" s="32">
        <v>0</v>
      </c>
      <c r="D285" s="33">
        <v>5</v>
      </c>
      <c r="E285" s="33">
        <v>4</v>
      </c>
      <c r="F285" s="33">
        <v>10</v>
      </c>
      <c r="G285" s="33">
        <v>19</v>
      </c>
      <c r="H285" s="28"/>
      <c r="I285" s="28"/>
      <c r="J285" s="29"/>
      <c r="K285" s="29"/>
      <c r="L285" s="30"/>
    </row>
    <row r="286" spans="1:12">
      <c r="A286" s="31"/>
      <c r="B286" s="26" t="s">
        <v>232</v>
      </c>
      <c r="C286" s="32">
        <v>0</v>
      </c>
      <c r="D286" s="33">
        <v>5</v>
      </c>
      <c r="E286" s="33">
        <v>7</v>
      </c>
      <c r="F286" s="33">
        <v>10</v>
      </c>
      <c r="G286" s="33">
        <v>22</v>
      </c>
      <c r="H286" s="28"/>
      <c r="I286" s="28"/>
      <c r="J286" s="29"/>
      <c r="K286" s="29"/>
      <c r="L286" s="30"/>
    </row>
    <row r="287" spans="1:12">
      <c r="A287" s="31"/>
      <c r="B287" s="26" t="s">
        <v>233</v>
      </c>
      <c r="C287" s="32">
        <v>0</v>
      </c>
      <c r="D287" s="33">
        <v>4</v>
      </c>
      <c r="E287" s="33">
        <v>8</v>
      </c>
      <c r="F287" s="33">
        <v>9</v>
      </c>
      <c r="G287" s="33">
        <v>21</v>
      </c>
      <c r="H287" s="28"/>
      <c r="I287" s="28"/>
      <c r="J287" s="29"/>
      <c r="K287" s="29"/>
      <c r="L287" s="30"/>
    </row>
    <row r="288" spans="1:12">
      <c r="A288" s="31"/>
      <c r="B288" s="26" t="s">
        <v>234</v>
      </c>
      <c r="C288" s="32">
        <v>0</v>
      </c>
      <c r="D288" s="33">
        <v>6</v>
      </c>
      <c r="E288" s="33">
        <v>6</v>
      </c>
      <c r="F288" s="33">
        <v>6</v>
      </c>
      <c r="G288" s="33">
        <v>18</v>
      </c>
      <c r="H288" s="28"/>
      <c r="I288" s="28"/>
      <c r="J288" s="29"/>
      <c r="K288" s="29"/>
      <c r="L288" s="30"/>
    </row>
    <row r="289" spans="1:12">
      <c r="A289" s="31"/>
      <c r="B289" s="26" t="s">
        <v>235</v>
      </c>
      <c r="C289" s="32">
        <v>0</v>
      </c>
      <c r="D289" s="33">
        <v>10</v>
      </c>
      <c r="E289" s="33">
        <v>4</v>
      </c>
      <c r="F289" s="33">
        <v>7</v>
      </c>
      <c r="G289" s="33">
        <v>21</v>
      </c>
      <c r="H289" s="28"/>
      <c r="I289" s="28"/>
      <c r="J289" s="29"/>
      <c r="K289" s="29"/>
      <c r="L289" s="30"/>
    </row>
    <row r="290" spans="1:12">
      <c r="A290" s="31"/>
      <c r="B290" s="26" t="s">
        <v>236</v>
      </c>
      <c r="C290" s="32">
        <v>0</v>
      </c>
      <c r="D290" s="33">
        <v>15</v>
      </c>
      <c r="E290" s="33">
        <v>12</v>
      </c>
      <c r="F290" s="33">
        <v>19</v>
      </c>
      <c r="G290" s="33">
        <v>46</v>
      </c>
      <c r="H290" s="28"/>
      <c r="I290" s="28"/>
      <c r="J290" s="29"/>
      <c r="K290" s="29"/>
      <c r="L290" s="30"/>
    </row>
    <row r="291" spans="1:12">
      <c r="A291" s="31"/>
      <c r="B291" s="26" t="s">
        <v>237</v>
      </c>
      <c r="C291" s="32">
        <v>0</v>
      </c>
      <c r="D291" s="33">
        <v>4</v>
      </c>
      <c r="E291" s="33">
        <v>6</v>
      </c>
      <c r="F291" s="33">
        <v>11</v>
      </c>
      <c r="G291" s="33">
        <v>21</v>
      </c>
      <c r="H291" s="28"/>
      <c r="I291" s="28"/>
      <c r="J291" s="29"/>
      <c r="K291" s="29"/>
      <c r="L291" s="30"/>
    </row>
    <row r="292" spans="1:12">
      <c r="A292" s="31"/>
      <c r="B292" s="26" t="s">
        <v>238</v>
      </c>
      <c r="C292" s="32">
        <v>0</v>
      </c>
      <c r="D292" s="33">
        <v>5</v>
      </c>
      <c r="E292" s="33">
        <v>5</v>
      </c>
      <c r="F292" s="33">
        <v>19</v>
      </c>
      <c r="G292" s="33">
        <v>29</v>
      </c>
      <c r="H292" s="28"/>
      <c r="I292" s="28"/>
      <c r="J292" s="29"/>
      <c r="K292" s="29"/>
      <c r="L292" s="30"/>
    </row>
    <row r="293" spans="1:12">
      <c r="A293" s="31"/>
      <c r="B293" s="26" t="s">
        <v>239</v>
      </c>
      <c r="C293" s="32">
        <v>0</v>
      </c>
      <c r="D293" s="33">
        <v>10</v>
      </c>
      <c r="E293" s="33">
        <v>7</v>
      </c>
      <c r="F293" s="33">
        <v>31</v>
      </c>
      <c r="G293" s="33">
        <v>48</v>
      </c>
      <c r="H293" s="28"/>
      <c r="I293" s="28"/>
      <c r="J293" s="29"/>
      <c r="K293" s="29"/>
      <c r="L293" s="30"/>
    </row>
    <row r="294" spans="1:12">
      <c r="A294" s="31"/>
      <c r="B294" s="26" t="s">
        <v>240</v>
      </c>
      <c r="C294" s="32">
        <v>0</v>
      </c>
      <c r="D294" s="33">
        <v>15</v>
      </c>
      <c r="E294" s="33">
        <v>13</v>
      </c>
      <c r="F294" s="33">
        <v>33</v>
      </c>
      <c r="G294" s="33">
        <v>61</v>
      </c>
      <c r="H294" s="28"/>
      <c r="I294" s="28"/>
      <c r="J294" s="29"/>
      <c r="K294" s="29"/>
      <c r="L294" s="30"/>
    </row>
    <row r="295" spans="1:12">
      <c r="A295" s="31"/>
      <c r="B295" s="26" t="s">
        <v>241</v>
      </c>
      <c r="C295" s="32">
        <v>0</v>
      </c>
      <c r="D295" s="33">
        <v>13</v>
      </c>
      <c r="E295" s="33">
        <v>10</v>
      </c>
      <c r="F295" s="33">
        <v>52</v>
      </c>
      <c r="G295" s="33">
        <v>75</v>
      </c>
      <c r="H295" s="28"/>
      <c r="I295" s="28"/>
      <c r="J295" s="29"/>
      <c r="K295" s="29"/>
      <c r="L295" s="30"/>
    </row>
    <row r="296" spans="1:12">
      <c r="A296" s="31"/>
      <c r="B296" s="26" t="s">
        <v>242</v>
      </c>
      <c r="C296" s="32">
        <v>0</v>
      </c>
      <c r="D296" s="33">
        <v>9</v>
      </c>
      <c r="E296" s="33">
        <v>11</v>
      </c>
      <c r="F296" s="33">
        <v>57</v>
      </c>
      <c r="G296" s="33">
        <v>77</v>
      </c>
      <c r="H296" s="28"/>
      <c r="I296" s="28"/>
      <c r="J296" s="29"/>
      <c r="K296" s="29"/>
      <c r="L296" s="30"/>
    </row>
    <row r="297" spans="1:12">
      <c r="A297" s="31"/>
      <c r="B297" s="26" t="s">
        <v>243</v>
      </c>
      <c r="C297" s="32">
        <v>0</v>
      </c>
      <c r="D297" s="33">
        <v>15</v>
      </c>
      <c r="E297" s="33">
        <v>11</v>
      </c>
      <c r="F297" s="33">
        <v>63</v>
      </c>
      <c r="G297" s="33">
        <v>89</v>
      </c>
      <c r="H297" s="28"/>
      <c r="I297" s="28"/>
      <c r="J297" s="29"/>
      <c r="K297" s="29"/>
      <c r="L297" s="30"/>
    </row>
    <row r="298" spans="1:12">
      <c r="A298" s="31"/>
      <c r="B298" s="26" t="s">
        <v>244</v>
      </c>
      <c r="C298" s="32">
        <v>0</v>
      </c>
      <c r="D298" s="33">
        <v>8</v>
      </c>
      <c r="E298" s="33">
        <v>9</v>
      </c>
      <c r="F298" s="33">
        <v>73</v>
      </c>
      <c r="G298" s="33">
        <v>90</v>
      </c>
      <c r="H298" s="28"/>
      <c r="I298" s="28"/>
      <c r="J298" s="29"/>
      <c r="K298" s="29"/>
      <c r="L298" s="30"/>
    </row>
    <row r="299" spans="1:12">
      <c r="A299" s="31"/>
      <c r="B299" s="26" t="s">
        <v>245</v>
      </c>
      <c r="C299" s="32">
        <v>0</v>
      </c>
      <c r="D299" s="33">
        <v>8</v>
      </c>
      <c r="E299" s="33">
        <v>8</v>
      </c>
      <c r="F299" s="33">
        <v>67</v>
      </c>
      <c r="G299" s="33">
        <v>83</v>
      </c>
      <c r="H299" s="28"/>
      <c r="I299" s="28"/>
      <c r="J299" s="29"/>
      <c r="K299" s="29"/>
      <c r="L299" s="30"/>
    </row>
    <row r="300" spans="1:12">
      <c r="A300" s="31"/>
      <c r="B300" s="26" t="s">
        <v>246</v>
      </c>
      <c r="C300" s="32">
        <v>0</v>
      </c>
      <c r="D300" s="33">
        <v>14</v>
      </c>
      <c r="E300" s="33">
        <v>11</v>
      </c>
      <c r="F300" s="33">
        <v>62</v>
      </c>
      <c r="G300" s="33">
        <v>87</v>
      </c>
      <c r="H300" s="28"/>
      <c r="I300" s="28"/>
      <c r="J300" s="29"/>
      <c r="K300" s="29"/>
      <c r="L300" s="30"/>
    </row>
    <row r="301" spans="1:12">
      <c r="A301" s="31"/>
      <c r="B301" s="26" t="s">
        <v>247</v>
      </c>
      <c r="C301" s="32">
        <v>0</v>
      </c>
      <c r="D301" s="33">
        <v>19</v>
      </c>
      <c r="E301" s="33">
        <v>17</v>
      </c>
      <c r="F301" s="33">
        <v>49</v>
      </c>
      <c r="G301" s="33">
        <v>85</v>
      </c>
      <c r="H301" s="28"/>
      <c r="I301" s="28"/>
      <c r="J301" s="29"/>
      <c r="K301" s="29"/>
      <c r="L301" s="30"/>
    </row>
    <row r="302" spans="1:12">
      <c r="A302" s="31"/>
      <c r="B302" s="26" t="s">
        <v>248</v>
      </c>
      <c r="C302" s="32">
        <v>0</v>
      </c>
      <c r="D302" s="33">
        <v>10</v>
      </c>
      <c r="E302" s="33">
        <v>13</v>
      </c>
      <c r="F302" s="33">
        <v>36</v>
      </c>
      <c r="G302" s="33">
        <v>59</v>
      </c>
      <c r="H302" s="28"/>
      <c r="I302" s="28"/>
      <c r="J302" s="29"/>
      <c r="K302" s="29"/>
      <c r="L302" s="30"/>
    </row>
    <row r="303" spans="1:12">
      <c r="A303" s="31"/>
      <c r="B303" s="26" t="s">
        <v>249</v>
      </c>
      <c r="C303" s="32">
        <v>0</v>
      </c>
      <c r="D303" s="33">
        <v>13</v>
      </c>
      <c r="E303" s="33">
        <v>8</v>
      </c>
      <c r="F303" s="33">
        <v>52</v>
      </c>
      <c r="G303" s="33">
        <v>73</v>
      </c>
      <c r="H303" s="28"/>
      <c r="I303" s="28"/>
      <c r="J303" s="29"/>
      <c r="K303" s="29"/>
      <c r="L303" s="30"/>
    </row>
    <row r="304" spans="1:12">
      <c r="A304" s="31"/>
      <c r="B304" s="26" t="s">
        <v>250</v>
      </c>
      <c r="C304" s="32">
        <v>0</v>
      </c>
      <c r="D304" s="33">
        <v>11</v>
      </c>
      <c r="E304" s="33">
        <v>13</v>
      </c>
      <c r="F304" s="33">
        <v>49</v>
      </c>
      <c r="G304" s="33">
        <v>73</v>
      </c>
      <c r="H304" s="28"/>
      <c r="I304" s="28"/>
      <c r="J304" s="29"/>
      <c r="K304" s="29"/>
      <c r="L304" s="30"/>
    </row>
    <row r="305" spans="1:12">
      <c r="A305" s="31"/>
      <c r="B305" s="26" t="s">
        <v>251</v>
      </c>
      <c r="C305" s="32">
        <v>0</v>
      </c>
      <c r="D305" s="33">
        <v>15</v>
      </c>
      <c r="E305" s="33">
        <v>17</v>
      </c>
      <c r="F305" s="33">
        <v>54</v>
      </c>
      <c r="G305" s="33">
        <v>86</v>
      </c>
      <c r="H305" s="28"/>
      <c r="I305" s="28"/>
      <c r="J305" s="29"/>
      <c r="K305" s="29"/>
      <c r="L305" s="30"/>
    </row>
    <row r="306" spans="1:12">
      <c r="A306" s="31"/>
      <c r="B306" s="26" t="s">
        <v>252</v>
      </c>
      <c r="C306" s="32">
        <v>0</v>
      </c>
      <c r="D306" s="33">
        <v>6</v>
      </c>
      <c r="E306" s="33">
        <v>16</v>
      </c>
      <c r="F306" s="33">
        <v>70</v>
      </c>
      <c r="G306" s="33">
        <v>92</v>
      </c>
      <c r="H306" s="28"/>
      <c r="I306" s="28"/>
      <c r="J306" s="29"/>
      <c r="K306" s="29"/>
      <c r="L306" s="30"/>
    </row>
    <row r="307" spans="1:12">
      <c r="A307" s="31"/>
      <c r="B307" s="26" t="s">
        <v>253</v>
      </c>
      <c r="C307" s="32">
        <v>0</v>
      </c>
      <c r="D307" s="33">
        <v>11</v>
      </c>
      <c r="E307" s="33">
        <v>8</v>
      </c>
      <c r="F307" s="33">
        <v>82</v>
      </c>
      <c r="G307" s="33">
        <v>101</v>
      </c>
      <c r="H307" s="28"/>
      <c r="I307" s="28"/>
      <c r="J307" s="29"/>
      <c r="K307" s="29"/>
      <c r="L307" s="30"/>
    </row>
    <row r="308" spans="1:12">
      <c r="A308" s="31"/>
      <c r="B308" s="26" t="s">
        <v>254</v>
      </c>
      <c r="C308" s="32">
        <v>0</v>
      </c>
      <c r="D308" s="33">
        <v>11</v>
      </c>
      <c r="E308" s="33">
        <v>8</v>
      </c>
      <c r="F308" s="33">
        <v>84</v>
      </c>
      <c r="G308" s="33">
        <v>103</v>
      </c>
      <c r="H308" s="28"/>
      <c r="I308" s="28"/>
      <c r="J308" s="29"/>
      <c r="K308" s="29"/>
      <c r="L308" s="30"/>
    </row>
    <row r="309" spans="1:12">
      <c r="A309" s="31"/>
      <c r="B309" s="26" t="s">
        <v>255</v>
      </c>
      <c r="C309" s="32">
        <v>0</v>
      </c>
      <c r="D309" s="33">
        <v>5</v>
      </c>
      <c r="E309" s="33">
        <v>12</v>
      </c>
      <c r="F309" s="33">
        <v>75</v>
      </c>
      <c r="G309" s="33">
        <v>92</v>
      </c>
      <c r="H309" s="28"/>
      <c r="I309" s="28"/>
      <c r="J309" s="29"/>
      <c r="K309" s="29"/>
      <c r="L309" s="30"/>
    </row>
    <row r="310" spans="1:12">
      <c r="A310" s="31"/>
      <c r="B310" s="26" t="s">
        <v>256</v>
      </c>
      <c r="C310" s="32">
        <v>0</v>
      </c>
      <c r="D310" s="33">
        <v>8</v>
      </c>
      <c r="E310" s="33">
        <v>18</v>
      </c>
      <c r="F310" s="33">
        <v>85</v>
      </c>
      <c r="G310" s="33">
        <v>111</v>
      </c>
      <c r="H310" s="28"/>
      <c r="I310" s="28"/>
      <c r="J310" s="29"/>
      <c r="K310" s="29"/>
      <c r="L310" s="30"/>
    </row>
    <row r="311" spans="1:12">
      <c r="A311" s="31"/>
      <c r="B311" s="26" t="s">
        <v>257</v>
      </c>
      <c r="C311" s="32">
        <v>0</v>
      </c>
      <c r="D311" s="33">
        <v>7</v>
      </c>
      <c r="E311" s="33">
        <v>15</v>
      </c>
      <c r="F311" s="33">
        <v>83</v>
      </c>
      <c r="G311" s="33">
        <v>105</v>
      </c>
      <c r="H311" s="28"/>
      <c r="I311" s="28"/>
      <c r="J311" s="29"/>
      <c r="K311" s="29"/>
      <c r="L311" s="30"/>
    </row>
    <row r="312" spans="1:12">
      <c r="A312" s="31"/>
      <c r="B312" s="26" t="s">
        <v>258</v>
      </c>
      <c r="C312" s="32">
        <v>0</v>
      </c>
      <c r="D312" s="33">
        <v>11</v>
      </c>
      <c r="E312" s="33">
        <v>20</v>
      </c>
      <c r="F312" s="33">
        <v>88</v>
      </c>
      <c r="G312" s="33">
        <v>119</v>
      </c>
      <c r="H312" s="28"/>
      <c r="I312" s="28"/>
      <c r="J312" s="29"/>
      <c r="K312" s="29"/>
      <c r="L312" s="30"/>
    </row>
    <row r="313" spans="1:12">
      <c r="A313" s="31"/>
      <c r="B313" s="26" t="s">
        <v>259</v>
      </c>
      <c r="C313" s="32">
        <v>0</v>
      </c>
      <c r="D313" s="33">
        <v>11</v>
      </c>
      <c r="E313" s="33">
        <v>20</v>
      </c>
      <c r="F313" s="33">
        <v>87</v>
      </c>
      <c r="G313" s="33">
        <v>118</v>
      </c>
      <c r="H313" s="28"/>
      <c r="I313" s="28"/>
      <c r="J313" s="29"/>
      <c r="K313" s="29"/>
      <c r="L313" s="30"/>
    </row>
    <row r="314" spans="1:12">
      <c r="A314" s="31"/>
      <c r="B314" s="26" t="s">
        <v>260</v>
      </c>
      <c r="C314" s="32">
        <v>0</v>
      </c>
      <c r="D314" s="33">
        <v>16</v>
      </c>
      <c r="E314" s="33">
        <v>24</v>
      </c>
      <c r="F314" s="33">
        <v>97</v>
      </c>
      <c r="G314" s="33">
        <v>137</v>
      </c>
      <c r="H314" s="28"/>
      <c r="I314" s="28"/>
      <c r="J314" s="29"/>
      <c r="K314" s="29"/>
      <c r="L314" s="30"/>
    </row>
    <row r="315" spans="1:12">
      <c r="A315" s="31"/>
      <c r="B315" s="26" t="s">
        <v>261</v>
      </c>
      <c r="C315" s="32">
        <v>0</v>
      </c>
      <c r="D315" s="33">
        <v>10</v>
      </c>
      <c r="E315" s="33">
        <v>17</v>
      </c>
      <c r="F315" s="33">
        <v>90</v>
      </c>
      <c r="G315" s="33">
        <v>117</v>
      </c>
      <c r="H315" s="28"/>
      <c r="I315" s="28"/>
      <c r="J315" s="29"/>
      <c r="K315" s="29"/>
      <c r="L315" s="30"/>
    </row>
    <row r="316" spans="1:12">
      <c r="A316" s="31"/>
      <c r="B316" s="26" t="s">
        <v>262</v>
      </c>
      <c r="C316" s="32">
        <v>0</v>
      </c>
      <c r="D316" s="33">
        <v>14</v>
      </c>
      <c r="E316" s="33">
        <v>13</v>
      </c>
      <c r="F316" s="33">
        <v>97</v>
      </c>
      <c r="G316" s="33">
        <v>124</v>
      </c>
      <c r="H316" s="28"/>
      <c r="I316" s="28"/>
      <c r="J316" s="29"/>
      <c r="K316" s="29"/>
      <c r="L316" s="30"/>
    </row>
    <row r="317" spans="1:12">
      <c r="A317" s="31"/>
      <c r="B317" s="26" t="s">
        <v>263</v>
      </c>
      <c r="C317" s="32">
        <v>0</v>
      </c>
      <c r="D317" s="33">
        <v>11</v>
      </c>
      <c r="E317" s="33">
        <v>14</v>
      </c>
      <c r="F317" s="33">
        <v>91</v>
      </c>
      <c r="G317" s="33">
        <v>116</v>
      </c>
      <c r="H317" s="28"/>
      <c r="I317" s="28"/>
      <c r="J317" s="29"/>
      <c r="K317" s="29"/>
      <c r="L317" s="30"/>
    </row>
    <row r="318" spans="1:12">
      <c r="A318" s="31"/>
      <c r="B318" s="26" t="s">
        <v>264</v>
      </c>
      <c r="C318" s="32">
        <v>0</v>
      </c>
      <c r="D318" s="33">
        <v>16</v>
      </c>
      <c r="E318" s="33">
        <v>22</v>
      </c>
      <c r="F318" s="33">
        <v>85</v>
      </c>
      <c r="G318" s="33">
        <v>123</v>
      </c>
      <c r="H318" s="28"/>
      <c r="I318" s="28"/>
      <c r="J318" s="29"/>
      <c r="K318" s="29"/>
      <c r="L318" s="30"/>
    </row>
    <row r="319" spans="1:12">
      <c r="A319" s="31"/>
      <c r="B319" s="26" t="s">
        <v>265</v>
      </c>
      <c r="C319" s="32">
        <v>0</v>
      </c>
      <c r="D319" s="33">
        <v>15</v>
      </c>
      <c r="E319" s="33">
        <v>19</v>
      </c>
      <c r="F319" s="33">
        <v>83</v>
      </c>
      <c r="G319" s="33">
        <v>117</v>
      </c>
      <c r="H319" s="28"/>
      <c r="I319" s="28"/>
      <c r="J319" s="29"/>
      <c r="K319" s="29"/>
      <c r="L319" s="30"/>
    </row>
    <row r="320" spans="1:12">
      <c r="A320" s="31"/>
      <c r="B320" s="26" t="s">
        <v>266</v>
      </c>
      <c r="C320" s="32">
        <v>0</v>
      </c>
      <c r="D320" s="33">
        <v>22</v>
      </c>
      <c r="E320" s="33">
        <v>20</v>
      </c>
      <c r="F320" s="33">
        <v>77</v>
      </c>
      <c r="G320" s="33">
        <v>119</v>
      </c>
      <c r="H320" s="28"/>
      <c r="I320" s="28"/>
      <c r="J320" s="29"/>
      <c r="K320" s="29"/>
      <c r="L320" s="30"/>
    </row>
    <row r="321" spans="1:12">
      <c r="A321" s="31"/>
      <c r="B321" s="26" t="s">
        <v>267</v>
      </c>
      <c r="C321" s="32">
        <v>0</v>
      </c>
      <c r="D321" s="33">
        <v>25</v>
      </c>
      <c r="E321" s="33">
        <v>24</v>
      </c>
      <c r="F321" s="33">
        <v>81</v>
      </c>
      <c r="G321" s="33">
        <v>130</v>
      </c>
      <c r="H321" s="28"/>
      <c r="I321" s="28"/>
      <c r="J321" s="29"/>
      <c r="K321" s="29"/>
      <c r="L321" s="30"/>
    </row>
    <row r="322" spans="1:12">
      <c r="A322" s="31"/>
      <c r="B322" s="26" t="s">
        <v>268</v>
      </c>
      <c r="C322" s="32">
        <v>0</v>
      </c>
      <c r="D322" s="33">
        <v>18</v>
      </c>
      <c r="E322" s="33">
        <v>11</v>
      </c>
      <c r="F322" s="33">
        <v>64</v>
      </c>
      <c r="G322" s="33">
        <v>93</v>
      </c>
      <c r="H322" s="28"/>
      <c r="I322" s="28"/>
      <c r="J322" s="29"/>
      <c r="K322" s="29"/>
      <c r="L322" s="30"/>
    </row>
    <row r="323" spans="1:12">
      <c r="A323" s="31"/>
      <c r="B323" s="26" t="s">
        <v>269</v>
      </c>
      <c r="C323" s="32">
        <v>0</v>
      </c>
      <c r="D323" s="33">
        <v>22</v>
      </c>
      <c r="E323" s="33">
        <v>19</v>
      </c>
      <c r="F323" s="33">
        <v>63</v>
      </c>
      <c r="G323" s="33">
        <v>104</v>
      </c>
      <c r="H323" s="28"/>
      <c r="I323" s="28"/>
      <c r="J323" s="29"/>
      <c r="K323" s="29"/>
      <c r="L323" s="30"/>
    </row>
    <row r="324" spans="1:12">
      <c r="A324" s="31"/>
      <c r="B324" s="26" t="s">
        <v>270</v>
      </c>
      <c r="C324" s="32">
        <v>0</v>
      </c>
      <c r="D324" s="33">
        <v>19</v>
      </c>
      <c r="E324" s="33">
        <v>23</v>
      </c>
      <c r="F324" s="33">
        <v>47</v>
      </c>
      <c r="G324" s="33">
        <v>89</v>
      </c>
      <c r="H324" s="28"/>
      <c r="I324" s="28"/>
      <c r="J324" s="29"/>
      <c r="K324" s="29"/>
      <c r="L324" s="30"/>
    </row>
    <row r="325" spans="1:12">
      <c r="A325" s="31"/>
      <c r="B325" s="26" t="s">
        <v>271</v>
      </c>
      <c r="C325" s="32">
        <v>0</v>
      </c>
      <c r="D325" s="33">
        <v>17</v>
      </c>
      <c r="E325" s="33">
        <v>17</v>
      </c>
      <c r="F325" s="33">
        <v>42</v>
      </c>
      <c r="G325" s="33">
        <v>76</v>
      </c>
      <c r="H325" s="28"/>
      <c r="I325" s="28"/>
      <c r="J325" s="29"/>
      <c r="K325" s="29"/>
      <c r="L325" s="30"/>
    </row>
    <row r="326" spans="1:12">
      <c r="A326" s="31"/>
      <c r="B326" s="26" t="s">
        <v>272</v>
      </c>
      <c r="C326" s="32">
        <v>0</v>
      </c>
      <c r="D326" s="33">
        <v>20</v>
      </c>
      <c r="E326" s="33">
        <v>22</v>
      </c>
      <c r="F326" s="33">
        <v>38</v>
      </c>
      <c r="G326" s="33">
        <v>80</v>
      </c>
      <c r="H326" s="28"/>
      <c r="I326" s="28"/>
      <c r="J326" s="29"/>
      <c r="K326" s="29"/>
      <c r="L326" s="30"/>
    </row>
    <row r="327" spans="1:12">
      <c r="A327" s="31"/>
      <c r="B327" s="26" t="s">
        <v>273</v>
      </c>
      <c r="C327" s="32">
        <v>0</v>
      </c>
      <c r="D327" s="33">
        <v>21</v>
      </c>
      <c r="E327" s="33">
        <v>18</v>
      </c>
      <c r="F327" s="33">
        <v>32</v>
      </c>
      <c r="G327" s="33">
        <v>71</v>
      </c>
      <c r="H327" s="28"/>
      <c r="I327" s="28"/>
      <c r="J327" s="29"/>
      <c r="K327" s="29"/>
      <c r="L327" s="30"/>
    </row>
    <row r="328" spans="1:12">
      <c r="A328" s="31"/>
      <c r="B328" s="26" t="s">
        <v>274</v>
      </c>
      <c r="C328" s="32">
        <v>0</v>
      </c>
      <c r="D328" s="33">
        <v>19</v>
      </c>
      <c r="E328" s="33">
        <v>17</v>
      </c>
      <c r="F328" s="33">
        <v>30</v>
      </c>
      <c r="G328" s="33">
        <v>66</v>
      </c>
      <c r="H328" s="28"/>
      <c r="I328" s="28"/>
      <c r="J328" s="29"/>
      <c r="K328" s="29"/>
      <c r="L328" s="30"/>
    </row>
    <row r="329" spans="1:12">
      <c r="A329" s="31"/>
      <c r="B329" s="26" t="s">
        <v>275</v>
      </c>
      <c r="C329" s="32">
        <v>0</v>
      </c>
      <c r="D329" s="33">
        <v>16</v>
      </c>
      <c r="E329" s="33">
        <v>17</v>
      </c>
      <c r="F329" s="33">
        <v>40</v>
      </c>
      <c r="G329" s="33">
        <v>73</v>
      </c>
      <c r="H329" s="28"/>
      <c r="I329" s="28"/>
      <c r="J329" s="29"/>
      <c r="K329" s="29"/>
      <c r="L329" s="30"/>
    </row>
    <row r="330" spans="1:12">
      <c r="A330" s="31"/>
      <c r="B330" s="26" t="s">
        <v>276</v>
      </c>
      <c r="C330" s="32">
        <v>0</v>
      </c>
      <c r="D330" s="33">
        <v>11</v>
      </c>
      <c r="E330" s="33">
        <v>19</v>
      </c>
      <c r="F330" s="33">
        <v>39</v>
      </c>
      <c r="G330" s="33">
        <v>69</v>
      </c>
      <c r="H330" s="28"/>
      <c r="I330" s="28"/>
      <c r="J330" s="29"/>
      <c r="K330" s="29"/>
      <c r="L330" s="30"/>
    </row>
    <row r="331" spans="1:12">
      <c r="A331" s="31"/>
      <c r="B331" s="26" t="s">
        <v>277</v>
      </c>
      <c r="C331" s="32">
        <v>0</v>
      </c>
      <c r="D331" s="33">
        <v>4</v>
      </c>
      <c r="E331" s="33">
        <v>9</v>
      </c>
      <c r="F331" s="33">
        <v>24</v>
      </c>
      <c r="G331" s="33">
        <v>37</v>
      </c>
      <c r="H331" s="28"/>
      <c r="I331" s="28"/>
      <c r="J331" s="29"/>
      <c r="K331" s="29"/>
      <c r="L331" s="30"/>
    </row>
    <row r="332" spans="1:12">
      <c r="A332" s="31"/>
      <c r="B332" s="26" t="s">
        <v>278</v>
      </c>
      <c r="C332" s="32">
        <v>0</v>
      </c>
      <c r="D332" s="33">
        <v>11</v>
      </c>
      <c r="E332" s="33">
        <v>16</v>
      </c>
      <c r="F332" s="33">
        <v>36</v>
      </c>
      <c r="G332" s="33">
        <v>63</v>
      </c>
      <c r="H332" s="28"/>
      <c r="I332" s="28"/>
      <c r="J332" s="29"/>
      <c r="K332" s="29"/>
      <c r="L332" s="30"/>
    </row>
    <row r="333" spans="1:12">
      <c r="A333" s="31"/>
      <c r="B333" s="26" t="s">
        <v>279</v>
      </c>
      <c r="C333" s="32">
        <v>0</v>
      </c>
      <c r="D333" s="33">
        <v>19</v>
      </c>
      <c r="E333" s="33">
        <v>21</v>
      </c>
      <c r="F333" s="33">
        <v>36</v>
      </c>
      <c r="G333" s="33">
        <v>76</v>
      </c>
      <c r="H333" s="28"/>
      <c r="I333" s="28"/>
      <c r="J333" s="29"/>
      <c r="K333" s="29"/>
      <c r="L333" s="30"/>
    </row>
    <row r="334" spans="1:12">
      <c r="A334" s="31"/>
      <c r="B334" s="26" t="s">
        <v>280</v>
      </c>
      <c r="C334" s="32">
        <v>0</v>
      </c>
      <c r="D334" s="33">
        <v>18</v>
      </c>
      <c r="E334" s="33">
        <v>23</v>
      </c>
      <c r="F334" s="33">
        <v>40</v>
      </c>
      <c r="G334" s="33">
        <v>81</v>
      </c>
      <c r="H334" s="28"/>
      <c r="I334" s="28"/>
      <c r="J334" s="29"/>
      <c r="K334" s="29"/>
      <c r="L334" s="30"/>
    </row>
    <row r="335" spans="1:12">
      <c r="A335" s="31"/>
      <c r="B335" s="26" t="s">
        <v>281</v>
      </c>
      <c r="C335" s="32">
        <v>0</v>
      </c>
      <c r="D335" s="33">
        <v>17</v>
      </c>
      <c r="E335" s="33">
        <v>26</v>
      </c>
      <c r="F335" s="33">
        <v>41</v>
      </c>
      <c r="G335" s="33">
        <v>84</v>
      </c>
      <c r="H335" s="28"/>
      <c r="I335" s="28"/>
      <c r="J335" s="29"/>
      <c r="K335" s="29"/>
      <c r="L335" s="30"/>
    </row>
    <row r="336" spans="1:12">
      <c r="A336" s="31"/>
      <c r="B336" s="26" t="s">
        <v>282</v>
      </c>
      <c r="C336" s="32">
        <v>0</v>
      </c>
      <c r="D336" s="33">
        <v>17</v>
      </c>
      <c r="E336" s="33">
        <v>30</v>
      </c>
      <c r="F336" s="33">
        <v>52</v>
      </c>
      <c r="G336" s="33">
        <v>99</v>
      </c>
      <c r="H336" s="28"/>
      <c r="I336" s="28"/>
      <c r="J336" s="29"/>
      <c r="K336" s="29"/>
      <c r="L336" s="30"/>
    </row>
    <row r="337" spans="1:12">
      <c r="A337" s="31"/>
      <c r="B337" s="26" t="s">
        <v>283</v>
      </c>
      <c r="C337" s="32">
        <v>0</v>
      </c>
      <c r="D337" s="33">
        <v>33</v>
      </c>
      <c r="E337" s="33">
        <v>28</v>
      </c>
      <c r="F337" s="33">
        <v>54</v>
      </c>
      <c r="G337" s="33">
        <v>115</v>
      </c>
      <c r="H337" s="28"/>
      <c r="I337" s="28"/>
      <c r="J337" s="29"/>
      <c r="K337" s="29"/>
      <c r="L337" s="30"/>
    </row>
    <row r="338" spans="1:12">
      <c r="A338" s="31"/>
      <c r="B338" s="26" t="s">
        <v>284</v>
      </c>
      <c r="C338" s="32">
        <v>0</v>
      </c>
      <c r="D338" s="33">
        <v>21</v>
      </c>
      <c r="E338" s="33">
        <v>28</v>
      </c>
      <c r="F338" s="33">
        <v>52</v>
      </c>
      <c r="G338" s="33">
        <v>101</v>
      </c>
      <c r="H338" s="28"/>
      <c r="I338" s="28"/>
      <c r="J338" s="29"/>
      <c r="K338" s="29"/>
      <c r="L338" s="30"/>
    </row>
    <row r="339" spans="1:12">
      <c r="A339" s="31"/>
      <c r="B339" s="26" t="s">
        <v>285</v>
      </c>
      <c r="C339" s="32">
        <v>0</v>
      </c>
      <c r="D339" s="33">
        <v>21</v>
      </c>
      <c r="E339" s="33">
        <v>21</v>
      </c>
      <c r="F339" s="33">
        <v>49</v>
      </c>
      <c r="G339" s="33">
        <v>91</v>
      </c>
      <c r="H339" s="28"/>
      <c r="I339" s="28"/>
      <c r="J339" s="29"/>
      <c r="K339" s="29"/>
      <c r="L339" s="30"/>
    </row>
    <row r="340" spans="1:12">
      <c r="A340" s="31"/>
      <c r="B340" s="26" t="s">
        <v>286</v>
      </c>
      <c r="C340" s="32">
        <v>0</v>
      </c>
      <c r="D340" s="33">
        <v>30</v>
      </c>
      <c r="E340" s="33">
        <v>15</v>
      </c>
      <c r="F340" s="33">
        <v>49</v>
      </c>
      <c r="G340" s="33">
        <v>94</v>
      </c>
      <c r="H340" s="28"/>
      <c r="I340" s="28"/>
      <c r="J340" s="29"/>
      <c r="K340" s="29"/>
      <c r="L340" s="30"/>
    </row>
    <row r="341" spans="1:12">
      <c r="A341" s="31"/>
      <c r="B341" s="26" t="s">
        <v>287</v>
      </c>
      <c r="C341" s="32">
        <v>0</v>
      </c>
      <c r="D341" s="33">
        <v>16</v>
      </c>
      <c r="E341" s="33">
        <v>11</v>
      </c>
      <c r="F341" s="33">
        <v>51</v>
      </c>
      <c r="G341" s="33">
        <v>78</v>
      </c>
      <c r="H341" s="28"/>
      <c r="I341" s="28"/>
      <c r="J341" s="29"/>
      <c r="K341" s="29"/>
      <c r="L341" s="30"/>
    </row>
    <row r="342" spans="1:12">
      <c r="A342" s="31"/>
      <c r="B342" s="26" t="s">
        <v>288</v>
      </c>
      <c r="C342" s="32">
        <v>0</v>
      </c>
      <c r="D342" s="33">
        <v>15</v>
      </c>
      <c r="E342" s="33">
        <v>8</v>
      </c>
      <c r="F342" s="33">
        <v>58</v>
      </c>
      <c r="G342" s="33">
        <v>81</v>
      </c>
      <c r="H342" s="28"/>
      <c r="I342" s="28"/>
      <c r="J342" s="29"/>
      <c r="K342" s="29"/>
      <c r="L342" s="30"/>
    </row>
    <row r="343" spans="1:12">
      <c r="A343" s="31"/>
      <c r="B343" s="26" t="s">
        <v>289</v>
      </c>
      <c r="C343" s="32">
        <v>0</v>
      </c>
      <c r="D343" s="33">
        <v>22</v>
      </c>
      <c r="E343" s="33">
        <v>26</v>
      </c>
      <c r="F343" s="33">
        <v>48</v>
      </c>
      <c r="G343" s="33">
        <v>96</v>
      </c>
      <c r="H343" s="28"/>
      <c r="I343" s="28"/>
      <c r="J343" s="29"/>
      <c r="K343" s="29"/>
      <c r="L343" s="30"/>
    </row>
    <row r="344" spans="1:12">
      <c r="A344" s="31"/>
      <c r="B344" s="26" t="s">
        <v>290</v>
      </c>
      <c r="C344" s="32">
        <v>0</v>
      </c>
      <c r="D344" s="33">
        <v>31</v>
      </c>
      <c r="E344" s="33">
        <v>24</v>
      </c>
      <c r="F344" s="33">
        <v>62</v>
      </c>
      <c r="G344" s="33">
        <v>117</v>
      </c>
      <c r="H344" s="28"/>
      <c r="I344" s="28"/>
      <c r="J344" s="29"/>
      <c r="K344" s="29"/>
      <c r="L344" s="30"/>
    </row>
    <row r="345" spans="1:12">
      <c r="A345" s="31"/>
      <c r="B345" s="26" t="s">
        <v>291</v>
      </c>
      <c r="C345" s="32">
        <v>0</v>
      </c>
      <c r="D345" s="33">
        <v>25</v>
      </c>
      <c r="E345" s="33">
        <v>32</v>
      </c>
      <c r="F345" s="33">
        <v>61</v>
      </c>
      <c r="G345" s="33">
        <v>118</v>
      </c>
      <c r="H345" s="28"/>
      <c r="I345" s="28"/>
      <c r="J345" s="29"/>
      <c r="K345" s="29"/>
      <c r="L345" s="30"/>
    </row>
    <row r="346" spans="1:12">
      <c r="A346" s="31"/>
      <c r="B346" s="26" t="s">
        <v>292</v>
      </c>
      <c r="C346" s="32">
        <v>0</v>
      </c>
      <c r="D346" s="33">
        <v>28</v>
      </c>
      <c r="E346" s="33">
        <v>31</v>
      </c>
      <c r="F346" s="33">
        <v>62</v>
      </c>
      <c r="G346" s="33">
        <v>121</v>
      </c>
      <c r="H346" s="28"/>
      <c r="I346" s="28"/>
      <c r="J346" s="29"/>
      <c r="K346" s="29"/>
      <c r="L346" s="30"/>
    </row>
    <row r="347" spans="1:12">
      <c r="A347" s="31"/>
      <c r="B347" s="26" t="s">
        <v>293</v>
      </c>
      <c r="C347" s="32">
        <v>0</v>
      </c>
      <c r="D347" s="33">
        <v>30</v>
      </c>
      <c r="E347" s="33">
        <v>26</v>
      </c>
      <c r="F347" s="33">
        <v>61</v>
      </c>
      <c r="G347" s="33">
        <v>117</v>
      </c>
      <c r="H347" s="28"/>
      <c r="I347" s="28"/>
      <c r="J347" s="29"/>
      <c r="K347" s="29"/>
      <c r="L347" s="30"/>
    </row>
    <row r="348" spans="1:12">
      <c r="A348" s="31"/>
      <c r="B348" s="26" t="s">
        <v>294</v>
      </c>
      <c r="C348" s="32">
        <v>0</v>
      </c>
      <c r="D348" s="33">
        <v>29</v>
      </c>
      <c r="E348" s="33">
        <v>18</v>
      </c>
      <c r="F348" s="33">
        <v>54</v>
      </c>
      <c r="G348" s="33">
        <v>101</v>
      </c>
      <c r="H348" s="28"/>
      <c r="I348" s="28"/>
      <c r="J348" s="29"/>
      <c r="K348" s="29"/>
      <c r="L348" s="30"/>
    </row>
    <row r="349" spans="1:12">
      <c r="A349" s="31"/>
      <c r="B349" s="26" t="s">
        <v>295</v>
      </c>
      <c r="C349" s="32">
        <v>0</v>
      </c>
      <c r="D349" s="33">
        <v>29</v>
      </c>
      <c r="E349" s="33">
        <v>23</v>
      </c>
      <c r="F349" s="33">
        <v>61</v>
      </c>
      <c r="G349" s="33">
        <v>113</v>
      </c>
      <c r="H349" s="28"/>
      <c r="I349" s="28"/>
      <c r="J349" s="29"/>
      <c r="K349" s="29"/>
      <c r="L349" s="30"/>
    </row>
    <row r="350" spans="1:12">
      <c r="A350" s="31"/>
      <c r="B350" s="26" t="s">
        <v>296</v>
      </c>
      <c r="C350" s="32">
        <v>0</v>
      </c>
      <c r="D350" s="33">
        <v>0</v>
      </c>
      <c r="E350" s="33">
        <v>0</v>
      </c>
      <c r="F350" s="33">
        <v>0</v>
      </c>
      <c r="G350" s="33">
        <v>0</v>
      </c>
      <c r="H350" s="28"/>
      <c r="I350" s="28"/>
      <c r="J350" s="29"/>
      <c r="K350" s="29"/>
      <c r="L350" s="30"/>
    </row>
    <row r="351" spans="1:12">
      <c r="A351" s="31"/>
      <c r="B351" s="26" t="s">
        <v>297</v>
      </c>
      <c r="C351" s="32">
        <v>0</v>
      </c>
      <c r="D351" s="33">
        <v>21</v>
      </c>
      <c r="E351" s="33">
        <v>23</v>
      </c>
      <c r="F351" s="33">
        <v>55</v>
      </c>
      <c r="G351" s="33">
        <v>99</v>
      </c>
      <c r="H351" s="28"/>
      <c r="I351" s="28"/>
      <c r="J351" s="29"/>
      <c r="K351" s="29"/>
      <c r="L351" s="30"/>
    </row>
    <row r="352" spans="1:12">
      <c r="A352" s="31"/>
      <c r="B352" s="26" t="s">
        <v>298</v>
      </c>
      <c r="C352" s="32">
        <v>0</v>
      </c>
      <c r="D352" s="33">
        <v>26</v>
      </c>
      <c r="E352" s="33">
        <v>25</v>
      </c>
      <c r="F352" s="33">
        <v>53</v>
      </c>
      <c r="G352" s="33">
        <v>104</v>
      </c>
      <c r="H352" s="28"/>
      <c r="I352" s="28"/>
      <c r="J352" s="29"/>
      <c r="K352" s="29"/>
      <c r="L352" s="30"/>
    </row>
    <row r="353" spans="1:12">
      <c r="A353" s="31"/>
      <c r="B353" s="26" t="s">
        <v>299</v>
      </c>
      <c r="C353" s="32">
        <v>0</v>
      </c>
      <c r="D353" s="33">
        <v>25</v>
      </c>
      <c r="E353" s="33">
        <v>17</v>
      </c>
      <c r="F353" s="33">
        <v>49</v>
      </c>
      <c r="G353" s="33">
        <v>91</v>
      </c>
      <c r="H353" s="28"/>
      <c r="I353" s="28"/>
      <c r="J353" s="29"/>
      <c r="K353" s="29"/>
      <c r="L353" s="30"/>
    </row>
    <row r="354" spans="1:12">
      <c r="A354" s="31"/>
      <c r="B354" s="26" t="s">
        <v>300</v>
      </c>
      <c r="C354" s="32">
        <v>0</v>
      </c>
      <c r="D354" s="33">
        <v>26</v>
      </c>
      <c r="E354" s="33">
        <v>16</v>
      </c>
      <c r="F354" s="33">
        <v>40</v>
      </c>
      <c r="G354" s="33">
        <v>82</v>
      </c>
      <c r="H354" s="28"/>
      <c r="I354" s="28"/>
      <c r="J354" s="29"/>
      <c r="K354" s="29"/>
      <c r="L354" s="30"/>
    </row>
    <row r="355" spans="1:12">
      <c r="A355" s="31"/>
      <c r="B355" s="26" t="s">
        <v>301</v>
      </c>
      <c r="C355" s="32">
        <v>0</v>
      </c>
      <c r="D355" s="33">
        <v>18</v>
      </c>
      <c r="E355" s="33">
        <v>15</v>
      </c>
      <c r="F355" s="33">
        <v>29</v>
      </c>
      <c r="G355" s="33">
        <v>62</v>
      </c>
      <c r="H355" s="28"/>
      <c r="I355" s="28"/>
      <c r="J355" s="29"/>
      <c r="K355" s="29"/>
      <c r="L355" s="30"/>
    </row>
    <row r="356" spans="1:12">
      <c r="A356" s="31"/>
      <c r="B356" s="26" t="s">
        <v>302</v>
      </c>
      <c r="C356" s="32">
        <v>0</v>
      </c>
      <c r="D356" s="33">
        <v>16</v>
      </c>
      <c r="E356" s="33">
        <v>18</v>
      </c>
      <c r="F356" s="33">
        <v>27</v>
      </c>
      <c r="G356" s="33">
        <v>61</v>
      </c>
      <c r="H356" s="28"/>
      <c r="I356" s="28"/>
      <c r="J356" s="29"/>
      <c r="K356" s="29"/>
      <c r="L356" s="30"/>
    </row>
    <row r="357" spans="1:12">
      <c r="A357" s="31"/>
      <c r="B357" s="26" t="s">
        <v>303</v>
      </c>
      <c r="C357" s="32">
        <v>0</v>
      </c>
      <c r="D357" s="33">
        <v>27</v>
      </c>
      <c r="E357" s="33">
        <v>14</v>
      </c>
      <c r="F357" s="33">
        <v>26</v>
      </c>
      <c r="G357" s="33">
        <v>67</v>
      </c>
      <c r="H357" s="28"/>
      <c r="I357" s="28"/>
      <c r="J357" s="29"/>
      <c r="K357" s="29"/>
      <c r="L357" s="30"/>
    </row>
    <row r="358" spans="1:12">
      <c r="A358" s="31"/>
      <c r="B358" s="26" t="s">
        <v>304</v>
      </c>
      <c r="C358" s="32">
        <v>0</v>
      </c>
      <c r="D358" s="33">
        <v>20</v>
      </c>
      <c r="E358" s="33">
        <v>20</v>
      </c>
      <c r="F358" s="33">
        <v>29</v>
      </c>
      <c r="G358" s="33">
        <v>69</v>
      </c>
      <c r="H358" s="28"/>
      <c r="I358" s="28"/>
      <c r="J358" s="29"/>
      <c r="K358" s="29"/>
      <c r="L358" s="30"/>
    </row>
    <row r="359" spans="1:12">
      <c r="A359" s="31"/>
      <c r="B359" s="26" t="s">
        <v>305</v>
      </c>
      <c r="C359" s="32">
        <v>0</v>
      </c>
      <c r="D359" s="33">
        <v>31</v>
      </c>
      <c r="E359" s="33">
        <v>21</v>
      </c>
      <c r="F359" s="33">
        <v>40</v>
      </c>
      <c r="G359" s="33">
        <v>92</v>
      </c>
      <c r="H359" s="28"/>
      <c r="I359" s="28"/>
      <c r="J359" s="29"/>
      <c r="K359" s="29"/>
      <c r="L359" s="30"/>
    </row>
    <row r="360" spans="1:12">
      <c r="A360" s="31"/>
      <c r="B360" s="26" t="s">
        <v>306</v>
      </c>
      <c r="C360" s="32">
        <v>0</v>
      </c>
      <c r="D360" s="33">
        <v>29</v>
      </c>
      <c r="E360" s="33">
        <v>17</v>
      </c>
      <c r="F360" s="33">
        <v>32</v>
      </c>
      <c r="G360" s="33">
        <v>78</v>
      </c>
      <c r="H360" s="28"/>
      <c r="I360" s="28"/>
      <c r="J360" s="29"/>
      <c r="K360" s="29"/>
      <c r="L360" s="30"/>
    </row>
    <row r="361" spans="1:12">
      <c r="A361" s="31"/>
      <c r="B361" s="26" t="s">
        <v>307</v>
      </c>
      <c r="C361" s="32">
        <v>0</v>
      </c>
      <c r="D361" s="33">
        <v>26</v>
      </c>
      <c r="E361" s="33">
        <v>14</v>
      </c>
      <c r="F361" s="33">
        <v>39</v>
      </c>
      <c r="G361" s="33">
        <v>79</v>
      </c>
      <c r="H361" s="28"/>
      <c r="I361" s="28"/>
      <c r="J361" s="29"/>
      <c r="K361" s="29"/>
      <c r="L361" s="30"/>
    </row>
    <row r="362" spans="1:12">
      <c r="A362" s="31"/>
      <c r="B362" s="26" t="s">
        <v>308</v>
      </c>
      <c r="C362" s="32">
        <v>0</v>
      </c>
      <c r="D362" s="33">
        <v>14</v>
      </c>
      <c r="E362" s="33">
        <v>19</v>
      </c>
      <c r="F362" s="33">
        <v>49</v>
      </c>
      <c r="G362" s="33">
        <v>82</v>
      </c>
      <c r="H362" s="28"/>
      <c r="I362" s="28"/>
      <c r="J362" s="29"/>
      <c r="K362" s="29"/>
      <c r="L362" s="30"/>
    </row>
    <row r="363" spans="1:12">
      <c r="A363" s="31"/>
      <c r="B363" s="26" t="s">
        <v>309</v>
      </c>
      <c r="C363" s="32">
        <v>0</v>
      </c>
      <c r="D363" s="33">
        <v>25</v>
      </c>
      <c r="E363" s="33">
        <v>19</v>
      </c>
      <c r="F363" s="33">
        <v>43</v>
      </c>
      <c r="G363" s="33">
        <v>87</v>
      </c>
      <c r="H363" s="28"/>
      <c r="I363" s="28"/>
      <c r="J363" s="29"/>
      <c r="K363" s="29"/>
      <c r="L363" s="30"/>
    </row>
    <row r="364" spans="1:12">
      <c r="A364" s="31"/>
      <c r="B364" s="26" t="s">
        <v>310</v>
      </c>
      <c r="C364" s="32">
        <v>0</v>
      </c>
      <c r="D364" s="33">
        <v>24</v>
      </c>
      <c r="E364" s="33">
        <v>16</v>
      </c>
      <c r="F364" s="33">
        <v>28</v>
      </c>
      <c r="G364" s="33">
        <v>68</v>
      </c>
      <c r="H364" s="28"/>
      <c r="I364" s="28"/>
      <c r="J364" s="29"/>
      <c r="K364" s="29"/>
      <c r="L364" s="30"/>
    </row>
    <row r="365" spans="1:12">
      <c r="A365" s="31"/>
      <c r="B365" s="26" t="s">
        <v>311</v>
      </c>
      <c r="C365" s="32">
        <v>0</v>
      </c>
      <c r="D365" s="33">
        <v>28</v>
      </c>
      <c r="E365" s="33">
        <v>11</v>
      </c>
      <c r="F365" s="33">
        <v>34</v>
      </c>
      <c r="G365" s="33">
        <v>73</v>
      </c>
      <c r="H365" s="28"/>
      <c r="I365" s="28"/>
      <c r="J365" s="29"/>
      <c r="K365" s="29"/>
      <c r="L365" s="30"/>
    </row>
    <row r="366" spans="1:12">
      <c r="A366" s="31"/>
      <c r="B366" s="26" t="s">
        <v>312</v>
      </c>
      <c r="C366" s="32">
        <v>0</v>
      </c>
      <c r="D366" s="33">
        <v>19</v>
      </c>
      <c r="E366" s="33">
        <v>8</v>
      </c>
      <c r="F366" s="33">
        <v>33</v>
      </c>
      <c r="G366" s="33">
        <v>60</v>
      </c>
      <c r="H366" s="28"/>
      <c r="I366" s="28"/>
      <c r="J366" s="29"/>
      <c r="K366" s="29"/>
      <c r="L366" s="30"/>
    </row>
    <row r="367" spans="1:12">
      <c r="A367" s="31"/>
      <c r="B367" s="26" t="s">
        <v>313</v>
      </c>
      <c r="C367" s="32">
        <v>0</v>
      </c>
      <c r="D367" s="33">
        <v>17</v>
      </c>
      <c r="E367" s="33">
        <v>16</v>
      </c>
      <c r="F367" s="33">
        <v>34</v>
      </c>
      <c r="G367" s="33">
        <v>67</v>
      </c>
      <c r="H367" s="28"/>
      <c r="I367" s="28"/>
      <c r="J367" s="29"/>
      <c r="K367" s="29"/>
      <c r="L367" s="30"/>
    </row>
    <row r="368" spans="1:12">
      <c r="A368" s="31"/>
      <c r="B368" s="26" t="s">
        <v>314</v>
      </c>
      <c r="C368" s="32">
        <v>0</v>
      </c>
      <c r="D368" s="33">
        <v>12</v>
      </c>
      <c r="E368" s="33">
        <v>14</v>
      </c>
      <c r="F368" s="33">
        <v>40</v>
      </c>
      <c r="G368" s="33">
        <v>66</v>
      </c>
      <c r="H368" s="28"/>
      <c r="I368" s="28"/>
      <c r="J368" s="29"/>
      <c r="K368" s="29"/>
      <c r="L368" s="30"/>
    </row>
    <row r="369" spans="1:12">
      <c r="A369" s="31"/>
      <c r="B369" s="26" t="s">
        <v>315</v>
      </c>
      <c r="C369" s="32">
        <v>0</v>
      </c>
      <c r="D369" s="33">
        <v>17</v>
      </c>
      <c r="E369" s="33">
        <v>8</v>
      </c>
      <c r="F369" s="33">
        <v>35</v>
      </c>
      <c r="G369" s="33">
        <v>60</v>
      </c>
      <c r="H369" s="28"/>
      <c r="I369" s="28"/>
      <c r="J369" s="29"/>
      <c r="K369" s="29"/>
      <c r="L369" s="30"/>
    </row>
    <row r="370" spans="1:12">
      <c r="A370" s="31"/>
      <c r="B370" s="26" t="s">
        <v>316</v>
      </c>
      <c r="C370" s="32">
        <v>0</v>
      </c>
      <c r="D370" s="33">
        <v>8</v>
      </c>
      <c r="E370" s="33">
        <v>13</v>
      </c>
      <c r="F370" s="33">
        <v>35</v>
      </c>
      <c r="G370" s="33">
        <v>56</v>
      </c>
      <c r="H370" s="28"/>
      <c r="I370" s="28"/>
      <c r="J370" s="29"/>
      <c r="K370" s="29"/>
      <c r="L370" s="30"/>
    </row>
    <row r="371" spans="1:12">
      <c r="A371" s="31"/>
      <c r="B371" s="26" t="s">
        <v>317</v>
      </c>
      <c r="C371" s="32">
        <v>0</v>
      </c>
      <c r="D371" s="33">
        <v>11</v>
      </c>
      <c r="E371" s="33">
        <v>13</v>
      </c>
      <c r="F371" s="33">
        <v>32</v>
      </c>
      <c r="G371" s="33">
        <v>56</v>
      </c>
      <c r="H371" s="28"/>
      <c r="I371" s="28"/>
      <c r="J371" s="29"/>
      <c r="K371" s="29"/>
      <c r="L371" s="30"/>
    </row>
    <row r="372" spans="1:12">
      <c r="A372" s="31"/>
      <c r="B372" s="26" t="s">
        <v>318</v>
      </c>
      <c r="C372" s="32">
        <v>0</v>
      </c>
      <c r="D372" s="33">
        <v>11</v>
      </c>
      <c r="E372" s="33">
        <v>9</v>
      </c>
      <c r="F372" s="33">
        <v>28</v>
      </c>
      <c r="G372" s="33">
        <v>48</v>
      </c>
      <c r="H372" s="28"/>
      <c r="I372" s="28"/>
      <c r="J372" s="29"/>
      <c r="K372" s="29"/>
      <c r="L372" s="30"/>
    </row>
    <row r="373" spans="1:12">
      <c r="A373" s="31"/>
      <c r="B373" s="26" t="s">
        <v>319</v>
      </c>
      <c r="C373" s="32">
        <v>0</v>
      </c>
      <c r="D373" s="33">
        <v>10</v>
      </c>
      <c r="E373" s="33">
        <v>11</v>
      </c>
      <c r="F373" s="33">
        <v>30</v>
      </c>
      <c r="G373" s="33">
        <v>51</v>
      </c>
      <c r="H373" s="28"/>
      <c r="I373" s="28"/>
      <c r="J373" s="29"/>
      <c r="K373" s="29"/>
      <c r="L373" s="30"/>
    </row>
    <row r="374" spans="1:12">
      <c r="A374" s="31"/>
      <c r="B374" s="26" t="s">
        <v>320</v>
      </c>
      <c r="C374" s="32">
        <v>0</v>
      </c>
      <c r="D374" s="33">
        <v>9</v>
      </c>
      <c r="E374" s="33">
        <v>13</v>
      </c>
      <c r="F374" s="33">
        <v>40</v>
      </c>
      <c r="G374" s="33">
        <v>62</v>
      </c>
      <c r="H374" s="28"/>
      <c r="I374" s="28"/>
      <c r="J374" s="29"/>
      <c r="K374" s="29"/>
      <c r="L374" s="30"/>
    </row>
    <row r="375" spans="1:12">
      <c r="A375" s="31"/>
      <c r="B375" s="26" t="s">
        <v>321</v>
      </c>
      <c r="C375" s="32">
        <v>0</v>
      </c>
      <c r="D375" s="33">
        <v>10</v>
      </c>
      <c r="E375" s="33">
        <v>13</v>
      </c>
      <c r="F375" s="33">
        <v>41</v>
      </c>
      <c r="G375" s="33">
        <v>64</v>
      </c>
      <c r="H375" s="28"/>
      <c r="I375" s="28"/>
      <c r="J375" s="29"/>
      <c r="K375" s="29"/>
      <c r="L375" s="30"/>
    </row>
    <row r="376" spans="1:12">
      <c r="A376" s="31"/>
      <c r="B376" s="26" t="s">
        <v>322</v>
      </c>
      <c r="C376" s="32">
        <v>0</v>
      </c>
      <c r="D376" s="33">
        <v>17</v>
      </c>
      <c r="E376" s="33">
        <v>10</v>
      </c>
      <c r="F376" s="33">
        <v>35</v>
      </c>
      <c r="G376" s="33">
        <v>62</v>
      </c>
      <c r="H376" s="28"/>
      <c r="I376" s="28"/>
      <c r="J376" s="29"/>
      <c r="K376" s="29"/>
      <c r="L376" s="30"/>
    </row>
    <row r="377" spans="1:12">
      <c r="A377" s="31"/>
      <c r="B377" s="26" t="s">
        <v>323</v>
      </c>
      <c r="C377" s="32">
        <v>0</v>
      </c>
      <c r="D377" s="33">
        <v>13</v>
      </c>
      <c r="E377" s="33">
        <v>16</v>
      </c>
      <c r="F377" s="33">
        <v>32</v>
      </c>
      <c r="G377" s="33">
        <v>61</v>
      </c>
      <c r="H377" s="28"/>
      <c r="I377" s="28"/>
      <c r="J377" s="29"/>
      <c r="K377" s="29"/>
      <c r="L377" s="30"/>
    </row>
    <row r="378" spans="1:12">
      <c r="A378" s="31"/>
      <c r="B378" s="26" t="s">
        <v>324</v>
      </c>
      <c r="C378" s="32">
        <v>0</v>
      </c>
      <c r="D378" s="33">
        <v>11</v>
      </c>
      <c r="E378" s="33">
        <v>9</v>
      </c>
      <c r="F378" s="33">
        <v>19</v>
      </c>
      <c r="G378" s="33">
        <v>39</v>
      </c>
      <c r="H378" s="28"/>
      <c r="I378" s="28"/>
      <c r="J378" s="29"/>
      <c r="K378" s="29"/>
      <c r="L378" s="30"/>
    </row>
    <row r="379" spans="1:12">
      <c r="A379" s="31"/>
      <c r="B379" s="26" t="s">
        <v>325</v>
      </c>
      <c r="C379" s="32">
        <v>0</v>
      </c>
      <c r="D379" s="33">
        <v>20</v>
      </c>
      <c r="E379" s="33">
        <v>13</v>
      </c>
      <c r="F379" s="33">
        <v>25</v>
      </c>
      <c r="G379" s="33">
        <v>58</v>
      </c>
      <c r="H379" s="28"/>
      <c r="I379" s="28"/>
      <c r="J379" s="29"/>
      <c r="K379" s="29"/>
      <c r="L379" s="30"/>
    </row>
    <row r="380" spans="1:12">
      <c r="A380" s="31"/>
      <c r="B380" s="26" t="s">
        <v>326</v>
      </c>
      <c r="C380" s="32">
        <v>0</v>
      </c>
      <c r="D380" s="33">
        <v>22</v>
      </c>
      <c r="E380" s="33">
        <v>13</v>
      </c>
      <c r="F380" s="33">
        <v>28</v>
      </c>
      <c r="G380" s="33">
        <v>63</v>
      </c>
      <c r="H380" s="28"/>
      <c r="I380" s="28"/>
      <c r="J380" s="29"/>
      <c r="K380" s="29"/>
      <c r="L380" s="30"/>
    </row>
    <row r="381" spans="1:12">
      <c r="A381" s="31"/>
      <c r="B381" s="26" t="s">
        <v>327</v>
      </c>
      <c r="C381" s="32">
        <v>0</v>
      </c>
      <c r="D381" s="33">
        <v>18</v>
      </c>
      <c r="E381" s="33">
        <v>17</v>
      </c>
      <c r="F381" s="33">
        <v>33</v>
      </c>
      <c r="G381" s="33">
        <v>68</v>
      </c>
      <c r="H381" s="28"/>
      <c r="I381" s="28"/>
      <c r="J381" s="29"/>
      <c r="K381" s="29"/>
      <c r="L381" s="30"/>
    </row>
    <row r="382" spans="1:12">
      <c r="A382" s="31"/>
      <c r="B382" s="26" t="s">
        <v>328</v>
      </c>
      <c r="C382" s="32">
        <v>0</v>
      </c>
      <c r="D382" s="33">
        <v>13</v>
      </c>
      <c r="E382" s="33">
        <v>17</v>
      </c>
      <c r="F382" s="33">
        <v>32</v>
      </c>
      <c r="G382" s="33">
        <v>62</v>
      </c>
      <c r="H382" s="28"/>
      <c r="I382" s="28"/>
      <c r="J382" s="29"/>
      <c r="K382" s="29"/>
      <c r="L382" s="30"/>
    </row>
    <row r="383" spans="1:12">
      <c r="A383" s="31"/>
      <c r="B383" s="26" t="s">
        <v>329</v>
      </c>
      <c r="C383" s="32">
        <v>0</v>
      </c>
      <c r="D383" s="33">
        <v>10</v>
      </c>
      <c r="E383" s="33">
        <v>11</v>
      </c>
      <c r="F383" s="33">
        <v>46</v>
      </c>
      <c r="G383" s="33">
        <v>67</v>
      </c>
      <c r="H383" s="28"/>
      <c r="I383" s="28"/>
      <c r="J383" s="29"/>
      <c r="K383" s="29"/>
      <c r="L383" s="30"/>
    </row>
    <row r="384" spans="1:12">
      <c r="A384" s="31"/>
      <c r="B384" s="26" t="s">
        <v>330</v>
      </c>
      <c r="C384" s="32">
        <v>0</v>
      </c>
      <c r="D384" s="33">
        <v>13</v>
      </c>
      <c r="E384" s="33">
        <v>15</v>
      </c>
      <c r="F384" s="33">
        <v>41</v>
      </c>
      <c r="G384" s="33">
        <v>69</v>
      </c>
      <c r="H384" s="28"/>
      <c r="I384" s="28"/>
      <c r="J384" s="29"/>
      <c r="K384" s="29"/>
      <c r="L384" s="30"/>
    </row>
    <row r="385" spans="1:12">
      <c r="A385" s="31"/>
      <c r="B385" s="26" t="s">
        <v>331</v>
      </c>
      <c r="C385" s="32">
        <v>0</v>
      </c>
      <c r="D385" s="33">
        <v>17</v>
      </c>
      <c r="E385" s="33">
        <v>19</v>
      </c>
      <c r="F385" s="33">
        <v>40</v>
      </c>
      <c r="G385" s="33">
        <v>76</v>
      </c>
      <c r="H385" s="28"/>
      <c r="I385" s="28"/>
      <c r="J385" s="29"/>
      <c r="K385" s="29"/>
      <c r="L385" s="30"/>
    </row>
    <row r="386" spans="1:12">
      <c r="A386" s="31"/>
      <c r="B386" s="26" t="s">
        <v>332</v>
      </c>
      <c r="C386" s="32">
        <v>0</v>
      </c>
      <c r="D386" s="33">
        <v>20</v>
      </c>
      <c r="E386" s="33">
        <v>19</v>
      </c>
      <c r="F386" s="33">
        <v>57</v>
      </c>
      <c r="G386" s="33">
        <v>96</v>
      </c>
      <c r="H386" s="28"/>
      <c r="I386" s="28"/>
      <c r="J386" s="29"/>
      <c r="K386" s="29"/>
      <c r="L386" s="30"/>
    </row>
    <row r="387" spans="1:12">
      <c r="A387" s="31"/>
      <c r="B387" s="26" t="s">
        <v>333</v>
      </c>
      <c r="C387" s="32">
        <v>0</v>
      </c>
      <c r="D387" s="33">
        <v>13</v>
      </c>
      <c r="E387" s="33">
        <v>18</v>
      </c>
      <c r="F387" s="33">
        <v>54</v>
      </c>
      <c r="G387" s="33">
        <v>85</v>
      </c>
      <c r="H387" s="28"/>
      <c r="I387" s="28"/>
      <c r="J387" s="29"/>
      <c r="K387" s="29"/>
      <c r="L387" s="30"/>
    </row>
    <row r="388" spans="1:12">
      <c r="A388" s="31"/>
      <c r="B388" s="26" t="s">
        <v>334</v>
      </c>
      <c r="C388" s="32">
        <v>0</v>
      </c>
      <c r="D388" s="33">
        <v>23</v>
      </c>
      <c r="E388" s="33">
        <v>17</v>
      </c>
      <c r="F388" s="33">
        <v>49</v>
      </c>
      <c r="G388" s="33">
        <v>89</v>
      </c>
      <c r="H388" s="28"/>
      <c r="I388" s="28"/>
      <c r="J388" s="29"/>
      <c r="K388" s="29"/>
      <c r="L388" s="30"/>
    </row>
    <row r="389" spans="1:12">
      <c r="A389" s="31"/>
      <c r="B389" s="26" t="s">
        <v>335</v>
      </c>
      <c r="C389" s="32">
        <v>0</v>
      </c>
      <c r="D389" s="33">
        <v>29</v>
      </c>
      <c r="E389" s="33">
        <v>22</v>
      </c>
      <c r="F389" s="33">
        <v>55</v>
      </c>
      <c r="G389" s="33">
        <v>106</v>
      </c>
      <c r="H389" s="28"/>
      <c r="I389" s="28"/>
      <c r="J389" s="29"/>
      <c r="K389" s="29"/>
      <c r="L389" s="30"/>
    </row>
    <row r="390" spans="1:12">
      <c r="A390" s="31"/>
      <c r="B390" s="26" t="s">
        <v>336</v>
      </c>
      <c r="C390" s="32">
        <v>0</v>
      </c>
      <c r="D390" s="33">
        <v>25</v>
      </c>
      <c r="E390" s="33">
        <v>22</v>
      </c>
      <c r="F390" s="33">
        <v>53</v>
      </c>
      <c r="G390" s="33">
        <v>100</v>
      </c>
      <c r="H390" s="28"/>
      <c r="I390" s="28"/>
      <c r="J390" s="29"/>
      <c r="K390" s="29"/>
      <c r="L390" s="30"/>
    </row>
    <row r="391" spans="1:12">
      <c r="A391" s="31"/>
      <c r="B391" s="26" t="s">
        <v>337</v>
      </c>
      <c r="C391" s="32">
        <v>0</v>
      </c>
      <c r="D391" s="33">
        <v>26</v>
      </c>
      <c r="E391" s="33">
        <v>17</v>
      </c>
      <c r="F391" s="33">
        <v>40</v>
      </c>
      <c r="G391" s="33">
        <v>83</v>
      </c>
      <c r="H391" s="28"/>
      <c r="I391" s="28"/>
      <c r="J391" s="29"/>
      <c r="K391" s="29"/>
      <c r="L391" s="30"/>
    </row>
    <row r="392" spans="1:12">
      <c r="A392" s="31"/>
      <c r="B392" s="26" t="s">
        <v>338</v>
      </c>
      <c r="C392" s="32">
        <v>0</v>
      </c>
      <c r="D392" s="33">
        <v>34</v>
      </c>
      <c r="E392" s="33">
        <v>20</v>
      </c>
      <c r="F392" s="33">
        <v>46</v>
      </c>
      <c r="G392" s="33">
        <v>100</v>
      </c>
      <c r="H392" s="28"/>
      <c r="I392" s="28"/>
      <c r="J392" s="29"/>
      <c r="K392" s="29"/>
      <c r="L392" s="30"/>
    </row>
    <row r="393" spans="1:12">
      <c r="A393" s="31"/>
      <c r="B393" s="26" t="s">
        <v>339</v>
      </c>
      <c r="C393" s="32">
        <v>0</v>
      </c>
      <c r="D393" s="33">
        <v>33</v>
      </c>
      <c r="E393" s="33">
        <v>33</v>
      </c>
      <c r="F393" s="33">
        <v>49</v>
      </c>
      <c r="G393" s="33">
        <v>115</v>
      </c>
      <c r="H393" s="28"/>
      <c r="I393" s="28"/>
      <c r="J393" s="29"/>
      <c r="K393" s="29"/>
      <c r="L393" s="30"/>
    </row>
    <row r="394" spans="1:12">
      <c r="A394" s="31"/>
      <c r="B394" s="26" t="s">
        <v>340</v>
      </c>
      <c r="C394" s="32">
        <v>0</v>
      </c>
      <c r="D394" s="33">
        <v>35</v>
      </c>
      <c r="E394" s="33">
        <v>35</v>
      </c>
      <c r="F394" s="33">
        <v>49</v>
      </c>
      <c r="G394" s="33">
        <v>119</v>
      </c>
      <c r="H394" s="28"/>
      <c r="I394" s="28"/>
      <c r="J394" s="29"/>
      <c r="K394" s="29"/>
      <c r="L394" s="30"/>
    </row>
    <row r="395" spans="1:12">
      <c r="A395" s="31"/>
      <c r="B395" s="26" t="s">
        <v>341</v>
      </c>
      <c r="C395" s="32">
        <v>0</v>
      </c>
      <c r="D395" s="33">
        <v>32</v>
      </c>
      <c r="E395" s="33">
        <v>32</v>
      </c>
      <c r="F395" s="33">
        <v>63</v>
      </c>
      <c r="G395" s="33">
        <v>127</v>
      </c>
      <c r="H395" s="28"/>
      <c r="I395" s="28"/>
      <c r="J395" s="29"/>
      <c r="K395" s="29"/>
      <c r="L395" s="30"/>
    </row>
    <row r="396" spans="1:12">
      <c r="A396" s="31"/>
      <c r="B396" s="26" t="s">
        <v>342</v>
      </c>
      <c r="C396" s="32">
        <v>0</v>
      </c>
      <c r="D396" s="33">
        <v>24</v>
      </c>
      <c r="E396" s="33">
        <v>29</v>
      </c>
      <c r="F396" s="33">
        <v>87</v>
      </c>
      <c r="G396" s="33">
        <v>140</v>
      </c>
      <c r="H396" s="28"/>
      <c r="I396" s="28"/>
      <c r="J396" s="29"/>
      <c r="K396" s="29"/>
      <c r="L396" s="30"/>
    </row>
    <row r="397" spans="1:12">
      <c r="A397" s="31"/>
      <c r="B397" s="26" t="s">
        <v>343</v>
      </c>
      <c r="C397" s="32">
        <v>0</v>
      </c>
      <c r="D397" s="33">
        <v>32</v>
      </c>
      <c r="E397" s="33">
        <v>24</v>
      </c>
      <c r="F397" s="33">
        <v>82</v>
      </c>
      <c r="G397" s="33">
        <v>138</v>
      </c>
      <c r="H397" s="28"/>
      <c r="I397" s="28"/>
      <c r="J397" s="29"/>
      <c r="K397" s="29"/>
      <c r="L397" s="30"/>
    </row>
    <row r="398" spans="1:12">
      <c r="A398" s="31"/>
      <c r="B398" s="26" t="s">
        <v>344</v>
      </c>
      <c r="C398" s="32">
        <v>0</v>
      </c>
      <c r="D398" s="33">
        <v>31</v>
      </c>
      <c r="E398" s="33">
        <v>20</v>
      </c>
      <c r="F398" s="33">
        <v>70</v>
      </c>
      <c r="G398" s="33">
        <v>121</v>
      </c>
      <c r="H398" s="28"/>
      <c r="I398" s="28"/>
      <c r="J398" s="29"/>
      <c r="K398" s="29"/>
      <c r="L398" s="30"/>
    </row>
    <row r="399" spans="1:12">
      <c r="A399" s="31"/>
      <c r="B399" s="26" t="s">
        <v>345</v>
      </c>
      <c r="C399" s="32">
        <v>0</v>
      </c>
      <c r="D399" s="33">
        <v>40</v>
      </c>
      <c r="E399" s="33">
        <v>28</v>
      </c>
      <c r="F399" s="33">
        <v>65</v>
      </c>
      <c r="G399" s="33">
        <v>133</v>
      </c>
      <c r="H399" s="28"/>
      <c r="I399" s="28"/>
      <c r="J399" s="29"/>
      <c r="K399" s="29"/>
      <c r="L399" s="30"/>
    </row>
    <row r="400" spans="1:12">
      <c r="A400" s="31"/>
      <c r="B400" s="26" t="s">
        <v>346</v>
      </c>
      <c r="C400" s="32">
        <v>0</v>
      </c>
      <c r="D400" s="33">
        <v>41</v>
      </c>
      <c r="E400" s="33">
        <v>31</v>
      </c>
      <c r="F400" s="33">
        <v>77</v>
      </c>
      <c r="G400" s="33">
        <v>149</v>
      </c>
      <c r="H400" s="28"/>
      <c r="I400" s="28"/>
      <c r="J400" s="29"/>
      <c r="K400" s="29"/>
      <c r="L400" s="30"/>
    </row>
    <row r="401" spans="1:12">
      <c r="A401" s="31"/>
      <c r="B401" s="26" t="s">
        <v>347</v>
      </c>
      <c r="C401" s="32">
        <v>0</v>
      </c>
      <c r="D401" s="33">
        <v>26</v>
      </c>
      <c r="E401" s="33">
        <v>20</v>
      </c>
      <c r="F401" s="33">
        <v>52</v>
      </c>
      <c r="G401" s="33">
        <v>98</v>
      </c>
      <c r="H401" s="28"/>
      <c r="I401" s="28"/>
      <c r="J401" s="29"/>
      <c r="K401" s="29"/>
      <c r="L401" s="30"/>
    </row>
    <row r="402" spans="1:12">
      <c r="A402" s="31"/>
      <c r="B402" s="26" t="s">
        <v>348</v>
      </c>
      <c r="C402" s="32">
        <v>0</v>
      </c>
      <c r="D402" s="33">
        <v>21</v>
      </c>
      <c r="E402" s="33">
        <v>24</v>
      </c>
      <c r="F402" s="33">
        <v>30</v>
      </c>
      <c r="G402" s="33">
        <v>75</v>
      </c>
      <c r="H402" s="28"/>
      <c r="I402" s="28"/>
      <c r="J402" s="29"/>
      <c r="K402" s="29"/>
      <c r="L402" s="30"/>
    </row>
    <row r="403" spans="1:12">
      <c r="A403" s="31"/>
      <c r="B403" s="26" t="s">
        <v>349</v>
      </c>
      <c r="C403" s="32">
        <v>0</v>
      </c>
      <c r="D403" s="33">
        <v>35</v>
      </c>
      <c r="E403" s="33">
        <v>19</v>
      </c>
      <c r="F403" s="33">
        <v>41</v>
      </c>
      <c r="G403" s="33">
        <v>95</v>
      </c>
      <c r="H403" s="28"/>
      <c r="I403" s="28"/>
      <c r="J403" s="29"/>
      <c r="K403" s="29"/>
      <c r="L403" s="30"/>
    </row>
    <row r="404" spans="1:12">
      <c r="A404" s="31"/>
      <c r="B404" s="26" t="s">
        <v>350</v>
      </c>
      <c r="C404" s="32">
        <v>0</v>
      </c>
      <c r="D404" s="33">
        <v>42</v>
      </c>
      <c r="E404" s="33">
        <v>23</v>
      </c>
      <c r="F404" s="33">
        <v>29</v>
      </c>
      <c r="G404" s="33">
        <v>94</v>
      </c>
      <c r="H404" s="28"/>
      <c r="I404" s="28"/>
      <c r="J404" s="29"/>
      <c r="K404" s="29"/>
      <c r="L404" s="30"/>
    </row>
    <row r="405" spans="1:12">
      <c r="A405" s="31"/>
      <c r="B405" s="26" t="s">
        <v>351</v>
      </c>
      <c r="C405" s="32">
        <v>0</v>
      </c>
      <c r="D405" s="33">
        <v>29</v>
      </c>
      <c r="E405" s="33">
        <v>20</v>
      </c>
      <c r="F405" s="33">
        <v>25</v>
      </c>
      <c r="G405" s="33">
        <v>74</v>
      </c>
      <c r="H405" s="28"/>
      <c r="I405" s="28"/>
      <c r="J405" s="29"/>
      <c r="K405" s="29"/>
      <c r="L405" s="30"/>
    </row>
    <row r="406" spans="1:12">
      <c r="A406" s="31"/>
      <c r="B406" s="26" t="s">
        <v>352</v>
      </c>
      <c r="C406" s="32">
        <v>0</v>
      </c>
      <c r="D406" s="33">
        <v>27</v>
      </c>
      <c r="E406" s="33">
        <v>14</v>
      </c>
      <c r="F406" s="33">
        <v>27</v>
      </c>
      <c r="G406" s="33">
        <v>68</v>
      </c>
      <c r="H406" s="28"/>
      <c r="I406" s="28"/>
      <c r="J406" s="29"/>
      <c r="K406" s="29"/>
      <c r="L406" s="30"/>
    </row>
    <row r="407" spans="1:12">
      <c r="A407" s="31"/>
      <c r="B407" s="26" t="s">
        <v>353</v>
      </c>
      <c r="C407" s="32">
        <v>0</v>
      </c>
      <c r="D407" s="33">
        <v>32</v>
      </c>
      <c r="E407" s="33">
        <v>20</v>
      </c>
      <c r="F407" s="33">
        <v>35</v>
      </c>
      <c r="G407" s="33">
        <v>87</v>
      </c>
      <c r="H407" s="28"/>
      <c r="I407" s="28"/>
      <c r="J407" s="29"/>
      <c r="K407" s="29"/>
      <c r="L407" s="30"/>
    </row>
    <row r="408" spans="1:12">
      <c r="A408" s="31"/>
      <c r="B408" s="26" t="s">
        <v>354</v>
      </c>
      <c r="C408" s="32">
        <v>0</v>
      </c>
      <c r="D408" s="33">
        <v>14</v>
      </c>
      <c r="E408" s="33">
        <v>20</v>
      </c>
      <c r="F408" s="33">
        <v>28</v>
      </c>
      <c r="G408" s="33">
        <v>62</v>
      </c>
      <c r="H408" s="28"/>
      <c r="I408" s="28"/>
      <c r="J408" s="29"/>
      <c r="K408" s="29"/>
      <c r="L408" s="30"/>
    </row>
    <row r="409" spans="1:12">
      <c r="A409" s="31"/>
      <c r="B409" s="26" t="s">
        <v>355</v>
      </c>
      <c r="C409" s="32">
        <v>0</v>
      </c>
      <c r="D409" s="33">
        <v>25</v>
      </c>
      <c r="E409" s="33">
        <v>20</v>
      </c>
      <c r="F409" s="33">
        <v>37</v>
      </c>
      <c r="G409" s="33">
        <v>82</v>
      </c>
      <c r="H409" s="28"/>
      <c r="I409" s="28"/>
      <c r="J409" s="29"/>
      <c r="K409" s="29"/>
      <c r="L409" s="30"/>
    </row>
    <row r="410" spans="1:12">
      <c r="A410" s="31"/>
      <c r="B410" s="26" t="s">
        <v>356</v>
      </c>
      <c r="C410" s="32">
        <v>0</v>
      </c>
      <c r="D410" s="33">
        <v>24</v>
      </c>
      <c r="E410" s="33">
        <v>16</v>
      </c>
      <c r="F410" s="33">
        <v>39</v>
      </c>
      <c r="G410" s="33">
        <v>79</v>
      </c>
      <c r="H410" s="28"/>
      <c r="I410" s="28"/>
      <c r="J410" s="29"/>
      <c r="K410" s="29"/>
      <c r="L410" s="30"/>
    </row>
    <row r="411" spans="1:12">
      <c r="A411" s="31"/>
      <c r="B411" s="26" t="s">
        <v>357</v>
      </c>
      <c r="C411" s="32">
        <v>0</v>
      </c>
      <c r="D411" s="33">
        <v>20</v>
      </c>
      <c r="E411" s="33">
        <v>10</v>
      </c>
      <c r="F411" s="33">
        <v>30</v>
      </c>
      <c r="G411" s="33">
        <v>61</v>
      </c>
      <c r="H411" s="28"/>
      <c r="I411" s="28"/>
      <c r="J411" s="29"/>
      <c r="K411" s="29"/>
      <c r="L411" s="30"/>
    </row>
    <row r="412" spans="1:12">
      <c r="A412" s="31"/>
      <c r="B412" s="26" t="s">
        <v>358</v>
      </c>
      <c r="C412" s="32">
        <v>0</v>
      </c>
      <c r="D412" s="33">
        <v>14</v>
      </c>
      <c r="E412" s="33">
        <v>8</v>
      </c>
      <c r="F412" s="33">
        <v>24</v>
      </c>
      <c r="G412" s="33">
        <v>46</v>
      </c>
      <c r="H412" s="28"/>
      <c r="I412" s="28"/>
      <c r="J412" s="29"/>
      <c r="K412" s="29"/>
      <c r="L412" s="30"/>
    </row>
    <row r="413" spans="1:12">
      <c r="A413" s="31"/>
      <c r="B413" s="26" t="s">
        <v>359</v>
      </c>
      <c r="C413" s="32">
        <v>0</v>
      </c>
      <c r="D413" s="33">
        <v>18</v>
      </c>
      <c r="E413" s="33">
        <v>12</v>
      </c>
      <c r="F413" s="33">
        <v>31</v>
      </c>
      <c r="G413" s="33">
        <v>61</v>
      </c>
      <c r="H413" s="28"/>
      <c r="I413" s="28"/>
      <c r="J413" s="29"/>
      <c r="K413" s="29"/>
      <c r="L413" s="30"/>
    </row>
    <row r="414" spans="1:12">
      <c r="A414" s="31"/>
      <c r="B414" s="26" t="s">
        <v>360</v>
      </c>
      <c r="C414" s="32">
        <v>0</v>
      </c>
      <c r="D414" s="33">
        <v>23</v>
      </c>
      <c r="E414" s="33">
        <v>21</v>
      </c>
      <c r="F414" s="33">
        <v>44</v>
      </c>
      <c r="G414" s="33">
        <v>88</v>
      </c>
      <c r="H414" s="28"/>
      <c r="I414" s="28"/>
      <c r="J414" s="29"/>
      <c r="K414" s="29"/>
      <c r="L414" s="30"/>
    </row>
    <row r="415" spans="1:12">
      <c r="A415" s="31"/>
      <c r="B415" s="26" t="s">
        <v>361</v>
      </c>
      <c r="C415" s="32">
        <v>0</v>
      </c>
      <c r="D415" s="33">
        <v>24</v>
      </c>
      <c r="E415" s="33">
        <v>14</v>
      </c>
      <c r="F415" s="33">
        <v>41</v>
      </c>
      <c r="G415" s="33">
        <v>79</v>
      </c>
      <c r="H415" s="28"/>
      <c r="I415" s="28"/>
      <c r="J415" s="29"/>
      <c r="K415" s="29"/>
      <c r="L415" s="30"/>
    </row>
    <row r="416" spans="1:12">
      <c r="A416" s="31"/>
      <c r="B416" s="26" t="s">
        <v>362</v>
      </c>
      <c r="C416" s="32">
        <v>0</v>
      </c>
      <c r="D416" s="33">
        <v>22</v>
      </c>
      <c r="E416" s="33">
        <v>21</v>
      </c>
      <c r="F416" s="33">
        <v>35</v>
      </c>
      <c r="G416" s="33">
        <v>78</v>
      </c>
      <c r="H416" s="28"/>
      <c r="I416" s="28"/>
      <c r="J416" s="29"/>
      <c r="K416" s="29"/>
      <c r="L416" s="30"/>
    </row>
    <row r="417" spans="1:12">
      <c r="A417" s="31"/>
      <c r="B417" s="26" t="s">
        <v>363</v>
      </c>
      <c r="C417" s="32">
        <v>0</v>
      </c>
      <c r="D417" s="33">
        <v>28</v>
      </c>
      <c r="E417" s="33">
        <v>20</v>
      </c>
      <c r="F417" s="33">
        <v>32</v>
      </c>
      <c r="G417" s="33">
        <v>80</v>
      </c>
      <c r="H417" s="28"/>
      <c r="I417" s="28"/>
      <c r="J417" s="29"/>
      <c r="K417" s="29"/>
      <c r="L417" s="30"/>
    </row>
    <row r="418" spans="1:12">
      <c r="A418" s="31"/>
      <c r="B418" s="26" t="s">
        <v>364</v>
      </c>
      <c r="C418" s="32">
        <v>0</v>
      </c>
      <c r="D418" s="33">
        <v>32</v>
      </c>
      <c r="E418" s="33">
        <v>21</v>
      </c>
      <c r="F418" s="33">
        <v>36</v>
      </c>
      <c r="G418" s="33">
        <v>89</v>
      </c>
      <c r="H418" s="28"/>
      <c r="I418" s="28"/>
      <c r="J418" s="29"/>
      <c r="K418" s="29"/>
      <c r="L418" s="30"/>
    </row>
    <row r="419" spans="1:12">
      <c r="A419" s="31"/>
      <c r="B419" s="26" t="s">
        <v>365</v>
      </c>
      <c r="C419" s="32">
        <v>0</v>
      </c>
      <c r="D419" s="33">
        <v>27</v>
      </c>
      <c r="E419" s="33">
        <v>17</v>
      </c>
      <c r="F419" s="33">
        <v>39</v>
      </c>
      <c r="G419" s="33">
        <v>83</v>
      </c>
      <c r="H419" s="28"/>
      <c r="I419" s="28"/>
      <c r="J419" s="29"/>
      <c r="K419" s="29"/>
      <c r="L419" s="30"/>
    </row>
    <row r="420" spans="1:12">
      <c r="A420" s="31"/>
      <c r="B420" s="26" t="s">
        <v>366</v>
      </c>
      <c r="C420" s="32">
        <v>0</v>
      </c>
      <c r="D420" s="33">
        <v>21</v>
      </c>
      <c r="E420" s="33">
        <v>19</v>
      </c>
      <c r="F420" s="33">
        <v>37</v>
      </c>
      <c r="G420" s="33">
        <v>77</v>
      </c>
      <c r="H420" s="28"/>
      <c r="I420" s="28"/>
      <c r="J420" s="29"/>
      <c r="K420" s="29"/>
      <c r="L420" s="30"/>
    </row>
    <row r="421" spans="1:12">
      <c r="A421" s="31"/>
      <c r="B421" s="26" t="s">
        <v>367</v>
      </c>
      <c r="C421" s="32">
        <v>0</v>
      </c>
      <c r="D421" s="33">
        <v>37</v>
      </c>
      <c r="E421" s="33">
        <v>20</v>
      </c>
      <c r="F421" s="33">
        <v>45</v>
      </c>
      <c r="G421" s="33">
        <v>102</v>
      </c>
      <c r="H421" s="28"/>
      <c r="I421" s="28"/>
      <c r="J421" s="29"/>
      <c r="K421" s="29"/>
      <c r="L421" s="30"/>
    </row>
    <row r="422" spans="1:12">
      <c r="A422" s="31"/>
      <c r="B422" s="26" t="s">
        <v>368</v>
      </c>
      <c r="C422" s="32">
        <v>0</v>
      </c>
      <c r="D422" s="33">
        <v>28</v>
      </c>
      <c r="E422" s="33">
        <v>21</v>
      </c>
      <c r="F422" s="33">
        <v>48</v>
      </c>
      <c r="G422" s="33">
        <v>97</v>
      </c>
      <c r="H422" s="28"/>
      <c r="I422" s="28"/>
      <c r="J422" s="29"/>
      <c r="K422" s="29"/>
      <c r="L422" s="30"/>
    </row>
    <row r="423" spans="1:12">
      <c r="A423" s="31"/>
      <c r="B423" s="26" t="s">
        <v>369</v>
      </c>
      <c r="C423" s="32">
        <v>0</v>
      </c>
      <c r="D423" s="33">
        <v>48</v>
      </c>
      <c r="E423" s="33">
        <v>19</v>
      </c>
      <c r="F423" s="33">
        <v>52</v>
      </c>
      <c r="G423" s="33">
        <v>119</v>
      </c>
      <c r="H423" s="28"/>
      <c r="I423" s="28"/>
      <c r="J423" s="29"/>
      <c r="K423" s="29"/>
      <c r="L423" s="30"/>
    </row>
    <row r="424" spans="1:12">
      <c r="A424" s="31"/>
      <c r="B424" s="26" t="s">
        <v>370</v>
      </c>
      <c r="C424" s="32">
        <v>0</v>
      </c>
      <c r="D424" s="33">
        <v>40</v>
      </c>
      <c r="E424" s="33">
        <v>19</v>
      </c>
      <c r="F424" s="33">
        <v>52</v>
      </c>
      <c r="G424" s="33">
        <v>111</v>
      </c>
      <c r="H424" s="28"/>
      <c r="I424" s="28"/>
      <c r="J424" s="29"/>
      <c r="K424" s="29"/>
      <c r="L424" s="30"/>
    </row>
    <row r="425" spans="1:12">
      <c r="A425" s="31"/>
      <c r="B425" s="26" t="s">
        <v>371</v>
      </c>
      <c r="C425" s="32">
        <v>0</v>
      </c>
      <c r="D425" s="33">
        <v>41</v>
      </c>
      <c r="E425" s="33">
        <v>19</v>
      </c>
      <c r="F425" s="33">
        <v>42</v>
      </c>
      <c r="G425" s="33">
        <v>102</v>
      </c>
      <c r="H425" s="28"/>
      <c r="I425" s="28"/>
      <c r="J425" s="29"/>
      <c r="K425" s="29"/>
      <c r="L425" s="30"/>
    </row>
    <row r="426" spans="1:12">
      <c r="A426" s="31"/>
      <c r="B426" s="26" t="s">
        <v>372</v>
      </c>
      <c r="C426" s="32">
        <v>0</v>
      </c>
      <c r="D426" s="33">
        <v>38</v>
      </c>
      <c r="E426" s="33">
        <v>27</v>
      </c>
      <c r="F426" s="33">
        <v>34</v>
      </c>
      <c r="G426" s="33">
        <v>99</v>
      </c>
      <c r="H426" s="28"/>
      <c r="I426" s="28"/>
      <c r="J426" s="29"/>
      <c r="K426" s="29"/>
      <c r="L426" s="30"/>
    </row>
    <row r="427" spans="1:12">
      <c r="A427" s="31"/>
      <c r="B427" s="26" t="s">
        <v>373</v>
      </c>
      <c r="C427" s="32">
        <v>0</v>
      </c>
      <c r="D427" s="33">
        <v>33</v>
      </c>
      <c r="E427" s="33">
        <v>21</v>
      </c>
      <c r="F427" s="33">
        <v>53</v>
      </c>
      <c r="G427" s="33">
        <v>107</v>
      </c>
      <c r="H427" s="28"/>
      <c r="I427" s="28"/>
      <c r="J427" s="29"/>
      <c r="K427" s="29"/>
      <c r="L427" s="30"/>
    </row>
    <row r="428" spans="1:12">
      <c r="A428" s="31"/>
      <c r="B428" s="26" t="s">
        <v>374</v>
      </c>
      <c r="C428" s="32">
        <v>0</v>
      </c>
      <c r="D428" s="33">
        <v>30</v>
      </c>
      <c r="E428" s="33">
        <v>16</v>
      </c>
      <c r="F428" s="33">
        <v>48</v>
      </c>
      <c r="G428" s="33">
        <v>94</v>
      </c>
      <c r="H428" s="28"/>
      <c r="I428" s="28"/>
      <c r="J428" s="29"/>
      <c r="K428" s="29"/>
      <c r="L428" s="30"/>
    </row>
    <row r="429" spans="1:12">
      <c r="A429" s="31"/>
      <c r="B429" s="26" t="s">
        <v>375</v>
      </c>
      <c r="C429" s="32">
        <v>0</v>
      </c>
      <c r="D429" s="33">
        <v>32</v>
      </c>
      <c r="E429" s="33">
        <v>19</v>
      </c>
      <c r="F429" s="33">
        <v>52</v>
      </c>
      <c r="G429" s="33">
        <v>103</v>
      </c>
      <c r="H429" s="28"/>
      <c r="I429" s="28"/>
      <c r="J429" s="29"/>
      <c r="K429" s="29"/>
      <c r="L429" s="30"/>
    </row>
    <row r="430" spans="1:12">
      <c r="A430" s="31"/>
      <c r="B430" s="26" t="s">
        <v>376</v>
      </c>
      <c r="C430" s="32">
        <v>0</v>
      </c>
      <c r="D430" s="33">
        <v>36</v>
      </c>
      <c r="E430" s="33">
        <v>12</v>
      </c>
      <c r="F430" s="33">
        <v>48</v>
      </c>
      <c r="G430" s="33">
        <v>96</v>
      </c>
      <c r="H430" s="28"/>
      <c r="I430" s="28"/>
      <c r="J430" s="29"/>
      <c r="K430" s="29"/>
      <c r="L430" s="30"/>
    </row>
    <row r="431" spans="1:12">
      <c r="A431" s="31"/>
      <c r="B431" s="26" t="s">
        <v>377</v>
      </c>
      <c r="C431" s="32">
        <v>0</v>
      </c>
      <c r="D431" s="33">
        <v>38</v>
      </c>
      <c r="E431" s="33">
        <v>20</v>
      </c>
      <c r="F431" s="33">
        <v>40</v>
      </c>
      <c r="G431" s="33">
        <v>98</v>
      </c>
      <c r="H431" s="28"/>
      <c r="I431" s="28"/>
      <c r="J431" s="29"/>
      <c r="K431" s="29"/>
      <c r="L431" s="30"/>
    </row>
    <row r="432" spans="1:12">
      <c r="A432" s="31"/>
      <c r="B432" s="26" t="s">
        <v>378</v>
      </c>
      <c r="C432" s="32">
        <v>0</v>
      </c>
      <c r="D432" s="33">
        <v>24</v>
      </c>
      <c r="E432" s="33">
        <v>17</v>
      </c>
      <c r="F432" s="33">
        <v>50</v>
      </c>
      <c r="G432" s="33">
        <v>91</v>
      </c>
      <c r="H432" s="28"/>
      <c r="I432" s="28"/>
      <c r="J432" s="29"/>
      <c r="K432" s="29"/>
      <c r="L432" s="30"/>
    </row>
    <row r="433" spans="1:12">
      <c r="A433" s="31"/>
      <c r="B433" s="26" t="s">
        <v>379</v>
      </c>
      <c r="C433" s="32">
        <v>0</v>
      </c>
      <c r="D433" s="33">
        <v>33</v>
      </c>
      <c r="E433" s="33">
        <v>23</v>
      </c>
      <c r="F433" s="33">
        <v>44</v>
      </c>
      <c r="G433" s="33">
        <v>100</v>
      </c>
      <c r="H433" s="28"/>
      <c r="I433" s="28"/>
      <c r="J433" s="29"/>
      <c r="K433" s="29"/>
      <c r="L433" s="30"/>
    </row>
    <row r="434" spans="1:12">
      <c r="A434" s="31"/>
      <c r="B434" s="26" t="s">
        <v>380</v>
      </c>
      <c r="C434" s="32">
        <v>0</v>
      </c>
      <c r="D434" s="33">
        <v>16</v>
      </c>
      <c r="E434" s="33">
        <v>13</v>
      </c>
      <c r="F434" s="33">
        <v>43</v>
      </c>
      <c r="G434" s="33">
        <v>72</v>
      </c>
      <c r="H434" s="28"/>
      <c r="I434" s="28"/>
      <c r="J434" s="29"/>
      <c r="K434" s="29"/>
      <c r="L434" s="30"/>
    </row>
    <row r="435" spans="1:12">
      <c r="A435" s="31"/>
      <c r="B435" s="26" t="s">
        <v>381</v>
      </c>
      <c r="C435" s="32">
        <v>0</v>
      </c>
      <c r="D435" s="33">
        <v>16</v>
      </c>
      <c r="E435" s="33">
        <v>13</v>
      </c>
      <c r="F435" s="33">
        <v>43</v>
      </c>
      <c r="G435" s="33">
        <v>72</v>
      </c>
      <c r="H435" s="28"/>
      <c r="I435" s="28"/>
      <c r="J435" s="29"/>
      <c r="K435" s="29"/>
      <c r="L435" s="30"/>
    </row>
    <row r="436" spans="1:12">
      <c r="A436" s="31"/>
      <c r="B436" s="26" t="s">
        <v>382</v>
      </c>
      <c r="C436" s="32">
        <v>0</v>
      </c>
      <c r="D436" s="33">
        <v>34</v>
      </c>
      <c r="E436" s="33">
        <v>29</v>
      </c>
      <c r="F436" s="33">
        <v>69</v>
      </c>
      <c r="G436" s="33">
        <v>132</v>
      </c>
      <c r="H436" s="28"/>
      <c r="I436" s="28"/>
      <c r="J436" s="29"/>
      <c r="K436" s="29"/>
      <c r="L436" s="30"/>
    </row>
    <row r="437" spans="1:12">
      <c r="A437" s="31"/>
      <c r="B437" s="26" t="s">
        <v>383</v>
      </c>
      <c r="C437" s="32">
        <v>0</v>
      </c>
      <c r="D437" s="33">
        <v>36</v>
      </c>
      <c r="E437" s="33">
        <v>24</v>
      </c>
      <c r="F437" s="33">
        <v>62</v>
      </c>
      <c r="G437" s="33">
        <v>122</v>
      </c>
      <c r="H437" s="28"/>
      <c r="I437" s="28"/>
      <c r="J437" s="29"/>
      <c r="K437" s="29"/>
      <c r="L437" s="30"/>
    </row>
    <row r="438" spans="1:12">
      <c r="A438" s="31"/>
      <c r="B438" s="26" t="s">
        <v>384</v>
      </c>
      <c r="C438" s="32">
        <v>0</v>
      </c>
      <c r="D438" s="33">
        <v>40</v>
      </c>
      <c r="E438" s="33">
        <v>28</v>
      </c>
      <c r="F438" s="33">
        <v>67</v>
      </c>
      <c r="G438" s="33">
        <v>135</v>
      </c>
      <c r="H438" s="28"/>
      <c r="I438" s="28"/>
      <c r="J438" s="29"/>
      <c r="K438" s="29"/>
      <c r="L438" s="30"/>
    </row>
    <row r="439" spans="1:12">
      <c r="A439" s="31"/>
      <c r="B439" s="26" t="s">
        <v>385</v>
      </c>
      <c r="C439" s="32">
        <v>0</v>
      </c>
      <c r="D439" s="33">
        <v>43</v>
      </c>
      <c r="E439" s="33">
        <v>20</v>
      </c>
      <c r="F439" s="33">
        <v>67</v>
      </c>
      <c r="G439" s="33">
        <v>130</v>
      </c>
      <c r="H439" s="28"/>
      <c r="I439" s="28"/>
      <c r="J439" s="29"/>
      <c r="K439" s="29"/>
      <c r="L439" s="30"/>
    </row>
    <row r="440" spans="1:12">
      <c r="A440" s="31"/>
      <c r="B440" s="26" t="s">
        <v>386</v>
      </c>
      <c r="C440" s="32">
        <v>0</v>
      </c>
      <c r="D440" s="33">
        <v>34</v>
      </c>
      <c r="E440" s="33">
        <v>41</v>
      </c>
      <c r="F440" s="33">
        <v>58</v>
      </c>
      <c r="G440" s="33">
        <v>133</v>
      </c>
      <c r="H440" s="28"/>
      <c r="I440" s="28"/>
      <c r="J440" s="29"/>
      <c r="K440" s="29"/>
      <c r="L440" s="30"/>
    </row>
    <row r="441" spans="1:12">
      <c r="A441" s="31"/>
      <c r="B441" s="26" t="s">
        <v>387</v>
      </c>
      <c r="C441" s="32">
        <v>0</v>
      </c>
      <c r="D441" s="33">
        <v>38</v>
      </c>
      <c r="E441" s="33">
        <v>33</v>
      </c>
      <c r="F441" s="33">
        <v>66</v>
      </c>
      <c r="G441" s="33">
        <v>137</v>
      </c>
      <c r="H441" s="28"/>
      <c r="I441" s="28"/>
      <c r="J441" s="29"/>
      <c r="K441" s="29"/>
      <c r="L441" s="30"/>
    </row>
    <row r="442" spans="1:12">
      <c r="A442" s="31"/>
      <c r="B442" s="26" t="s">
        <v>388</v>
      </c>
      <c r="C442" s="32">
        <v>0</v>
      </c>
      <c r="D442" s="33">
        <v>57</v>
      </c>
      <c r="E442" s="33">
        <v>23</v>
      </c>
      <c r="F442" s="33">
        <v>59</v>
      </c>
      <c r="G442" s="33">
        <v>139</v>
      </c>
      <c r="H442" s="28"/>
      <c r="I442" s="28"/>
      <c r="J442" s="29"/>
      <c r="K442" s="29"/>
      <c r="L442" s="30"/>
    </row>
    <row r="443" spans="1:12">
      <c r="A443" s="31"/>
      <c r="B443" s="26" t="s">
        <v>389</v>
      </c>
      <c r="C443" s="32">
        <v>0</v>
      </c>
      <c r="D443" s="33">
        <v>48</v>
      </c>
      <c r="E443" s="33">
        <v>30</v>
      </c>
      <c r="F443" s="33">
        <v>77</v>
      </c>
      <c r="G443" s="33">
        <v>155</v>
      </c>
      <c r="H443" s="28"/>
      <c r="I443" s="28"/>
      <c r="J443" s="29"/>
      <c r="K443" s="29"/>
      <c r="L443" s="30"/>
    </row>
    <row r="444" spans="1:12">
      <c r="A444" s="31"/>
      <c r="B444" s="26" t="s">
        <v>390</v>
      </c>
      <c r="C444" s="32">
        <v>0</v>
      </c>
      <c r="D444" s="33">
        <v>27</v>
      </c>
      <c r="E444" s="33">
        <v>21</v>
      </c>
      <c r="F444" s="33">
        <v>64</v>
      </c>
      <c r="G444" s="33">
        <v>112</v>
      </c>
      <c r="H444" s="28"/>
      <c r="I444" s="28"/>
      <c r="J444" s="29"/>
      <c r="K444" s="29"/>
      <c r="L444" s="30"/>
    </row>
    <row r="445" spans="1:12">
      <c r="A445" s="31"/>
      <c r="B445" s="26" t="s">
        <v>391</v>
      </c>
      <c r="C445" s="32">
        <v>0</v>
      </c>
      <c r="D445" s="33">
        <v>31</v>
      </c>
      <c r="E445" s="33">
        <v>18</v>
      </c>
      <c r="F445" s="33">
        <v>91</v>
      </c>
      <c r="G445" s="33">
        <v>140</v>
      </c>
      <c r="H445" s="28"/>
      <c r="I445" s="28"/>
      <c r="J445" s="29"/>
      <c r="K445" s="29"/>
      <c r="L445" s="30"/>
    </row>
    <row r="446" spans="1:12">
      <c r="A446" s="31"/>
      <c r="B446" s="26" t="s">
        <v>392</v>
      </c>
      <c r="C446" s="32">
        <v>0</v>
      </c>
      <c r="D446" s="33">
        <v>21</v>
      </c>
      <c r="E446" s="33">
        <v>25</v>
      </c>
      <c r="F446" s="33">
        <v>90</v>
      </c>
      <c r="G446" s="33">
        <v>136</v>
      </c>
      <c r="H446" s="28"/>
      <c r="I446" s="28"/>
      <c r="J446" s="29"/>
      <c r="K446" s="29"/>
      <c r="L446" s="30"/>
    </row>
    <row r="447" spans="1:12">
      <c r="A447" s="31"/>
      <c r="B447" s="26" t="s">
        <v>393</v>
      </c>
      <c r="C447" s="32">
        <v>0</v>
      </c>
      <c r="D447" s="33">
        <v>14</v>
      </c>
      <c r="E447" s="33">
        <v>31</v>
      </c>
      <c r="F447" s="33">
        <v>97</v>
      </c>
      <c r="G447" s="33">
        <v>142</v>
      </c>
      <c r="H447" s="28"/>
      <c r="I447" s="28"/>
      <c r="J447" s="29"/>
      <c r="K447" s="29"/>
      <c r="L447" s="30"/>
    </row>
    <row r="448" spans="1:12">
      <c r="A448" s="31"/>
      <c r="B448" s="26" t="s">
        <v>394</v>
      </c>
      <c r="C448" s="32">
        <v>0</v>
      </c>
      <c r="D448" s="33">
        <v>29</v>
      </c>
      <c r="E448" s="33">
        <v>31</v>
      </c>
      <c r="F448" s="33">
        <v>108</v>
      </c>
      <c r="G448" s="33">
        <v>168</v>
      </c>
      <c r="H448" s="28"/>
      <c r="I448" s="28"/>
      <c r="J448" s="29"/>
      <c r="K448" s="29"/>
      <c r="L448" s="30"/>
    </row>
    <row r="449" spans="2:12">
      <c r="B449" s="26" t="s">
        <v>395</v>
      </c>
      <c r="C449" s="32">
        <v>0</v>
      </c>
      <c r="D449" s="33">
        <v>22</v>
      </c>
      <c r="E449" s="33">
        <v>32</v>
      </c>
      <c r="F449" s="33">
        <v>93</v>
      </c>
      <c r="G449" s="33">
        <v>147</v>
      </c>
    </row>
    <row r="450" spans="2:12">
      <c r="B450" s="26" t="s">
        <v>396</v>
      </c>
      <c r="C450" s="32">
        <v>0</v>
      </c>
      <c r="D450" s="33">
        <v>32</v>
      </c>
      <c r="E450" s="33">
        <v>38</v>
      </c>
      <c r="F450" s="33">
        <v>116</v>
      </c>
      <c r="G450" s="33">
        <v>186</v>
      </c>
    </row>
    <row r="451" spans="2:12">
      <c r="B451" s="26" t="s">
        <v>397</v>
      </c>
      <c r="C451" s="32">
        <v>0</v>
      </c>
      <c r="D451" s="33">
        <v>32</v>
      </c>
      <c r="E451" s="33">
        <v>38</v>
      </c>
      <c r="F451" s="33">
        <v>116</v>
      </c>
      <c r="G451" s="33">
        <v>186</v>
      </c>
    </row>
    <row r="452" spans="2:12">
      <c r="B452" s="26" t="s">
        <v>398</v>
      </c>
      <c r="C452" s="32">
        <v>0</v>
      </c>
      <c r="D452" s="33">
        <v>31</v>
      </c>
      <c r="E452" s="33">
        <v>27</v>
      </c>
      <c r="F452" s="33">
        <v>69</v>
      </c>
      <c r="G452" s="33">
        <v>127</v>
      </c>
    </row>
    <row r="453" spans="2:12">
      <c r="B453" s="26" t="s">
        <v>399</v>
      </c>
      <c r="C453" s="32">
        <v>0</v>
      </c>
      <c r="D453" s="33">
        <v>28</v>
      </c>
      <c r="E453" s="33">
        <v>32</v>
      </c>
      <c r="F453" s="33">
        <v>74</v>
      </c>
      <c r="G453" s="33">
        <v>134</v>
      </c>
    </row>
    <row r="454" spans="2:12">
      <c r="B454" s="26" t="s">
        <v>400</v>
      </c>
      <c r="C454" s="32">
        <v>0</v>
      </c>
      <c r="D454" s="33">
        <v>29</v>
      </c>
      <c r="E454" s="33">
        <v>29</v>
      </c>
      <c r="F454" s="33">
        <v>69</v>
      </c>
      <c r="G454" s="33">
        <v>127</v>
      </c>
    </row>
    <row r="455" spans="2:12">
      <c r="B455" s="26" t="s">
        <v>401</v>
      </c>
      <c r="C455" s="32">
        <v>0</v>
      </c>
      <c r="D455" s="33">
        <v>25</v>
      </c>
      <c r="E455" s="33">
        <v>21</v>
      </c>
      <c r="F455" s="33">
        <v>51</v>
      </c>
      <c r="G455" s="33">
        <v>97</v>
      </c>
    </row>
    <row r="456" spans="2:12">
      <c r="B456" s="26" t="s">
        <v>402</v>
      </c>
      <c r="C456" s="32">
        <v>0</v>
      </c>
      <c r="D456" s="33">
        <v>18</v>
      </c>
      <c r="E456" s="33">
        <v>23</v>
      </c>
      <c r="F456" s="33">
        <v>49</v>
      </c>
      <c r="G456" s="33">
        <v>90</v>
      </c>
    </row>
    <row r="457" spans="2:12">
      <c r="B457" s="26" t="s">
        <v>403</v>
      </c>
      <c r="C457" s="32">
        <v>0</v>
      </c>
      <c r="D457" s="33">
        <v>33</v>
      </c>
      <c r="E457" s="33">
        <v>17</v>
      </c>
      <c r="F457" s="33">
        <v>42</v>
      </c>
      <c r="G457" s="33">
        <v>92</v>
      </c>
      <c r="H457" s="28"/>
      <c r="I457" s="28"/>
      <c r="J457" s="29"/>
      <c r="K457" s="29"/>
      <c r="L457" s="30"/>
    </row>
    <row r="458" spans="2:12">
      <c r="B458" s="26" t="s">
        <v>404</v>
      </c>
      <c r="C458" s="32">
        <v>0</v>
      </c>
      <c r="D458" s="33">
        <v>22</v>
      </c>
      <c r="E458" s="33">
        <v>12</v>
      </c>
      <c r="F458" s="33">
        <v>44</v>
      </c>
      <c r="G458" s="33">
        <v>78</v>
      </c>
      <c r="H458" s="28"/>
      <c r="I458" s="28"/>
      <c r="J458" s="29"/>
      <c r="K458" s="29"/>
      <c r="L458" s="30"/>
    </row>
    <row r="459" spans="2:12">
      <c r="B459" s="26" t="s">
        <v>405</v>
      </c>
      <c r="C459" s="32">
        <v>0</v>
      </c>
      <c r="D459" s="33">
        <v>28</v>
      </c>
      <c r="E459" s="33">
        <v>20</v>
      </c>
      <c r="F459" s="33">
        <v>54</v>
      </c>
      <c r="G459" s="33">
        <v>102</v>
      </c>
      <c r="H459" s="28"/>
      <c r="I459" s="28"/>
      <c r="J459" s="29"/>
      <c r="K459" s="29"/>
      <c r="L459" s="30"/>
    </row>
    <row r="460" spans="2:12">
      <c r="B460" s="26" t="s">
        <v>406</v>
      </c>
      <c r="C460" s="32">
        <v>0</v>
      </c>
      <c r="D460" s="33">
        <v>27</v>
      </c>
      <c r="E460" s="33">
        <v>16</v>
      </c>
      <c r="F460" s="33">
        <v>34</v>
      </c>
      <c r="G460" s="33">
        <v>77</v>
      </c>
      <c r="H460" s="28"/>
      <c r="I460" s="28"/>
      <c r="J460" s="29"/>
      <c r="K460" s="29"/>
      <c r="L460" s="30"/>
    </row>
    <row r="461" spans="2:12">
      <c r="B461" s="26" t="s">
        <v>407</v>
      </c>
      <c r="C461" s="32">
        <v>0</v>
      </c>
      <c r="D461" s="33">
        <v>31</v>
      </c>
      <c r="E461" s="33">
        <v>18</v>
      </c>
      <c r="F461" s="33">
        <v>38</v>
      </c>
      <c r="G461" s="33">
        <v>87</v>
      </c>
      <c r="H461" s="28"/>
      <c r="I461" s="28"/>
      <c r="J461" s="29"/>
      <c r="K461" s="29"/>
      <c r="L461" s="30"/>
    </row>
    <row r="462" spans="2:12">
      <c r="B462" s="26" t="s">
        <v>408</v>
      </c>
      <c r="C462" s="32">
        <v>0</v>
      </c>
      <c r="D462" s="33">
        <v>28</v>
      </c>
      <c r="E462" s="33">
        <v>18</v>
      </c>
      <c r="F462" s="33">
        <v>55</v>
      </c>
      <c r="G462" s="33">
        <v>101</v>
      </c>
      <c r="H462" s="28"/>
      <c r="I462" s="28"/>
      <c r="J462" s="29"/>
      <c r="K462" s="29"/>
      <c r="L462" s="30"/>
    </row>
    <row r="463" spans="2:12">
      <c r="B463" s="26" t="s">
        <v>409</v>
      </c>
      <c r="C463" s="32">
        <v>0</v>
      </c>
      <c r="D463" s="33">
        <v>25</v>
      </c>
      <c r="E463" s="33">
        <v>16</v>
      </c>
      <c r="F463" s="33">
        <v>46</v>
      </c>
      <c r="G463" s="33">
        <v>87</v>
      </c>
      <c r="H463" s="28"/>
      <c r="I463" s="28"/>
      <c r="J463" s="29"/>
      <c r="K463" s="29"/>
      <c r="L463" s="30"/>
    </row>
    <row r="464" spans="2:12">
      <c r="B464" s="26" t="s">
        <v>410</v>
      </c>
      <c r="C464" s="32">
        <v>0</v>
      </c>
      <c r="D464" s="33">
        <v>39</v>
      </c>
      <c r="E464" s="33">
        <v>17</v>
      </c>
      <c r="F464" s="33">
        <v>50</v>
      </c>
      <c r="G464" s="33">
        <v>106</v>
      </c>
      <c r="H464" s="28"/>
      <c r="I464" s="28"/>
      <c r="J464" s="29"/>
      <c r="K464" s="29"/>
      <c r="L464" s="30"/>
    </row>
    <row r="465" spans="2:12">
      <c r="B465" s="26" t="s">
        <v>411</v>
      </c>
      <c r="C465" s="32">
        <v>0</v>
      </c>
      <c r="D465" s="33">
        <v>46</v>
      </c>
      <c r="E465" s="33">
        <v>47</v>
      </c>
      <c r="F465" s="33">
        <v>50</v>
      </c>
      <c r="G465" s="33">
        <v>113</v>
      </c>
      <c r="H465" s="28"/>
      <c r="I465" s="28"/>
      <c r="J465" s="29"/>
      <c r="K465" s="29"/>
      <c r="L465" s="30"/>
    </row>
    <row r="466" spans="2:12">
      <c r="B466" s="26" t="s">
        <v>412</v>
      </c>
      <c r="C466" s="32">
        <v>0</v>
      </c>
      <c r="D466" s="33">
        <v>43</v>
      </c>
      <c r="E466" s="33">
        <v>24</v>
      </c>
      <c r="F466" s="33">
        <v>40</v>
      </c>
      <c r="G466" s="33">
        <v>107</v>
      </c>
      <c r="H466" s="28"/>
      <c r="I466" s="28"/>
      <c r="J466" s="29"/>
      <c r="K466" s="29"/>
      <c r="L466" s="30"/>
    </row>
    <row r="467" spans="2:12">
      <c r="B467" s="26" t="s">
        <v>413</v>
      </c>
      <c r="C467" s="32">
        <v>0</v>
      </c>
      <c r="D467" s="33">
        <v>33</v>
      </c>
      <c r="E467" s="33">
        <v>20</v>
      </c>
      <c r="F467" s="33">
        <v>47</v>
      </c>
      <c r="G467" s="33">
        <v>100</v>
      </c>
      <c r="H467" s="28"/>
      <c r="I467" s="28"/>
      <c r="J467" s="29"/>
      <c r="K467" s="29"/>
      <c r="L467" s="30"/>
    </row>
    <row r="468" spans="2:12">
      <c r="B468" s="26" t="s">
        <v>414</v>
      </c>
      <c r="C468" s="32">
        <v>0</v>
      </c>
      <c r="D468" s="33">
        <v>27</v>
      </c>
      <c r="E468" s="33">
        <v>27</v>
      </c>
      <c r="F468" s="33">
        <v>42</v>
      </c>
      <c r="G468" s="33">
        <v>96</v>
      </c>
      <c r="H468" s="28"/>
      <c r="I468" s="28"/>
      <c r="J468" s="29"/>
      <c r="K468" s="29"/>
      <c r="L468" s="30"/>
    </row>
    <row r="469" spans="2:12">
      <c r="B469" s="26" t="s">
        <v>415</v>
      </c>
      <c r="C469" s="32">
        <v>0</v>
      </c>
      <c r="D469" s="33">
        <v>25</v>
      </c>
      <c r="E469" s="33">
        <v>17</v>
      </c>
      <c r="F469" s="33">
        <v>45</v>
      </c>
      <c r="G469" s="33">
        <v>87</v>
      </c>
      <c r="H469" s="28"/>
      <c r="I469" s="28"/>
      <c r="J469" s="29"/>
      <c r="K469" s="29"/>
      <c r="L469" s="30"/>
    </row>
    <row r="470" spans="2:12">
      <c r="B470" s="26" t="s">
        <v>416</v>
      </c>
      <c r="C470" s="32">
        <v>0</v>
      </c>
      <c r="D470" s="33">
        <v>27</v>
      </c>
      <c r="E470" s="33">
        <v>16</v>
      </c>
      <c r="F470" s="33">
        <v>41</v>
      </c>
      <c r="G470" s="33">
        <v>84</v>
      </c>
      <c r="H470" s="28"/>
      <c r="I470" s="28"/>
      <c r="J470" s="29"/>
      <c r="K470" s="29"/>
      <c r="L470" s="30"/>
    </row>
    <row r="471" spans="2:12">
      <c r="B471" s="26" t="s">
        <v>417</v>
      </c>
      <c r="C471" s="32">
        <v>0</v>
      </c>
      <c r="D471" s="33">
        <v>24</v>
      </c>
      <c r="E471" s="33">
        <v>26</v>
      </c>
      <c r="F471" s="33">
        <v>33</v>
      </c>
      <c r="G471" s="33">
        <v>83</v>
      </c>
      <c r="H471" s="28"/>
      <c r="I471" s="28"/>
      <c r="J471" s="29"/>
      <c r="K471" s="29"/>
      <c r="L471" s="30"/>
    </row>
    <row r="472" spans="2:12">
      <c r="B472" s="26" t="s">
        <v>418</v>
      </c>
      <c r="C472" s="32">
        <v>0</v>
      </c>
      <c r="D472" s="33">
        <v>19</v>
      </c>
      <c r="E472" s="33">
        <v>18</v>
      </c>
      <c r="F472" s="33">
        <v>40</v>
      </c>
      <c r="G472" s="33">
        <v>77</v>
      </c>
      <c r="H472" s="28"/>
      <c r="I472" s="28"/>
      <c r="J472" s="29"/>
      <c r="K472" s="29"/>
      <c r="L472" s="30"/>
    </row>
    <row r="473" spans="2:12">
      <c r="B473" s="26" t="s">
        <v>419</v>
      </c>
      <c r="C473" s="32">
        <v>0</v>
      </c>
      <c r="D473" s="33">
        <v>18</v>
      </c>
      <c r="E473" s="33">
        <v>14</v>
      </c>
      <c r="F473" s="33">
        <v>47</v>
      </c>
      <c r="G473" s="33">
        <v>79</v>
      </c>
      <c r="H473" s="28"/>
      <c r="I473" s="28"/>
      <c r="J473" s="29"/>
      <c r="K473" s="29"/>
      <c r="L473" s="30"/>
    </row>
    <row r="474" spans="2:12">
      <c r="B474" s="26" t="s">
        <v>420</v>
      </c>
      <c r="C474" s="32">
        <v>0</v>
      </c>
      <c r="D474" s="33">
        <v>23</v>
      </c>
      <c r="E474" s="33">
        <v>11</v>
      </c>
      <c r="F474" s="33">
        <v>48</v>
      </c>
      <c r="G474" s="33">
        <v>82</v>
      </c>
      <c r="H474" s="28"/>
      <c r="I474" s="28"/>
      <c r="J474" s="29"/>
      <c r="K474" s="29"/>
      <c r="L474" s="30"/>
    </row>
    <row r="475" spans="2:12">
      <c r="B475" s="26" t="s">
        <v>421</v>
      </c>
      <c r="C475" s="32">
        <v>0</v>
      </c>
      <c r="D475" s="33">
        <v>9</v>
      </c>
      <c r="E475" s="33">
        <v>20</v>
      </c>
      <c r="F475" s="33">
        <v>49</v>
      </c>
      <c r="G475" s="33">
        <v>78</v>
      </c>
      <c r="H475" s="28"/>
      <c r="I475" s="28"/>
      <c r="J475" s="29"/>
      <c r="K475" s="29"/>
      <c r="L475" s="30"/>
    </row>
    <row r="476" spans="2:12">
      <c r="B476" s="26" t="s">
        <v>422</v>
      </c>
      <c r="C476" s="32">
        <v>0</v>
      </c>
      <c r="D476" s="33">
        <v>21</v>
      </c>
      <c r="E476" s="33">
        <v>12</v>
      </c>
      <c r="F476" s="33">
        <v>41</v>
      </c>
      <c r="G476" s="33">
        <v>74</v>
      </c>
      <c r="H476" s="28"/>
      <c r="I476" s="28"/>
      <c r="J476" s="29"/>
      <c r="K476" s="29"/>
      <c r="L476" s="30"/>
    </row>
    <row r="477" spans="2:12">
      <c r="B477" s="26" t="s">
        <v>423</v>
      </c>
      <c r="C477" s="32">
        <v>0</v>
      </c>
      <c r="D477" s="33">
        <v>19</v>
      </c>
      <c r="E477" s="33">
        <v>17</v>
      </c>
      <c r="F477" s="33">
        <v>36</v>
      </c>
      <c r="G477" s="33">
        <v>72</v>
      </c>
      <c r="H477" s="28"/>
      <c r="I477" s="28"/>
      <c r="J477" s="29"/>
      <c r="K477" s="29"/>
      <c r="L477" s="30"/>
    </row>
    <row r="478" spans="2:12">
      <c r="B478" s="26" t="s">
        <v>424</v>
      </c>
      <c r="C478" s="32">
        <v>0</v>
      </c>
      <c r="D478" s="33">
        <v>18</v>
      </c>
      <c r="E478" s="33">
        <v>15</v>
      </c>
      <c r="F478" s="33">
        <v>34</v>
      </c>
      <c r="G478" s="33">
        <v>67</v>
      </c>
      <c r="H478" s="28"/>
      <c r="I478" s="28"/>
      <c r="J478" s="29"/>
      <c r="K478" s="29"/>
      <c r="L478" s="30"/>
    </row>
    <row r="479" spans="2:12">
      <c r="B479" s="26" t="s">
        <v>425</v>
      </c>
      <c r="C479" s="32">
        <v>0</v>
      </c>
      <c r="D479" s="33">
        <v>35</v>
      </c>
      <c r="E479" s="33">
        <v>25</v>
      </c>
      <c r="F479" s="33">
        <v>63</v>
      </c>
      <c r="G479" s="33">
        <v>123</v>
      </c>
      <c r="H479" s="28"/>
      <c r="I479" s="28"/>
      <c r="J479" s="29"/>
      <c r="K479" s="29"/>
      <c r="L479" s="30"/>
    </row>
    <row r="480" spans="2:12">
      <c r="B480" s="26" t="s">
        <v>426</v>
      </c>
      <c r="C480" s="32">
        <v>0</v>
      </c>
      <c r="D480" s="33">
        <v>32</v>
      </c>
      <c r="E480" s="33">
        <v>29</v>
      </c>
      <c r="F480" s="33">
        <v>51</v>
      </c>
      <c r="G480" s="33">
        <v>112</v>
      </c>
      <c r="H480" s="28"/>
      <c r="I480" s="28"/>
      <c r="J480" s="29"/>
      <c r="K480" s="29"/>
      <c r="L480" s="30"/>
    </row>
    <row r="481" spans="2:12">
      <c r="B481" s="26" t="s">
        <v>427</v>
      </c>
      <c r="C481" s="32">
        <v>0</v>
      </c>
      <c r="D481" s="33">
        <v>33</v>
      </c>
      <c r="E481" s="33">
        <v>26</v>
      </c>
      <c r="F481" s="33">
        <v>46</v>
      </c>
      <c r="G481" s="33">
        <v>105</v>
      </c>
      <c r="H481" s="28"/>
      <c r="I481" s="28"/>
      <c r="J481" s="29"/>
      <c r="K481" s="29"/>
      <c r="L481" s="30"/>
    </row>
    <row r="482" spans="2:12">
      <c r="B482" s="26" t="s">
        <v>428</v>
      </c>
      <c r="C482" s="32">
        <v>0</v>
      </c>
      <c r="D482" s="33">
        <v>12</v>
      </c>
      <c r="E482" s="33">
        <v>13</v>
      </c>
      <c r="F482" s="33">
        <v>46</v>
      </c>
      <c r="G482" s="33">
        <v>71</v>
      </c>
      <c r="H482" s="28"/>
      <c r="I482" s="28"/>
      <c r="J482" s="29"/>
      <c r="K482" s="29"/>
      <c r="L482" s="30"/>
    </row>
    <row r="483" spans="2:12">
      <c r="B483" s="26" t="s">
        <v>429</v>
      </c>
      <c r="C483" s="32">
        <v>0</v>
      </c>
      <c r="D483" s="33">
        <v>17</v>
      </c>
      <c r="E483" s="33">
        <v>24</v>
      </c>
      <c r="F483" s="33">
        <v>46</v>
      </c>
      <c r="G483" s="33">
        <v>87</v>
      </c>
      <c r="H483" s="28"/>
      <c r="I483" s="28"/>
      <c r="J483" s="29"/>
      <c r="K483" s="29"/>
      <c r="L483" s="30"/>
    </row>
    <row r="484" spans="2:12">
      <c r="B484" s="26" t="s">
        <v>430</v>
      </c>
      <c r="C484" s="32">
        <v>0</v>
      </c>
      <c r="D484" s="33">
        <v>17</v>
      </c>
      <c r="E484" s="33">
        <v>17</v>
      </c>
      <c r="F484" s="33">
        <v>29</v>
      </c>
      <c r="G484" s="33">
        <v>63</v>
      </c>
      <c r="H484" s="28"/>
      <c r="I484" s="28"/>
      <c r="J484" s="29"/>
      <c r="K484" s="29"/>
      <c r="L484" s="30"/>
    </row>
    <row r="485" spans="2:12">
      <c r="B485" s="26" t="s">
        <v>431</v>
      </c>
      <c r="C485" s="32">
        <v>0</v>
      </c>
      <c r="D485" s="33">
        <v>20</v>
      </c>
      <c r="E485" s="33">
        <v>16</v>
      </c>
      <c r="F485" s="33">
        <v>38</v>
      </c>
      <c r="G485" s="33">
        <v>74</v>
      </c>
      <c r="H485" s="28"/>
      <c r="I485" s="28"/>
      <c r="J485" s="29"/>
      <c r="K485" s="29"/>
      <c r="L485" s="30"/>
    </row>
    <row r="486" spans="2:12">
      <c r="B486" s="26" t="s">
        <v>432</v>
      </c>
      <c r="C486" s="32">
        <v>0</v>
      </c>
      <c r="D486" s="33">
        <v>21</v>
      </c>
      <c r="E486" s="33">
        <v>19</v>
      </c>
      <c r="F486" s="33">
        <v>38</v>
      </c>
      <c r="G486" s="33">
        <v>78</v>
      </c>
      <c r="H486" s="28"/>
      <c r="I486" s="28"/>
      <c r="J486" s="29"/>
      <c r="K486" s="29"/>
      <c r="L486" s="30"/>
    </row>
    <row r="487" spans="2:12">
      <c r="B487" s="26" t="s">
        <v>433</v>
      </c>
      <c r="C487" s="32">
        <v>0</v>
      </c>
      <c r="D487" s="33">
        <v>14</v>
      </c>
      <c r="E487" s="33">
        <v>13</v>
      </c>
      <c r="F487" s="33">
        <v>41</v>
      </c>
      <c r="G487" s="33">
        <v>68</v>
      </c>
      <c r="H487" s="28"/>
      <c r="I487" s="28"/>
      <c r="J487" s="29"/>
      <c r="K487" s="29"/>
      <c r="L487" s="30"/>
    </row>
    <row r="488" spans="2:12">
      <c r="B488" s="26" t="s">
        <v>434</v>
      </c>
      <c r="C488" s="32">
        <v>0</v>
      </c>
      <c r="D488" s="33">
        <v>16</v>
      </c>
      <c r="E488" s="33">
        <v>12</v>
      </c>
      <c r="F488" s="33">
        <v>41</v>
      </c>
      <c r="G488" s="33">
        <v>69</v>
      </c>
      <c r="H488" s="28"/>
      <c r="I488" s="28"/>
      <c r="J488" s="29"/>
      <c r="K488" s="29"/>
      <c r="L488" s="30"/>
    </row>
    <row r="489" spans="2:12">
      <c r="B489" s="26" t="s">
        <v>435</v>
      </c>
      <c r="C489" s="32">
        <v>0</v>
      </c>
      <c r="D489" s="33">
        <v>18</v>
      </c>
      <c r="E489" s="33">
        <v>9</v>
      </c>
      <c r="F489" s="33">
        <v>42</v>
      </c>
      <c r="G489" s="33">
        <v>69</v>
      </c>
      <c r="H489" s="28"/>
      <c r="I489" s="28"/>
      <c r="J489" s="29"/>
      <c r="K489" s="29"/>
      <c r="L489" s="30"/>
    </row>
    <row r="490" spans="2:12">
      <c r="B490" s="26" t="s">
        <v>436</v>
      </c>
      <c r="C490" s="32">
        <v>0</v>
      </c>
      <c r="D490" s="33">
        <v>22</v>
      </c>
      <c r="E490" s="33">
        <v>12</v>
      </c>
      <c r="F490" s="33">
        <v>38</v>
      </c>
      <c r="G490" s="33">
        <v>72</v>
      </c>
      <c r="H490" s="28"/>
      <c r="I490" s="28"/>
      <c r="J490" s="29"/>
      <c r="K490" s="29"/>
      <c r="L490" s="30"/>
    </row>
    <row r="491" spans="2:12">
      <c r="B491" s="26" t="s">
        <v>437</v>
      </c>
      <c r="C491" s="32">
        <v>0</v>
      </c>
      <c r="D491" s="33">
        <v>22</v>
      </c>
      <c r="E491" s="33">
        <v>17</v>
      </c>
      <c r="F491" s="33">
        <v>55</v>
      </c>
      <c r="G491" s="33">
        <v>94</v>
      </c>
      <c r="H491" s="28"/>
      <c r="I491" s="28"/>
      <c r="J491" s="29"/>
      <c r="K491" s="29"/>
      <c r="L491" s="30"/>
    </row>
    <row r="492" spans="2:12">
      <c r="B492" s="26" t="s">
        <v>438</v>
      </c>
      <c r="C492" s="32">
        <v>0</v>
      </c>
      <c r="D492" s="33">
        <v>7</v>
      </c>
      <c r="E492" s="33">
        <v>24</v>
      </c>
      <c r="F492" s="33">
        <v>48</v>
      </c>
      <c r="G492" s="33">
        <v>79</v>
      </c>
      <c r="H492" s="28"/>
      <c r="I492" s="28"/>
      <c r="J492" s="29"/>
      <c r="K492" s="29"/>
      <c r="L492" s="30"/>
    </row>
    <row r="493" spans="2:12">
      <c r="B493" s="26" t="s">
        <v>439</v>
      </c>
      <c r="C493" s="32">
        <v>0</v>
      </c>
      <c r="D493" s="33">
        <v>10</v>
      </c>
      <c r="E493" s="33">
        <v>29</v>
      </c>
      <c r="F493" s="33">
        <v>59</v>
      </c>
      <c r="G493" s="33">
        <v>98</v>
      </c>
      <c r="H493" s="28"/>
      <c r="I493" s="28"/>
      <c r="J493" s="29"/>
      <c r="K493" s="29"/>
      <c r="L493" s="30"/>
    </row>
    <row r="494" spans="2:12">
      <c r="B494" s="26" t="s">
        <v>440</v>
      </c>
      <c r="C494" s="32">
        <v>0</v>
      </c>
      <c r="D494" s="33">
        <v>16</v>
      </c>
      <c r="E494" s="33">
        <v>31</v>
      </c>
      <c r="F494" s="33">
        <v>56</v>
      </c>
      <c r="G494" s="33">
        <v>103</v>
      </c>
      <c r="H494" s="28"/>
      <c r="I494" s="28"/>
      <c r="J494" s="29"/>
      <c r="K494" s="29"/>
      <c r="L494" s="30"/>
    </row>
    <row r="495" spans="2:12">
      <c r="B495" s="26" t="s">
        <v>441</v>
      </c>
      <c r="C495" s="32">
        <v>0</v>
      </c>
      <c r="D495" s="33">
        <v>21</v>
      </c>
      <c r="E495" s="33">
        <v>41</v>
      </c>
      <c r="F495" s="33">
        <v>58</v>
      </c>
      <c r="G495" s="33">
        <v>120</v>
      </c>
      <c r="H495" s="28"/>
      <c r="I495" s="28"/>
      <c r="J495" s="29"/>
      <c r="K495" s="29"/>
      <c r="L495" s="30"/>
    </row>
    <row r="496" spans="2:12">
      <c r="B496" s="26" t="s">
        <v>442</v>
      </c>
      <c r="C496" s="32">
        <v>0</v>
      </c>
      <c r="D496" s="33">
        <v>9</v>
      </c>
      <c r="E496" s="33">
        <v>23</v>
      </c>
      <c r="F496" s="33">
        <v>36</v>
      </c>
      <c r="G496" s="33">
        <v>68</v>
      </c>
      <c r="H496" s="28"/>
      <c r="I496" s="28"/>
      <c r="J496" s="29"/>
      <c r="K496" s="29"/>
      <c r="L496" s="30"/>
    </row>
    <row r="497" spans="2:12">
      <c r="B497" s="26" t="s">
        <v>443</v>
      </c>
      <c r="C497" s="32">
        <v>0</v>
      </c>
      <c r="D497" s="33">
        <v>12</v>
      </c>
      <c r="E497" s="33">
        <v>41</v>
      </c>
      <c r="F497" s="33">
        <v>45</v>
      </c>
      <c r="G497" s="33">
        <v>98</v>
      </c>
      <c r="H497" s="28"/>
      <c r="I497" s="28"/>
      <c r="J497" s="29"/>
      <c r="K497" s="29"/>
      <c r="L497" s="30"/>
    </row>
    <row r="498" spans="2:12">
      <c r="B498" s="26" t="s">
        <v>444</v>
      </c>
      <c r="C498" s="32">
        <v>0</v>
      </c>
      <c r="D498" s="33">
        <v>17</v>
      </c>
      <c r="E498" s="33">
        <v>29</v>
      </c>
      <c r="F498" s="33">
        <v>58</v>
      </c>
      <c r="G498" s="33">
        <v>104</v>
      </c>
      <c r="H498" s="28"/>
      <c r="I498" s="28"/>
      <c r="J498" s="29"/>
      <c r="K498" s="29"/>
      <c r="L498" s="30"/>
    </row>
    <row r="499" spans="2:12">
      <c r="B499" s="26" t="s">
        <v>445</v>
      </c>
      <c r="C499" s="32">
        <v>0</v>
      </c>
      <c r="D499" s="33">
        <v>14</v>
      </c>
      <c r="E499" s="33">
        <v>40</v>
      </c>
      <c r="F499" s="33">
        <v>77</v>
      </c>
      <c r="G499" s="33">
        <v>131</v>
      </c>
      <c r="H499" s="28"/>
      <c r="I499" s="28"/>
      <c r="J499" s="29"/>
      <c r="K499" s="29"/>
      <c r="L499" s="30"/>
    </row>
    <row r="500" spans="2:12">
      <c r="B500" s="26" t="s">
        <v>446</v>
      </c>
      <c r="C500" s="32">
        <v>0</v>
      </c>
      <c r="D500" s="33">
        <v>11</v>
      </c>
      <c r="E500" s="33">
        <v>37</v>
      </c>
      <c r="F500" s="33">
        <v>81</v>
      </c>
      <c r="G500" s="33">
        <v>129</v>
      </c>
      <c r="H500" s="28"/>
      <c r="I500" s="28"/>
      <c r="J500" s="29"/>
      <c r="K500" s="29"/>
      <c r="L500" s="30"/>
    </row>
    <row r="501" spans="2:12">
      <c r="B501" s="26" t="s">
        <v>447</v>
      </c>
      <c r="C501" s="32">
        <v>0</v>
      </c>
      <c r="D501" s="33">
        <v>15</v>
      </c>
      <c r="E501" s="33">
        <v>22</v>
      </c>
      <c r="F501" s="33">
        <v>55</v>
      </c>
      <c r="G501" s="33">
        <v>92</v>
      </c>
      <c r="H501" s="28"/>
      <c r="I501" s="28"/>
      <c r="J501" s="29"/>
      <c r="K501" s="29"/>
      <c r="L501" s="30"/>
    </row>
    <row r="502" spans="2:12">
      <c r="B502" s="26" t="s">
        <v>448</v>
      </c>
      <c r="C502" s="32">
        <v>0</v>
      </c>
      <c r="D502" s="33">
        <v>14</v>
      </c>
      <c r="E502" s="33">
        <v>24</v>
      </c>
      <c r="F502" s="33">
        <v>66</v>
      </c>
      <c r="G502" s="33">
        <v>104</v>
      </c>
      <c r="H502" s="28"/>
      <c r="I502" s="28"/>
      <c r="J502" s="29"/>
      <c r="K502" s="29"/>
      <c r="L502" s="30"/>
    </row>
    <row r="503" spans="2:12">
      <c r="B503" s="26" t="s">
        <v>449</v>
      </c>
      <c r="C503" s="32">
        <v>0</v>
      </c>
      <c r="D503" s="33">
        <v>7</v>
      </c>
      <c r="E503" s="33">
        <v>12</v>
      </c>
      <c r="F503" s="33">
        <v>58</v>
      </c>
      <c r="G503" s="33">
        <v>77</v>
      </c>
      <c r="H503" s="28"/>
      <c r="I503" s="28"/>
      <c r="J503" s="29"/>
      <c r="K503" s="29"/>
      <c r="L503" s="30"/>
    </row>
    <row r="504" spans="2:12">
      <c r="B504" s="26" t="s">
        <v>450</v>
      </c>
      <c r="C504" s="32">
        <v>0</v>
      </c>
      <c r="D504" s="33">
        <v>7</v>
      </c>
      <c r="E504" s="33">
        <v>21</v>
      </c>
      <c r="F504" s="33">
        <v>61</v>
      </c>
      <c r="G504" s="33">
        <v>77</v>
      </c>
      <c r="H504" s="28"/>
      <c r="I504" s="28"/>
      <c r="J504" s="29"/>
      <c r="K504" s="29"/>
      <c r="L504" s="30"/>
    </row>
    <row r="505" spans="2:12">
      <c r="B505" s="26" t="s">
        <v>451</v>
      </c>
      <c r="C505" s="32">
        <v>0</v>
      </c>
      <c r="D505" s="33">
        <v>5</v>
      </c>
      <c r="E505" s="33">
        <v>20</v>
      </c>
      <c r="F505" s="33">
        <v>70</v>
      </c>
      <c r="G505" s="33">
        <v>95</v>
      </c>
      <c r="H505" s="28"/>
      <c r="I505" s="28"/>
      <c r="J505" s="29"/>
      <c r="K505" s="29"/>
      <c r="L505" s="30"/>
    </row>
    <row r="506" spans="2:12">
      <c r="B506" s="26" t="s">
        <v>452</v>
      </c>
      <c r="C506" s="32">
        <v>0</v>
      </c>
      <c r="D506" s="33">
        <v>1</v>
      </c>
      <c r="E506" s="33">
        <v>14</v>
      </c>
      <c r="F506" s="33">
        <v>57</v>
      </c>
      <c r="G506" s="33">
        <v>72</v>
      </c>
      <c r="H506" s="28"/>
      <c r="I506" s="28"/>
      <c r="J506" s="29"/>
      <c r="K506" s="29"/>
      <c r="L506" s="30"/>
    </row>
    <row r="507" spans="2:12">
      <c r="B507" s="26" t="s">
        <v>453</v>
      </c>
      <c r="C507" s="32">
        <v>0</v>
      </c>
      <c r="D507" s="33">
        <v>0</v>
      </c>
      <c r="E507" s="33">
        <v>11</v>
      </c>
      <c r="F507" s="33">
        <v>64</v>
      </c>
      <c r="G507" s="33">
        <v>75</v>
      </c>
      <c r="H507" s="28"/>
      <c r="I507" s="28"/>
      <c r="J507" s="29"/>
      <c r="K507" s="29"/>
      <c r="L507" s="30"/>
    </row>
    <row r="508" spans="2:12">
      <c r="B508" s="26" t="s">
        <v>454</v>
      </c>
      <c r="C508" s="32">
        <v>0</v>
      </c>
      <c r="D508" s="33">
        <v>0</v>
      </c>
      <c r="E508" s="33">
        <v>4</v>
      </c>
      <c r="F508" s="33">
        <v>46</v>
      </c>
      <c r="G508" s="33">
        <v>50</v>
      </c>
      <c r="H508" s="28"/>
      <c r="I508" s="28"/>
      <c r="J508" s="29"/>
      <c r="K508" s="29"/>
      <c r="L508" s="30"/>
    </row>
    <row r="509" spans="2:12">
      <c r="B509" s="26" t="s">
        <v>455</v>
      </c>
      <c r="C509" s="32">
        <v>0</v>
      </c>
      <c r="D509" s="33">
        <v>0</v>
      </c>
      <c r="E509" s="33">
        <v>5</v>
      </c>
      <c r="F509" s="33">
        <v>46</v>
      </c>
      <c r="G509" s="33">
        <v>51</v>
      </c>
      <c r="H509" s="28"/>
      <c r="I509" s="28"/>
      <c r="J509" s="29"/>
      <c r="K509" s="29"/>
      <c r="L509" s="30"/>
    </row>
    <row r="510" spans="2:12">
      <c r="B510" s="26" t="s">
        <v>456</v>
      </c>
      <c r="C510" s="32">
        <v>0</v>
      </c>
      <c r="D510" s="33">
        <v>0</v>
      </c>
      <c r="E510" s="33">
        <v>9</v>
      </c>
      <c r="F510" s="33">
        <v>48</v>
      </c>
      <c r="G510" s="33">
        <v>57</v>
      </c>
      <c r="H510" s="28"/>
      <c r="I510" s="28"/>
      <c r="J510" s="29"/>
      <c r="K510" s="29"/>
      <c r="L510" s="30"/>
    </row>
    <row r="511" spans="2:12">
      <c r="B511" s="26" t="s">
        <v>457</v>
      </c>
      <c r="C511" s="32">
        <v>0</v>
      </c>
      <c r="D511" s="33">
        <v>0</v>
      </c>
      <c r="E511" s="33">
        <v>9</v>
      </c>
      <c r="F511" s="33">
        <v>54</v>
      </c>
      <c r="G511" s="33">
        <v>63</v>
      </c>
      <c r="H511" s="28"/>
      <c r="I511" s="28"/>
      <c r="J511" s="29"/>
      <c r="K511" s="29"/>
      <c r="L511" s="30"/>
    </row>
    <row r="512" spans="2:12">
      <c r="B512" s="26" t="s">
        <v>458</v>
      </c>
      <c r="C512" s="32">
        <v>0</v>
      </c>
      <c r="D512" s="33">
        <v>0</v>
      </c>
      <c r="E512" s="33">
        <v>22</v>
      </c>
      <c r="F512" s="33">
        <v>94</v>
      </c>
      <c r="G512" s="33">
        <v>116</v>
      </c>
      <c r="H512" s="28"/>
      <c r="I512" s="28"/>
      <c r="J512" s="29"/>
      <c r="K512" s="29"/>
      <c r="L512" s="30"/>
    </row>
    <row r="513" spans="2:12">
      <c r="B513" s="26" t="s">
        <v>459</v>
      </c>
      <c r="C513" s="32">
        <v>0</v>
      </c>
      <c r="D513" s="33">
        <v>2</v>
      </c>
      <c r="E513" s="33">
        <v>11</v>
      </c>
      <c r="F513" s="33">
        <v>50</v>
      </c>
      <c r="G513" s="33">
        <v>63</v>
      </c>
      <c r="H513" s="28"/>
      <c r="I513" s="28"/>
      <c r="J513" s="29"/>
      <c r="K513" s="29"/>
      <c r="L513" s="30"/>
    </row>
    <row r="514" spans="2:12">
      <c r="B514" s="26" t="s">
        <v>460</v>
      </c>
      <c r="C514" s="32">
        <v>0</v>
      </c>
      <c r="D514" s="33">
        <v>0</v>
      </c>
      <c r="E514" s="33">
        <v>13</v>
      </c>
      <c r="F514" s="33">
        <v>39</v>
      </c>
      <c r="G514" s="33">
        <v>52</v>
      </c>
      <c r="H514" s="28"/>
      <c r="I514" s="28"/>
      <c r="J514" s="29"/>
      <c r="K514" s="29"/>
      <c r="L514" s="30"/>
    </row>
    <row r="515" spans="2:12">
      <c r="B515" s="26" t="s">
        <v>461</v>
      </c>
      <c r="C515" s="32">
        <v>0</v>
      </c>
      <c r="D515" s="33">
        <v>2</v>
      </c>
      <c r="E515" s="33">
        <v>11</v>
      </c>
      <c r="F515" s="33">
        <v>48</v>
      </c>
      <c r="G515" s="33">
        <v>61</v>
      </c>
      <c r="H515" s="28"/>
      <c r="I515" s="28"/>
      <c r="J515" s="29"/>
      <c r="K515" s="29"/>
      <c r="L515" s="30"/>
    </row>
    <row r="516" spans="2:12">
      <c r="B516" s="26" t="s">
        <v>462</v>
      </c>
      <c r="C516" s="32">
        <v>0</v>
      </c>
      <c r="D516" s="33">
        <v>1</v>
      </c>
      <c r="E516" s="33">
        <v>8</v>
      </c>
      <c r="F516" s="33">
        <v>38</v>
      </c>
      <c r="G516" s="33">
        <v>47</v>
      </c>
      <c r="H516" s="28"/>
      <c r="I516" s="28"/>
      <c r="J516" s="29"/>
      <c r="K516" s="29"/>
      <c r="L516" s="30"/>
    </row>
    <row r="517" spans="2:12">
      <c r="B517" s="26" t="s">
        <v>463</v>
      </c>
      <c r="C517" s="32">
        <v>0</v>
      </c>
      <c r="D517" s="33">
        <v>4</v>
      </c>
      <c r="E517" s="33">
        <v>7</v>
      </c>
      <c r="F517" s="33">
        <v>38</v>
      </c>
      <c r="G517" s="33">
        <v>49</v>
      </c>
      <c r="H517" s="28"/>
      <c r="I517" s="28"/>
      <c r="J517" s="29"/>
      <c r="K517" s="29"/>
      <c r="L517" s="30"/>
    </row>
    <row r="518" spans="2:12">
      <c r="B518" s="26" t="s">
        <v>464</v>
      </c>
      <c r="C518" s="32">
        <v>0</v>
      </c>
      <c r="D518" s="33">
        <v>6</v>
      </c>
      <c r="E518" s="33">
        <v>7</v>
      </c>
      <c r="F518" s="33">
        <v>47</v>
      </c>
      <c r="G518" s="33">
        <v>60</v>
      </c>
      <c r="H518" s="28"/>
      <c r="I518" s="28"/>
      <c r="J518" s="29"/>
      <c r="K518" s="29"/>
      <c r="L518" s="30"/>
    </row>
    <row r="519" spans="2:12">
      <c r="B519" s="26" t="s">
        <v>465</v>
      </c>
      <c r="C519" s="32">
        <v>0</v>
      </c>
      <c r="D519" s="33">
        <v>3</v>
      </c>
      <c r="E519" s="33">
        <v>9</v>
      </c>
      <c r="F519" s="33">
        <v>47</v>
      </c>
      <c r="G519" s="33">
        <v>59</v>
      </c>
      <c r="H519" s="28"/>
      <c r="I519" s="28"/>
      <c r="J519" s="29"/>
      <c r="K519" s="29"/>
      <c r="L519" s="30"/>
    </row>
    <row r="520" spans="2:12">
      <c r="B520" s="26" t="s">
        <v>466</v>
      </c>
      <c r="C520" s="32">
        <v>0</v>
      </c>
      <c r="D520" s="33">
        <v>2</v>
      </c>
      <c r="E520" s="33">
        <v>15</v>
      </c>
      <c r="F520" s="33">
        <v>53</v>
      </c>
      <c r="G520" s="33">
        <v>70</v>
      </c>
      <c r="H520" s="28"/>
      <c r="I520" s="28"/>
      <c r="J520" s="29"/>
      <c r="K520" s="29"/>
      <c r="L520" s="30"/>
    </row>
    <row r="521" spans="2:12">
      <c r="B521" s="26" t="s">
        <v>467</v>
      </c>
      <c r="C521" s="32">
        <v>0</v>
      </c>
      <c r="D521" s="33">
        <v>2</v>
      </c>
      <c r="E521" s="33">
        <v>9</v>
      </c>
      <c r="F521" s="33">
        <v>54</v>
      </c>
      <c r="G521" s="33">
        <v>65</v>
      </c>
      <c r="H521" s="28"/>
      <c r="I521" s="28"/>
      <c r="J521" s="29"/>
      <c r="K521" s="29"/>
      <c r="L521" s="30"/>
    </row>
    <row r="522" spans="2:12">
      <c r="B522" s="26" t="s">
        <v>468</v>
      </c>
      <c r="C522" s="32">
        <v>0</v>
      </c>
      <c r="D522" s="33">
        <v>4</v>
      </c>
      <c r="E522" s="33">
        <v>7</v>
      </c>
      <c r="F522" s="33">
        <v>42</v>
      </c>
      <c r="G522" s="33">
        <v>53</v>
      </c>
      <c r="H522" s="28"/>
      <c r="I522" s="28"/>
      <c r="J522" s="29"/>
      <c r="K522" s="29"/>
      <c r="L522" s="30"/>
    </row>
    <row r="523" spans="2:12">
      <c r="B523" s="26" t="s">
        <v>469</v>
      </c>
      <c r="C523" s="32">
        <v>0</v>
      </c>
      <c r="D523" s="33">
        <v>0</v>
      </c>
      <c r="E523" s="33">
        <v>8</v>
      </c>
      <c r="F523" s="33">
        <v>45</v>
      </c>
      <c r="G523" s="33">
        <v>53</v>
      </c>
      <c r="H523" s="28"/>
      <c r="I523" s="28"/>
      <c r="J523" s="29"/>
      <c r="K523" s="29"/>
      <c r="L523" s="30"/>
    </row>
    <row r="524" spans="2:12">
      <c r="B524" s="26" t="s">
        <v>470</v>
      </c>
      <c r="C524" s="32">
        <v>0</v>
      </c>
      <c r="D524" s="33">
        <v>1</v>
      </c>
      <c r="E524" s="33">
        <v>2</v>
      </c>
      <c r="F524" s="33">
        <v>41</v>
      </c>
      <c r="G524" s="33">
        <v>44</v>
      </c>
      <c r="H524" s="28"/>
      <c r="I524" s="28"/>
      <c r="J524" s="29"/>
      <c r="K524" s="29"/>
      <c r="L524" s="30"/>
    </row>
    <row r="525" spans="2:12">
      <c r="B525" s="26" t="s">
        <v>471</v>
      </c>
      <c r="C525" s="32">
        <v>0</v>
      </c>
      <c r="D525" s="33">
        <v>5</v>
      </c>
      <c r="E525" s="33">
        <v>16</v>
      </c>
      <c r="F525" s="33">
        <v>54</v>
      </c>
      <c r="G525" s="33">
        <v>75</v>
      </c>
      <c r="H525" s="28"/>
      <c r="I525" s="28"/>
      <c r="J525" s="29"/>
      <c r="K525" s="29"/>
      <c r="L525" s="30"/>
    </row>
    <row r="526" spans="2:12">
      <c r="B526" s="26" t="s">
        <v>472</v>
      </c>
      <c r="C526" s="32">
        <v>0</v>
      </c>
      <c r="D526" s="33">
        <v>4</v>
      </c>
      <c r="E526" s="33">
        <v>15</v>
      </c>
      <c r="F526" s="33">
        <v>48</v>
      </c>
      <c r="G526" s="33">
        <v>67</v>
      </c>
      <c r="H526" s="28"/>
      <c r="I526" s="28"/>
      <c r="J526" s="29"/>
      <c r="K526" s="29"/>
      <c r="L526" s="30"/>
    </row>
    <row r="527" spans="2:12">
      <c r="B527" s="26" t="s">
        <v>473</v>
      </c>
      <c r="C527" s="32">
        <v>0</v>
      </c>
      <c r="D527" s="33">
        <v>4</v>
      </c>
      <c r="E527" s="33">
        <v>12</v>
      </c>
      <c r="F527" s="33">
        <v>55</v>
      </c>
      <c r="G527" s="33">
        <v>71</v>
      </c>
      <c r="H527" s="28"/>
      <c r="I527" s="28"/>
      <c r="J527" s="29"/>
      <c r="K527" s="29"/>
      <c r="L527" s="30"/>
    </row>
    <row r="528" spans="2:12">
      <c r="B528" s="26" t="s">
        <v>474</v>
      </c>
      <c r="C528" s="32">
        <v>0</v>
      </c>
      <c r="D528" s="33">
        <v>3</v>
      </c>
      <c r="E528" s="33">
        <v>11</v>
      </c>
      <c r="F528" s="33">
        <v>46</v>
      </c>
      <c r="G528" s="33">
        <v>60</v>
      </c>
      <c r="H528" s="28"/>
      <c r="I528" s="28"/>
      <c r="J528" s="29"/>
      <c r="K528" s="29"/>
      <c r="L528" s="30"/>
    </row>
    <row r="529" spans="2:12">
      <c r="B529" s="26" t="s">
        <v>475</v>
      </c>
      <c r="C529" s="32">
        <v>0</v>
      </c>
      <c r="D529" s="33">
        <v>6</v>
      </c>
      <c r="E529" s="33">
        <v>13</v>
      </c>
      <c r="F529" s="33">
        <v>45</v>
      </c>
      <c r="G529" s="33">
        <v>64</v>
      </c>
      <c r="H529" s="28"/>
      <c r="I529" s="28"/>
      <c r="J529" s="29"/>
      <c r="K529" s="29"/>
      <c r="L529" s="30"/>
    </row>
    <row r="530" spans="2:12">
      <c r="B530" s="26" t="s">
        <v>476</v>
      </c>
      <c r="C530" s="32">
        <v>0</v>
      </c>
      <c r="D530" s="33">
        <v>1</v>
      </c>
      <c r="E530" s="33">
        <v>9</v>
      </c>
      <c r="F530" s="33">
        <v>41</v>
      </c>
      <c r="G530" s="33">
        <v>51</v>
      </c>
      <c r="H530" s="28"/>
      <c r="I530" s="28"/>
      <c r="J530" s="29"/>
      <c r="K530" s="29"/>
      <c r="L530" s="30"/>
    </row>
    <row r="531" spans="2:12">
      <c r="B531" s="26" t="s">
        <v>477</v>
      </c>
      <c r="C531" s="32">
        <v>0</v>
      </c>
      <c r="D531" s="33">
        <v>1</v>
      </c>
      <c r="E531" s="33">
        <v>10</v>
      </c>
      <c r="F531" s="33">
        <v>51</v>
      </c>
      <c r="G531" s="33">
        <v>62</v>
      </c>
      <c r="H531" s="28"/>
      <c r="I531" s="28"/>
      <c r="J531" s="29"/>
      <c r="K531" s="29"/>
      <c r="L531" s="30"/>
    </row>
    <row r="532" spans="2:12">
      <c r="B532" s="26" t="s">
        <v>478</v>
      </c>
      <c r="C532" s="32">
        <v>0</v>
      </c>
      <c r="D532" s="33">
        <v>1</v>
      </c>
      <c r="E532" s="33">
        <v>11</v>
      </c>
      <c r="F532" s="33">
        <v>38</v>
      </c>
      <c r="G532" s="33">
        <v>50</v>
      </c>
      <c r="H532" s="28"/>
      <c r="I532" s="28"/>
      <c r="J532" s="29"/>
      <c r="K532" s="29"/>
      <c r="L532" s="30"/>
    </row>
    <row r="533" spans="2:12">
      <c r="B533" s="26" t="s">
        <v>479</v>
      </c>
      <c r="C533" s="32">
        <v>0</v>
      </c>
      <c r="D533" s="33">
        <v>0</v>
      </c>
      <c r="E533" s="33">
        <v>17</v>
      </c>
      <c r="F533" s="33">
        <v>38</v>
      </c>
      <c r="G533" s="33">
        <v>55</v>
      </c>
      <c r="H533" s="28"/>
      <c r="I533" s="28"/>
      <c r="J533" s="29"/>
      <c r="K533" s="29"/>
      <c r="L533" s="30"/>
    </row>
    <row r="534" spans="2:12">
      <c r="B534" s="26" t="s">
        <v>480</v>
      </c>
      <c r="C534" s="32">
        <v>0</v>
      </c>
      <c r="D534" s="33">
        <v>0</v>
      </c>
      <c r="E534" s="33">
        <v>15</v>
      </c>
      <c r="F534" s="33">
        <v>37</v>
      </c>
      <c r="G534" s="33">
        <v>52</v>
      </c>
      <c r="H534" s="28"/>
      <c r="I534" s="28"/>
      <c r="J534" s="29"/>
      <c r="K534" s="29"/>
      <c r="L534" s="30"/>
    </row>
    <row r="535" spans="2:12">
      <c r="B535" s="26" t="s">
        <v>481</v>
      </c>
      <c r="C535" s="32">
        <v>0</v>
      </c>
      <c r="D535" s="33">
        <v>5</v>
      </c>
      <c r="E535" s="33">
        <v>9</v>
      </c>
      <c r="F535" s="33">
        <v>30</v>
      </c>
      <c r="G535" s="33">
        <v>44</v>
      </c>
      <c r="H535" s="28"/>
      <c r="I535" s="28"/>
      <c r="J535" s="29"/>
      <c r="K535" s="29"/>
      <c r="L535" s="30"/>
    </row>
    <row r="536" spans="2:12">
      <c r="B536" s="26" t="s">
        <v>482</v>
      </c>
      <c r="C536" s="32">
        <v>0</v>
      </c>
      <c r="D536" s="33">
        <v>1</v>
      </c>
      <c r="E536" s="33">
        <v>10</v>
      </c>
      <c r="F536" s="33">
        <v>35</v>
      </c>
      <c r="G536" s="33">
        <v>46</v>
      </c>
      <c r="H536" s="28"/>
      <c r="I536" s="28"/>
      <c r="J536" s="29"/>
      <c r="K536" s="29"/>
      <c r="L536" s="30"/>
    </row>
    <row r="537" spans="2:12">
      <c r="B537" s="26" t="s">
        <v>483</v>
      </c>
      <c r="C537" s="32">
        <v>0</v>
      </c>
      <c r="D537" s="33">
        <v>5</v>
      </c>
      <c r="E537" s="33">
        <v>15</v>
      </c>
      <c r="F537" s="33">
        <v>59</v>
      </c>
      <c r="G537" s="33">
        <v>79</v>
      </c>
      <c r="H537" s="28"/>
      <c r="I537" s="28"/>
      <c r="J537" s="29"/>
      <c r="K537" s="29"/>
      <c r="L537" s="30"/>
    </row>
    <row r="538" spans="2:12">
      <c r="B538" s="26" t="s">
        <v>484</v>
      </c>
      <c r="C538" s="32">
        <v>0</v>
      </c>
      <c r="D538" s="33">
        <v>4</v>
      </c>
      <c r="E538" s="33">
        <v>11</v>
      </c>
      <c r="F538" s="33">
        <v>46</v>
      </c>
      <c r="G538" s="33">
        <v>61</v>
      </c>
      <c r="H538" s="28"/>
      <c r="I538" s="28"/>
      <c r="J538" s="29"/>
      <c r="K538" s="29"/>
      <c r="L538" s="30"/>
    </row>
    <row r="539" spans="2:12">
      <c r="B539" s="26" t="s">
        <v>485</v>
      </c>
      <c r="C539" s="32">
        <v>0</v>
      </c>
      <c r="D539" s="33">
        <v>4</v>
      </c>
      <c r="E539" s="33">
        <v>10</v>
      </c>
      <c r="F539" s="33">
        <v>40</v>
      </c>
      <c r="G539" s="33">
        <v>54</v>
      </c>
      <c r="H539" s="28"/>
      <c r="I539" s="28"/>
      <c r="J539" s="29"/>
      <c r="K539" s="29"/>
      <c r="L539" s="30"/>
    </row>
    <row r="540" spans="2:12">
      <c r="B540" s="26" t="s">
        <v>486</v>
      </c>
      <c r="C540" s="32">
        <v>0</v>
      </c>
      <c r="D540" s="33">
        <v>4</v>
      </c>
      <c r="E540" s="33">
        <v>10</v>
      </c>
      <c r="F540" s="33">
        <v>40</v>
      </c>
      <c r="G540" s="33">
        <v>54</v>
      </c>
      <c r="H540" s="28"/>
      <c r="I540" s="28"/>
      <c r="J540" s="29"/>
      <c r="K540" s="29"/>
      <c r="L540" s="30"/>
    </row>
    <row r="541" spans="2:12">
      <c r="B541" s="26" t="s">
        <v>487</v>
      </c>
      <c r="C541" s="32">
        <v>0</v>
      </c>
      <c r="D541" s="33">
        <v>4</v>
      </c>
      <c r="E541" s="33">
        <v>10</v>
      </c>
      <c r="F541" s="33">
        <v>40</v>
      </c>
      <c r="G541" s="33">
        <v>54</v>
      </c>
      <c r="H541" s="28"/>
      <c r="I541" s="28"/>
      <c r="J541" s="29"/>
      <c r="K541" s="29"/>
      <c r="L541" s="30"/>
    </row>
    <row r="542" spans="2:12">
      <c r="B542" s="26" t="s">
        <v>488</v>
      </c>
      <c r="C542" s="32">
        <v>0</v>
      </c>
      <c r="D542" s="33">
        <v>13</v>
      </c>
      <c r="E542" s="33">
        <v>14</v>
      </c>
      <c r="F542" s="33">
        <v>44</v>
      </c>
      <c r="G542" s="33">
        <v>71</v>
      </c>
      <c r="H542" s="28"/>
      <c r="I542" s="28"/>
      <c r="J542" s="29"/>
      <c r="K542" s="29"/>
      <c r="L542" s="30"/>
    </row>
    <row r="543" spans="2:12">
      <c r="B543" s="26" t="s">
        <v>489</v>
      </c>
      <c r="C543" s="32">
        <v>0</v>
      </c>
      <c r="D543" s="33">
        <v>19</v>
      </c>
      <c r="E543" s="33">
        <v>16</v>
      </c>
      <c r="F543" s="33">
        <v>42</v>
      </c>
      <c r="G543" s="33">
        <v>77</v>
      </c>
      <c r="H543" s="28"/>
      <c r="I543" s="28"/>
      <c r="J543" s="29"/>
      <c r="K543" s="29"/>
      <c r="L543" s="30"/>
    </row>
    <row r="544" spans="2:12">
      <c r="B544" s="26" t="s">
        <v>490</v>
      </c>
      <c r="C544" s="32">
        <v>0</v>
      </c>
      <c r="D544" s="33">
        <v>13</v>
      </c>
      <c r="E544" s="33">
        <v>15</v>
      </c>
      <c r="F544" s="33">
        <v>38</v>
      </c>
      <c r="G544" s="33">
        <v>66</v>
      </c>
      <c r="H544" s="28"/>
      <c r="I544" s="28"/>
      <c r="J544" s="29"/>
      <c r="K544" s="29"/>
      <c r="L544" s="30"/>
    </row>
    <row r="545" spans="2:12">
      <c r="B545" s="26" t="s">
        <v>491</v>
      </c>
      <c r="C545" s="32">
        <v>0</v>
      </c>
      <c r="D545" s="33">
        <v>9</v>
      </c>
      <c r="E545" s="33">
        <v>23</v>
      </c>
      <c r="F545" s="33">
        <v>49</v>
      </c>
      <c r="G545" s="33">
        <v>81</v>
      </c>
      <c r="H545" s="28"/>
      <c r="I545" s="28"/>
      <c r="J545" s="29"/>
      <c r="K545" s="29"/>
      <c r="L545" s="30"/>
    </row>
    <row r="546" spans="2:12">
      <c r="B546" s="26" t="s">
        <v>492</v>
      </c>
      <c r="C546" s="32">
        <v>0</v>
      </c>
      <c r="D546" s="33">
        <v>13</v>
      </c>
      <c r="E546" s="33">
        <v>28</v>
      </c>
      <c r="F546" s="33">
        <v>48</v>
      </c>
      <c r="G546" s="33">
        <v>89</v>
      </c>
      <c r="H546" s="28"/>
      <c r="I546" s="28"/>
      <c r="J546" s="29"/>
      <c r="K546" s="29"/>
      <c r="L546" s="30"/>
    </row>
    <row r="547" spans="2:12">
      <c r="B547" s="26" t="s">
        <v>493</v>
      </c>
      <c r="C547" s="32">
        <v>0</v>
      </c>
      <c r="D547" s="33">
        <v>14</v>
      </c>
      <c r="E547" s="33">
        <v>14</v>
      </c>
      <c r="F547" s="33">
        <v>54</v>
      </c>
      <c r="G547" s="33">
        <v>82</v>
      </c>
      <c r="H547" s="28"/>
      <c r="I547" s="28"/>
      <c r="J547" s="29"/>
      <c r="K547" s="29"/>
      <c r="L547" s="30"/>
    </row>
    <row r="548" spans="2:12">
      <c r="B548" s="26" t="s">
        <v>494</v>
      </c>
      <c r="C548" s="32">
        <v>0</v>
      </c>
      <c r="D548" s="33">
        <v>11</v>
      </c>
      <c r="E548" s="33">
        <v>26</v>
      </c>
      <c r="F548" s="33">
        <v>42</v>
      </c>
      <c r="G548" s="33">
        <v>79</v>
      </c>
      <c r="H548" s="28"/>
      <c r="I548" s="28"/>
      <c r="J548" s="29"/>
      <c r="K548" s="29"/>
      <c r="L548" s="30"/>
    </row>
    <row r="549" spans="2:12">
      <c r="B549" s="26" t="s">
        <v>495</v>
      </c>
      <c r="C549" s="32">
        <v>0</v>
      </c>
      <c r="D549" s="33">
        <v>25</v>
      </c>
      <c r="E549" s="33">
        <v>26</v>
      </c>
      <c r="F549" s="33">
        <v>58</v>
      </c>
      <c r="G549" s="33">
        <v>109</v>
      </c>
      <c r="H549" s="28"/>
      <c r="I549" s="28"/>
      <c r="J549" s="29"/>
      <c r="K549" s="29"/>
      <c r="L549" s="30"/>
    </row>
    <row r="550" spans="2:12">
      <c r="B550" s="26" t="s">
        <v>496</v>
      </c>
      <c r="C550" s="32">
        <v>0</v>
      </c>
      <c r="D550" s="33">
        <v>10</v>
      </c>
      <c r="E550" s="33">
        <v>7</v>
      </c>
      <c r="F550" s="33">
        <v>39</v>
      </c>
      <c r="G550" s="33">
        <v>56</v>
      </c>
      <c r="H550" s="28"/>
      <c r="I550" s="28"/>
      <c r="J550" s="29"/>
      <c r="K550" s="29"/>
      <c r="L550" s="30"/>
    </row>
    <row r="551" spans="2:12">
      <c r="B551" s="26" t="s">
        <v>497</v>
      </c>
      <c r="C551" s="32">
        <v>0</v>
      </c>
      <c r="D551" s="33">
        <v>8</v>
      </c>
      <c r="E551" s="33">
        <v>8</v>
      </c>
      <c r="F551" s="33">
        <v>45</v>
      </c>
      <c r="G551" s="33">
        <v>61</v>
      </c>
      <c r="H551" s="28"/>
      <c r="I551" s="28"/>
      <c r="J551" s="29"/>
      <c r="K551" s="29"/>
      <c r="L551" s="30"/>
    </row>
    <row r="552" spans="2:12">
      <c r="B552" s="26" t="s">
        <v>498</v>
      </c>
      <c r="C552" s="32">
        <v>0</v>
      </c>
      <c r="D552" s="33">
        <v>12</v>
      </c>
      <c r="E552" s="33">
        <v>9</v>
      </c>
      <c r="F552" s="33">
        <v>60</v>
      </c>
      <c r="G552" s="33">
        <v>81</v>
      </c>
      <c r="H552" s="28"/>
      <c r="I552" s="28"/>
      <c r="J552" s="29"/>
      <c r="K552" s="29"/>
      <c r="L552" s="30"/>
    </row>
    <row r="553" spans="2:12">
      <c r="B553" s="26" t="s">
        <v>499</v>
      </c>
      <c r="C553" s="32">
        <v>0</v>
      </c>
      <c r="D553" s="33">
        <v>24</v>
      </c>
      <c r="E553" s="33">
        <v>20</v>
      </c>
      <c r="F553" s="33">
        <v>71</v>
      </c>
      <c r="G553" s="33">
        <v>115</v>
      </c>
      <c r="H553" s="28"/>
      <c r="I553" s="28"/>
      <c r="J553" s="29"/>
      <c r="K553" s="29"/>
      <c r="L553" s="30"/>
    </row>
    <row r="554" spans="2:12">
      <c r="B554" s="26" t="s">
        <v>500</v>
      </c>
      <c r="C554" s="32">
        <v>0</v>
      </c>
      <c r="D554" s="33">
        <v>26</v>
      </c>
      <c r="E554" s="33">
        <v>24</v>
      </c>
      <c r="F554" s="33">
        <v>56</v>
      </c>
      <c r="G554" s="33">
        <v>106</v>
      </c>
      <c r="H554" s="28"/>
      <c r="I554" s="28"/>
      <c r="J554" s="29"/>
      <c r="K554" s="29"/>
      <c r="L554" s="30"/>
    </row>
    <row r="555" spans="2:12">
      <c r="B555" s="26" t="s">
        <v>501</v>
      </c>
      <c r="C555" s="32">
        <v>0</v>
      </c>
      <c r="D555" s="33">
        <v>20</v>
      </c>
      <c r="E555" s="33">
        <v>22</v>
      </c>
      <c r="F555" s="33">
        <v>40</v>
      </c>
      <c r="G555" s="33">
        <v>82</v>
      </c>
      <c r="H555" s="28"/>
      <c r="I555" s="28"/>
      <c r="J555" s="29"/>
      <c r="K555" s="29"/>
      <c r="L555" s="30"/>
    </row>
    <row r="556" spans="2:12">
      <c r="B556" s="26" t="s">
        <v>502</v>
      </c>
      <c r="C556" s="32">
        <v>0</v>
      </c>
      <c r="D556" s="33">
        <v>14</v>
      </c>
      <c r="E556" s="33">
        <v>12</v>
      </c>
      <c r="F556" s="33">
        <v>10</v>
      </c>
      <c r="G556" s="33">
        <v>66</v>
      </c>
      <c r="H556" s="28"/>
      <c r="I556" s="28"/>
      <c r="J556" s="29"/>
      <c r="K556" s="29"/>
      <c r="L556" s="30"/>
    </row>
    <row r="557" spans="2:12">
      <c r="B557" s="26" t="s">
        <v>503</v>
      </c>
      <c r="C557" s="32">
        <v>0</v>
      </c>
      <c r="D557" s="33">
        <v>14</v>
      </c>
      <c r="E557" s="33">
        <v>12</v>
      </c>
      <c r="F557" s="33">
        <v>40</v>
      </c>
      <c r="G557" s="33">
        <v>66</v>
      </c>
      <c r="H557" s="28"/>
      <c r="I557" s="28"/>
      <c r="J557" s="29"/>
      <c r="K557" s="29"/>
      <c r="L557" s="30"/>
    </row>
    <row r="558" spans="2:12">
      <c r="B558" s="26" t="s">
        <v>504</v>
      </c>
      <c r="C558" s="32">
        <v>0</v>
      </c>
      <c r="D558" s="33">
        <v>12</v>
      </c>
      <c r="E558" s="33">
        <v>10</v>
      </c>
      <c r="F558" s="33">
        <v>34</v>
      </c>
      <c r="G558" s="33">
        <v>56</v>
      </c>
      <c r="H558" s="28"/>
      <c r="I558" s="28"/>
      <c r="J558" s="29"/>
      <c r="K558" s="29"/>
      <c r="L558" s="30"/>
    </row>
    <row r="559" spans="2:12">
      <c r="B559" s="26" t="s">
        <v>505</v>
      </c>
      <c r="C559" s="32">
        <v>0</v>
      </c>
      <c r="D559" s="33">
        <v>12</v>
      </c>
      <c r="E559" s="33">
        <v>5</v>
      </c>
      <c r="F559" s="33">
        <v>35</v>
      </c>
      <c r="G559" s="33">
        <v>52</v>
      </c>
      <c r="H559" s="28"/>
      <c r="I559" s="28"/>
      <c r="J559" s="29"/>
      <c r="K559" s="29"/>
      <c r="L559" s="30"/>
    </row>
    <row r="560" spans="2:12">
      <c r="B560" s="26" t="s">
        <v>506</v>
      </c>
      <c r="C560" s="32">
        <v>0</v>
      </c>
      <c r="D560" s="33">
        <v>15</v>
      </c>
      <c r="E560" s="33">
        <v>5</v>
      </c>
      <c r="F560" s="33">
        <v>45</v>
      </c>
      <c r="G560" s="33">
        <v>65</v>
      </c>
      <c r="H560" s="28"/>
      <c r="I560" s="28"/>
      <c r="J560" s="29"/>
      <c r="K560" s="29"/>
      <c r="L560" s="30"/>
    </row>
    <row r="561" spans="2:12">
      <c r="B561" s="26" t="s">
        <v>507</v>
      </c>
      <c r="C561" s="32">
        <v>0</v>
      </c>
      <c r="D561" s="33">
        <v>14</v>
      </c>
      <c r="E561" s="33">
        <v>10</v>
      </c>
      <c r="F561" s="33">
        <v>44</v>
      </c>
      <c r="G561" s="33">
        <v>68</v>
      </c>
      <c r="H561" s="28"/>
      <c r="I561" s="28"/>
      <c r="J561" s="29"/>
      <c r="K561" s="29"/>
      <c r="L561" s="30"/>
    </row>
    <row r="562" spans="2:12">
      <c r="B562" s="26" t="s">
        <v>508</v>
      </c>
      <c r="C562" s="32">
        <v>0</v>
      </c>
      <c r="D562" s="33">
        <v>6</v>
      </c>
      <c r="E562" s="33">
        <v>7</v>
      </c>
      <c r="F562" s="33">
        <v>29</v>
      </c>
      <c r="G562" s="33">
        <v>42</v>
      </c>
      <c r="H562" s="28"/>
      <c r="I562" s="28"/>
      <c r="J562" s="29"/>
      <c r="K562" s="29"/>
      <c r="L562" s="30"/>
    </row>
    <row r="563" spans="2:12">
      <c r="B563" s="26" t="s">
        <v>509</v>
      </c>
      <c r="C563" s="32">
        <v>0</v>
      </c>
      <c r="D563" s="33">
        <v>4</v>
      </c>
      <c r="E563" s="33">
        <v>8</v>
      </c>
      <c r="F563" s="33">
        <v>26</v>
      </c>
      <c r="G563" s="33">
        <v>38</v>
      </c>
      <c r="H563" s="28"/>
      <c r="I563" s="28"/>
      <c r="J563" s="29"/>
      <c r="K563" s="29"/>
      <c r="L563" s="30"/>
    </row>
    <row r="564" spans="2:12">
      <c r="B564" s="26" t="s">
        <v>510</v>
      </c>
      <c r="C564" s="32">
        <v>0</v>
      </c>
      <c r="D564" s="33">
        <v>4</v>
      </c>
      <c r="E564" s="33">
        <v>5</v>
      </c>
      <c r="F564" s="33">
        <v>16</v>
      </c>
      <c r="G564" s="33">
        <v>25</v>
      </c>
      <c r="H564" s="28"/>
      <c r="I564" s="28"/>
      <c r="J564" s="29"/>
      <c r="K564" s="29"/>
      <c r="L564" s="30"/>
    </row>
    <row r="565" spans="2:12">
      <c r="B565" s="26" t="s">
        <v>962</v>
      </c>
      <c r="C565" s="32">
        <v>0</v>
      </c>
      <c r="D565" s="91">
        <v>6</v>
      </c>
      <c r="E565" s="91">
        <v>21</v>
      </c>
      <c r="F565" s="91">
        <v>37</v>
      </c>
      <c r="G565" s="91">
        <v>64</v>
      </c>
      <c r="H565" s="28"/>
      <c r="I565" s="28"/>
      <c r="J565" s="29"/>
      <c r="K565" s="29"/>
      <c r="L565" s="30"/>
    </row>
    <row r="566" spans="2:12">
      <c r="B566" s="26" t="s">
        <v>964</v>
      </c>
      <c r="C566" s="32">
        <v>0</v>
      </c>
      <c r="D566" s="91">
        <v>9</v>
      </c>
      <c r="E566" s="91">
        <v>10</v>
      </c>
      <c r="F566" s="91">
        <v>26</v>
      </c>
      <c r="G566" s="91">
        <v>45</v>
      </c>
      <c r="H566" s="28"/>
      <c r="I566" s="28"/>
      <c r="J566" s="29"/>
      <c r="K566" s="29"/>
      <c r="L566" s="30"/>
    </row>
    <row r="567" spans="2:12">
      <c r="B567" s="26" t="s">
        <v>966</v>
      </c>
      <c r="C567" s="32">
        <v>0</v>
      </c>
      <c r="D567" s="91">
        <v>11</v>
      </c>
      <c r="E567" s="91">
        <v>7</v>
      </c>
      <c r="F567" s="91">
        <v>31</v>
      </c>
      <c r="G567" s="91">
        <v>49</v>
      </c>
      <c r="H567" s="28"/>
      <c r="I567" s="28"/>
      <c r="J567" s="29"/>
      <c r="K567" s="29"/>
      <c r="L567" s="30"/>
    </row>
    <row r="568" spans="2:12">
      <c r="B568" s="26" t="s">
        <v>968</v>
      </c>
      <c r="C568" s="32">
        <v>0</v>
      </c>
      <c r="D568" s="91">
        <v>9</v>
      </c>
      <c r="E568" s="91">
        <v>6</v>
      </c>
      <c r="F568" s="91">
        <v>39</v>
      </c>
      <c r="G568" s="91">
        <v>54</v>
      </c>
      <c r="H568" s="28"/>
      <c r="I568" s="28"/>
      <c r="J568" s="29"/>
      <c r="K568" s="29"/>
      <c r="L568" s="30"/>
    </row>
    <row r="569" spans="2:12">
      <c r="B569" s="26" t="s">
        <v>971</v>
      </c>
      <c r="C569" s="32">
        <v>0</v>
      </c>
      <c r="D569" s="91">
        <v>0</v>
      </c>
      <c r="E569" s="91">
        <v>0</v>
      </c>
      <c r="F569" s="91">
        <v>48</v>
      </c>
      <c r="G569" s="91">
        <v>48</v>
      </c>
      <c r="H569" s="28"/>
      <c r="I569" s="28"/>
      <c r="J569" s="29"/>
      <c r="K569" s="29"/>
      <c r="L569" s="30"/>
    </row>
    <row r="570" spans="2:12">
      <c r="B570" s="26" t="s">
        <v>973</v>
      </c>
      <c r="C570" s="32">
        <v>0</v>
      </c>
      <c r="D570" s="91">
        <v>3</v>
      </c>
      <c r="E570" s="91">
        <v>10</v>
      </c>
      <c r="F570" s="91">
        <v>47</v>
      </c>
      <c r="G570" s="91">
        <v>60</v>
      </c>
      <c r="H570" s="28"/>
      <c r="I570" s="28"/>
      <c r="J570" s="29"/>
      <c r="K570" s="29"/>
      <c r="L570" s="30"/>
    </row>
    <row r="571" spans="2:12">
      <c r="B571" s="26" t="s">
        <v>974</v>
      </c>
      <c r="C571" s="32">
        <v>0</v>
      </c>
      <c r="D571" s="91">
        <v>3</v>
      </c>
      <c r="E571" s="91">
        <v>10</v>
      </c>
      <c r="F571" s="91">
        <v>42</v>
      </c>
      <c r="G571" s="91">
        <v>55</v>
      </c>
      <c r="H571" s="28"/>
      <c r="I571" s="28"/>
      <c r="J571" s="29"/>
      <c r="K571" s="29"/>
      <c r="L571" s="30"/>
    </row>
    <row r="572" spans="2:12">
      <c r="B572" s="26" t="s">
        <v>977</v>
      </c>
      <c r="C572" s="32">
        <v>0</v>
      </c>
      <c r="D572" s="91">
        <v>8</v>
      </c>
      <c r="E572" s="91">
        <v>12</v>
      </c>
      <c r="F572" s="91">
        <v>46</v>
      </c>
      <c r="G572" s="91">
        <v>66</v>
      </c>
      <c r="H572" s="28"/>
      <c r="I572" s="28"/>
      <c r="J572" s="29"/>
      <c r="K572" s="29"/>
      <c r="L572" s="30"/>
    </row>
    <row r="573" spans="2:12">
      <c r="B573" s="26" t="s">
        <v>980</v>
      </c>
      <c r="C573" s="32">
        <v>0</v>
      </c>
      <c r="D573" s="91">
        <v>6</v>
      </c>
      <c r="E573" s="91">
        <v>9</v>
      </c>
      <c r="F573" s="91">
        <v>43</v>
      </c>
      <c r="G573" s="91">
        <v>58</v>
      </c>
      <c r="H573" s="28"/>
      <c r="I573" s="28"/>
      <c r="J573" s="29"/>
      <c r="K573" s="29"/>
      <c r="L573" s="30"/>
    </row>
    <row r="574" spans="2:12">
      <c r="B574" s="26" t="s">
        <v>982</v>
      </c>
      <c r="C574" s="32">
        <v>0</v>
      </c>
      <c r="D574" s="91">
        <v>7</v>
      </c>
      <c r="E574" s="91">
        <v>4</v>
      </c>
      <c r="F574" s="91">
        <v>42</v>
      </c>
      <c r="G574" s="91">
        <v>53</v>
      </c>
      <c r="H574" s="28"/>
      <c r="I574" s="28"/>
      <c r="J574" s="29"/>
      <c r="K574" s="29"/>
      <c r="L574" s="30"/>
    </row>
    <row r="575" spans="2:12">
      <c r="B575" s="26" t="s">
        <v>985</v>
      </c>
      <c r="C575" s="32">
        <v>0</v>
      </c>
      <c r="D575" s="91">
        <v>2</v>
      </c>
      <c r="E575" s="91">
        <v>5</v>
      </c>
      <c r="F575" s="91">
        <v>40</v>
      </c>
      <c r="G575" s="91">
        <v>47</v>
      </c>
      <c r="H575" s="28"/>
      <c r="I575" s="28"/>
      <c r="J575" s="29"/>
      <c r="K575" s="29"/>
      <c r="L575" s="30"/>
    </row>
    <row r="576" spans="2:12">
      <c r="B576" s="26" t="s">
        <v>987</v>
      </c>
      <c r="C576" s="32">
        <v>0</v>
      </c>
      <c r="D576" s="91">
        <v>2</v>
      </c>
      <c r="E576" s="91">
        <v>7</v>
      </c>
      <c r="F576" s="91">
        <v>36</v>
      </c>
      <c r="G576" s="91">
        <v>45</v>
      </c>
      <c r="H576" s="28"/>
      <c r="I576" s="28"/>
      <c r="J576" s="29"/>
      <c r="K576" s="29"/>
      <c r="L576" s="30"/>
    </row>
    <row r="577" spans="2:12">
      <c r="B577" s="26" t="s">
        <v>989</v>
      </c>
      <c r="C577" s="32">
        <v>0</v>
      </c>
      <c r="D577" s="91">
        <v>4</v>
      </c>
      <c r="E577" s="91">
        <v>7</v>
      </c>
      <c r="F577" s="91">
        <v>48</v>
      </c>
      <c r="G577" s="91">
        <v>59</v>
      </c>
      <c r="H577" s="28"/>
      <c r="I577" s="28"/>
      <c r="J577" s="29"/>
      <c r="K577" s="29"/>
      <c r="L577" s="30"/>
    </row>
    <row r="578" spans="2:12">
      <c r="B578" s="26" t="s">
        <v>991</v>
      </c>
      <c r="C578" s="32">
        <v>0</v>
      </c>
      <c r="D578" s="91">
        <v>0</v>
      </c>
      <c r="E578" s="91">
        <v>5</v>
      </c>
      <c r="F578" s="91">
        <v>26</v>
      </c>
      <c r="G578" s="91">
        <v>31</v>
      </c>
      <c r="H578" s="28"/>
      <c r="I578" s="28"/>
      <c r="J578" s="29"/>
      <c r="K578" s="29"/>
      <c r="L578" s="30"/>
    </row>
    <row r="579" spans="2:12">
      <c r="B579" s="26" t="s">
        <v>992</v>
      </c>
      <c r="C579" s="32">
        <v>0</v>
      </c>
      <c r="D579" s="91">
        <v>0</v>
      </c>
      <c r="E579" s="91">
        <v>8</v>
      </c>
      <c r="F579" s="91">
        <v>38</v>
      </c>
      <c r="G579" s="91">
        <v>46</v>
      </c>
      <c r="H579" s="28"/>
      <c r="I579" s="28"/>
      <c r="J579" s="29"/>
      <c r="K579" s="29"/>
      <c r="L579" s="30"/>
    </row>
    <row r="580" spans="2:12">
      <c r="B580" s="26" t="s">
        <v>995</v>
      </c>
      <c r="C580" s="32">
        <v>0</v>
      </c>
      <c r="D580" s="91">
        <v>1</v>
      </c>
      <c r="E580" s="91">
        <v>8</v>
      </c>
      <c r="F580" s="91">
        <v>35</v>
      </c>
      <c r="G580" s="91">
        <v>44</v>
      </c>
      <c r="H580" s="28"/>
      <c r="I580" s="28"/>
      <c r="J580" s="29"/>
      <c r="K580" s="29"/>
      <c r="L580" s="30"/>
    </row>
    <row r="581" spans="2:12">
      <c r="B581" s="26" t="s">
        <v>996</v>
      </c>
      <c r="C581" s="32">
        <v>0</v>
      </c>
      <c r="D581" s="91">
        <v>0</v>
      </c>
      <c r="E581" s="91">
        <v>8</v>
      </c>
      <c r="F581" s="91">
        <v>48</v>
      </c>
      <c r="G581" s="91">
        <v>56</v>
      </c>
      <c r="H581" s="28"/>
      <c r="I581" s="28"/>
      <c r="J581" s="29"/>
      <c r="K581" s="29"/>
      <c r="L581" s="30"/>
    </row>
    <row r="582" spans="2:12">
      <c r="B582" s="26" t="s">
        <v>998</v>
      </c>
      <c r="C582" s="32">
        <v>0</v>
      </c>
      <c r="D582" s="91">
        <v>0</v>
      </c>
      <c r="E582" s="91">
        <v>19</v>
      </c>
      <c r="F582" s="91">
        <v>54</v>
      </c>
      <c r="G582" s="91">
        <v>73</v>
      </c>
      <c r="H582" s="28"/>
      <c r="I582" s="28"/>
      <c r="J582" s="29"/>
      <c r="K582" s="29"/>
      <c r="L582" s="30"/>
    </row>
    <row r="583" spans="2:12">
      <c r="B583" s="26" t="s">
        <v>1000</v>
      </c>
      <c r="C583" s="32">
        <v>0</v>
      </c>
      <c r="D583" s="91">
        <v>1</v>
      </c>
      <c r="E583" s="91">
        <v>12</v>
      </c>
      <c r="F583" s="91">
        <v>38</v>
      </c>
      <c r="G583" s="91">
        <v>51</v>
      </c>
      <c r="H583" s="28"/>
      <c r="I583" s="28"/>
      <c r="J583" s="29"/>
      <c r="K583" s="29"/>
      <c r="L583" s="30"/>
    </row>
    <row r="584" spans="2:12">
      <c r="B584" s="26" t="s">
        <v>1002</v>
      </c>
      <c r="C584" s="32">
        <v>0</v>
      </c>
      <c r="D584" s="91">
        <v>1</v>
      </c>
      <c r="E584" s="91">
        <v>14</v>
      </c>
      <c r="F584" s="91">
        <v>41</v>
      </c>
      <c r="G584" s="91">
        <v>56</v>
      </c>
      <c r="H584" s="28"/>
      <c r="I584" s="28"/>
      <c r="J584" s="29"/>
      <c r="K584" s="29"/>
      <c r="L584" s="30"/>
    </row>
    <row r="585" spans="2:12">
      <c r="B585" s="26" t="s">
        <v>1003</v>
      </c>
      <c r="C585" s="32">
        <v>0</v>
      </c>
      <c r="D585" s="91">
        <v>1</v>
      </c>
      <c r="E585" s="91">
        <v>7</v>
      </c>
      <c r="F585" s="91">
        <v>31</v>
      </c>
      <c r="G585" s="91">
        <v>37</v>
      </c>
      <c r="H585" s="28"/>
      <c r="I585" s="28"/>
      <c r="J585" s="29"/>
      <c r="K585" s="29"/>
      <c r="L585" s="30"/>
    </row>
    <row r="586" spans="2:12">
      <c r="B586" s="26" t="s">
        <v>1007</v>
      </c>
      <c r="C586" s="32">
        <v>0</v>
      </c>
      <c r="D586" s="91">
        <v>2</v>
      </c>
      <c r="E586" s="91">
        <v>14</v>
      </c>
      <c r="F586" s="91">
        <v>31</v>
      </c>
      <c r="G586" s="91">
        <v>37</v>
      </c>
      <c r="H586" s="28"/>
      <c r="I586" s="28"/>
      <c r="J586" s="29"/>
      <c r="K586" s="29"/>
      <c r="L586" s="30"/>
    </row>
    <row r="587" spans="2:12">
      <c r="B587" s="26" t="s">
        <v>1008</v>
      </c>
      <c r="C587" s="32">
        <v>0</v>
      </c>
      <c r="D587" s="91">
        <v>2</v>
      </c>
      <c r="E587" s="91">
        <v>8</v>
      </c>
      <c r="F587" s="91">
        <v>34</v>
      </c>
      <c r="G587" s="91">
        <v>44</v>
      </c>
      <c r="H587" s="28"/>
      <c r="I587" s="28"/>
      <c r="J587" s="29"/>
      <c r="K587" s="29"/>
      <c r="L587" s="30"/>
    </row>
    <row r="588" spans="2:12">
      <c r="B588" s="26" t="s">
        <v>1010</v>
      </c>
      <c r="C588" s="32">
        <v>0</v>
      </c>
      <c r="D588" s="91">
        <v>6</v>
      </c>
      <c r="E588" s="91">
        <v>18</v>
      </c>
      <c r="F588" s="91">
        <v>38</v>
      </c>
      <c r="G588" s="91">
        <v>62</v>
      </c>
      <c r="H588" s="28"/>
      <c r="I588" s="28"/>
      <c r="J588" s="29"/>
      <c r="K588" s="29"/>
      <c r="L588" s="30"/>
    </row>
    <row r="589" spans="2:12">
      <c r="B589" s="26" t="s">
        <v>1012</v>
      </c>
      <c r="C589" s="32">
        <v>0</v>
      </c>
      <c r="D589" s="91">
        <v>6</v>
      </c>
      <c r="E589" s="91">
        <v>12</v>
      </c>
      <c r="F589" s="91">
        <v>56</v>
      </c>
      <c r="G589" s="91">
        <v>74</v>
      </c>
      <c r="H589" s="28"/>
      <c r="I589" s="28"/>
      <c r="J589" s="29"/>
      <c r="K589" s="29"/>
      <c r="L589" s="30"/>
    </row>
    <row r="590" spans="2:12">
      <c r="B590" s="26" t="s">
        <v>1014</v>
      </c>
      <c r="C590" s="32">
        <v>0</v>
      </c>
      <c r="D590" s="91">
        <v>4</v>
      </c>
      <c r="E590" s="91">
        <v>6</v>
      </c>
      <c r="F590" s="91">
        <v>22</v>
      </c>
      <c r="G590" s="91">
        <v>67</v>
      </c>
      <c r="H590" s="28"/>
      <c r="I590" s="28"/>
      <c r="J590" s="29"/>
      <c r="K590" s="29"/>
      <c r="L590" s="30"/>
    </row>
    <row r="591" spans="2:12">
      <c r="B591" s="26" t="s">
        <v>1017</v>
      </c>
      <c r="C591" s="32">
        <v>0</v>
      </c>
      <c r="D591" s="91">
        <v>4</v>
      </c>
      <c r="E591" s="91">
        <v>5</v>
      </c>
      <c r="F591" s="91">
        <v>29</v>
      </c>
      <c r="G591" s="91">
        <v>38</v>
      </c>
      <c r="H591" s="28"/>
      <c r="I591" s="28"/>
      <c r="J591" s="29"/>
      <c r="K591" s="29"/>
      <c r="L591" s="30"/>
    </row>
    <row r="592" spans="2:12">
      <c r="B592" s="26" t="s">
        <v>1018</v>
      </c>
      <c r="C592" s="32">
        <v>0</v>
      </c>
      <c r="D592" s="91">
        <v>0</v>
      </c>
      <c r="E592" s="91">
        <v>3</v>
      </c>
      <c r="F592" s="91">
        <v>28</v>
      </c>
      <c r="G592" s="91">
        <v>31</v>
      </c>
      <c r="H592" s="28"/>
      <c r="I592" s="28"/>
      <c r="J592" s="29"/>
      <c r="K592" s="29"/>
      <c r="L592" s="30"/>
    </row>
    <row r="593" spans="2:12">
      <c r="B593" s="26" t="s">
        <v>1021</v>
      </c>
      <c r="C593" s="32">
        <v>0</v>
      </c>
      <c r="D593" s="91">
        <v>1</v>
      </c>
      <c r="E593" s="91">
        <v>9</v>
      </c>
      <c r="F593" s="91">
        <v>36</v>
      </c>
      <c r="G593" s="91">
        <v>46</v>
      </c>
      <c r="H593" s="28"/>
      <c r="I593" s="28"/>
      <c r="J593" s="29"/>
      <c r="K593" s="29"/>
      <c r="L593" s="30"/>
    </row>
    <row r="594" spans="2:12">
      <c r="B594" s="26" t="s">
        <v>1022</v>
      </c>
      <c r="C594" s="32">
        <v>0</v>
      </c>
      <c r="D594" s="91">
        <v>3</v>
      </c>
      <c r="E594" s="91">
        <v>11</v>
      </c>
      <c r="F594" s="91">
        <v>39</v>
      </c>
      <c r="G594" s="91">
        <v>53</v>
      </c>
      <c r="H594" s="28"/>
      <c r="I594" s="28"/>
      <c r="J594" s="29"/>
      <c r="K594" s="29"/>
      <c r="L594" s="30"/>
    </row>
    <row r="595" spans="2:12">
      <c r="B595" s="26" t="s">
        <v>1024</v>
      </c>
      <c r="C595" s="32">
        <v>0</v>
      </c>
      <c r="D595" s="91">
        <v>4</v>
      </c>
      <c r="E595" s="91">
        <v>15</v>
      </c>
      <c r="F595" s="91">
        <v>45</v>
      </c>
      <c r="G595" s="91">
        <v>64</v>
      </c>
      <c r="H595" s="28"/>
      <c r="I595" s="28"/>
      <c r="J595" s="29"/>
      <c r="K595" s="29"/>
      <c r="L595" s="30"/>
    </row>
    <row r="596" spans="2:12">
      <c r="B596" s="26" t="s">
        <v>1027</v>
      </c>
      <c r="C596" s="32">
        <v>0</v>
      </c>
      <c r="D596" s="91">
        <v>4</v>
      </c>
      <c r="E596" s="91">
        <v>17</v>
      </c>
      <c r="F596" s="91">
        <v>50</v>
      </c>
      <c r="G596" s="91">
        <v>71</v>
      </c>
      <c r="H596" s="28"/>
      <c r="I596" s="28"/>
      <c r="J596" s="29"/>
      <c r="K596" s="29"/>
      <c r="L596" s="30"/>
    </row>
    <row r="597" spans="2:12">
      <c r="B597" s="26" t="s">
        <v>1028</v>
      </c>
      <c r="C597" s="32">
        <v>0</v>
      </c>
      <c r="D597" s="91">
        <v>3</v>
      </c>
      <c r="E597" s="91">
        <v>13</v>
      </c>
      <c r="F597" s="91">
        <v>51</v>
      </c>
      <c r="G597" s="91">
        <f t="shared" ref="G597:G618" si="0">C597+D597+E597+F597</f>
        <v>67</v>
      </c>
      <c r="H597" s="28"/>
      <c r="I597" s="28"/>
      <c r="J597" s="29"/>
      <c r="K597" s="29"/>
      <c r="L597" s="30"/>
    </row>
    <row r="598" spans="2:12">
      <c r="B598" s="26" t="s">
        <v>1030</v>
      </c>
      <c r="C598" s="32">
        <v>0</v>
      </c>
      <c r="D598" s="91">
        <v>4</v>
      </c>
      <c r="E598" s="91">
        <v>7</v>
      </c>
      <c r="F598" s="91">
        <v>56</v>
      </c>
      <c r="G598" s="91">
        <f t="shared" si="0"/>
        <v>67</v>
      </c>
      <c r="H598" s="28"/>
      <c r="I598" s="28"/>
      <c r="J598" s="29"/>
      <c r="K598" s="29"/>
      <c r="L598" s="30"/>
    </row>
    <row r="599" spans="2:12">
      <c r="B599" s="26" t="s">
        <v>1032</v>
      </c>
      <c r="C599" s="32">
        <v>0</v>
      </c>
      <c r="D599" s="91">
        <v>0</v>
      </c>
      <c r="E599" s="91">
        <v>3</v>
      </c>
      <c r="F599" s="91">
        <v>60</v>
      </c>
      <c r="G599" s="91">
        <f t="shared" si="0"/>
        <v>63</v>
      </c>
      <c r="H599" s="28"/>
      <c r="I599" s="28"/>
      <c r="J599" s="29"/>
      <c r="K599" s="29"/>
      <c r="L599" s="30"/>
    </row>
    <row r="600" spans="2:12">
      <c r="B600" s="26" t="s">
        <v>1034</v>
      </c>
      <c r="C600" s="32">
        <v>0</v>
      </c>
      <c r="D600" s="91">
        <v>4</v>
      </c>
      <c r="E600" s="91">
        <v>8</v>
      </c>
      <c r="F600" s="91">
        <v>50</v>
      </c>
      <c r="G600" s="91">
        <f t="shared" si="0"/>
        <v>62</v>
      </c>
      <c r="H600" s="28"/>
      <c r="I600" s="28"/>
      <c r="J600" s="29"/>
      <c r="K600" s="29"/>
      <c r="L600" s="30"/>
    </row>
    <row r="601" spans="2:12">
      <c r="B601" s="26" t="s">
        <v>1036</v>
      </c>
      <c r="C601" s="32">
        <v>0</v>
      </c>
      <c r="D601" s="91">
        <v>7</v>
      </c>
      <c r="E601" s="91">
        <v>5</v>
      </c>
      <c r="F601" s="91">
        <v>54</v>
      </c>
      <c r="G601" s="91">
        <f t="shared" si="0"/>
        <v>66</v>
      </c>
      <c r="H601" s="28"/>
      <c r="I601" s="28"/>
      <c r="J601" s="29"/>
      <c r="K601" s="29"/>
      <c r="L601" s="30"/>
    </row>
    <row r="602" spans="2:12">
      <c r="B602" s="26" t="s">
        <v>1038</v>
      </c>
      <c r="C602" s="32">
        <v>0</v>
      </c>
      <c r="D602" s="91">
        <v>3</v>
      </c>
      <c r="E602" s="91">
        <v>6</v>
      </c>
      <c r="F602" s="91">
        <v>44</v>
      </c>
      <c r="G602" s="91">
        <f t="shared" si="0"/>
        <v>53</v>
      </c>
      <c r="H602" s="28"/>
      <c r="I602" s="28"/>
      <c r="J602" s="29"/>
      <c r="K602" s="29"/>
      <c r="L602" s="30"/>
    </row>
    <row r="603" spans="2:12">
      <c r="B603" s="26" t="s">
        <v>1040</v>
      </c>
      <c r="C603" s="32">
        <v>0</v>
      </c>
      <c r="D603" s="91">
        <v>7</v>
      </c>
      <c r="E603" s="91">
        <v>11</v>
      </c>
      <c r="F603" s="91">
        <v>44</v>
      </c>
      <c r="G603" s="91">
        <f t="shared" si="0"/>
        <v>62</v>
      </c>
      <c r="H603" s="28"/>
      <c r="I603" s="28"/>
      <c r="J603" s="29"/>
      <c r="K603" s="29"/>
      <c r="L603" s="30"/>
    </row>
    <row r="604" spans="2:12">
      <c r="B604" s="26" t="s">
        <v>1042</v>
      </c>
      <c r="C604" s="32">
        <v>0</v>
      </c>
      <c r="D604" s="91">
        <v>4</v>
      </c>
      <c r="E604" s="91">
        <v>5</v>
      </c>
      <c r="F604" s="91">
        <v>51</v>
      </c>
      <c r="G604" s="91">
        <f t="shared" si="0"/>
        <v>60</v>
      </c>
      <c r="H604" s="28"/>
      <c r="I604" s="28"/>
      <c r="J604" s="29"/>
      <c r="K604" s="29"/>
      <c r="L604" s="30"/>
    </row>
    <row r="605" spans="2:12">
      <c r="B605" s="26" t="s">
        <v>1045</v>
      </c>
      <c r="C605" s="32">
        <v>0</v>
      </c>
      <c r="D605" s="91">
        <v>5</v>
      </c>
      <c r="E605" s="91">
        <v>5</v>
      </c>
      <c r="F605" s="91">
        <v>59</v>
      </c>
      <c r="G605" s="91">
        <f t="shared" si="0"/>
        <v>69</v>
      </c>
      <c r="H605" s="28"/>
      <c r="I605" s="28"/>
      <c r="J605" s="29"/>
      <c r="K605" s="29"/>
      <c r="L605" s="30"/>
    </row>
    <row r="606" spans="2:12">
      <c r="B606" s="26" t="s">
        <v>1048</v>
      </c>
      <c r="C606" s="32">
        <v>0</v>
      </c>
      <c r="D606" s="91">
        <v>5</v>
      </c>
      <c r="E606" s="91">
        <v>6</v>
      </c>
      <c r="F606" s="91">
        <v>41</v>
      </c>
      <c r="G606" s="91">
        <f t="shared" si="0"/>
        <v>52</v>
      </c>
      <c r="H606" s="28"/>
      <c r="I606" s="28"/>
      <c r="J606" s="29"/>
      <c r="K606" s="29"/>
      <c r="L606" s="30"/>
    </row>
    <row r="607" spans="2:12">
      <c r="B607" s="26" t="s">
        <v>1051</v>
      </c>
      <c r="C607" s="32">
        <v>0</v>
      </c>
      <c r="D607" s="91">
        <v>6</v>
      </c>
      <c r="E607" s="91">
        <v>4</v>
      </c>
      <c r="F607" s="91">
        <v>49</v>
      </c>
      <c r="G607" s="91">
        <f t="shared" si="0"/>
        <v>59</v>
      </c>
      <c r="H607" s="28"/>
      <c r="I607" s="28"/>
      <c r="J607" s="29"/>
      <c r="K607" s="29"/>
      <c r="L607" s="30"/>
    </row>
    <row r="608" spans="2:12">
      <c r="B608" s="26" t="s">
        <v>1053</v>
      </c>
      <c r="C608" s="32">
        <v>0</v>
      </c>
      <c r="D608" s="91">
        <v>5</v>
      </c>
      <c r="E608" s="91">
        <v>5</v>
      </c>
      <c r="F608" s="91">
        <v>40</v>
      </c>
      <c r="G608" s="91">
        <f t="shared" si="0"/>
        <v>50</v>
      </c>
      <c r="H608" s="28"/>
      <c r="I608" s="28"/>
      <c r="J608" s="29"/>
      <c r="K608" s="29"/>
      <c r="L608" s="30"/>
    </row>
    <row r="609" spans="2:12">
      <c r="B609" s="26" t="s">
        <v>1057</v>
      </c>
      <c r="C609" s="32">
        <v>0</v>
      </c>
      <c r="D609" s="91">
        <v>2</v>
      </c>
      <c r="E609" s="91">
        <v>8</v>
      </c>
      <c r="F609" s="91">
        <v>45</v>
      </c>
      <c r="G609" s="91">
        <f t="shared" si="0"/>
        <v>55</v>
      </c>
      <c r="H609" s="28"/>
      <c r="I609" s="28"/>
      <c r="J609" s="29"/>
      <c r="K609" s="29"/>
      <c r="L609" s="30"/>
    </row>
    <row r="610" spans="2:12">
      <c r="B610" s="26" t="s">
        <v>1060</v>
      </c>
      <c r="C610" s="32">
        <v>0</v>
      </c>
      <c r="D610" s="91">
        <v>3</v>
      </c>
      <c r="E610" s="91">
        <v>9</v>
      </c>
      <c r="F610" s="91">
        <v>32</v>
      </c>
      <c r="G610" s="91">
        <f t="shared" si="0"/>
        <v>44</v>
      </c>
      <c r="H610" s="28"/>
      <c r="I610" s="28"/>
      <c r="J610" s="29"/>
      <c r="K610" s="29"/>
      <c r="L610" s="30"/>
    </row>
    <row r="611" spans="2:12">
      <c r="B611" s="26" t="s">
        <v>1063</v>
      </c>
      <c r="C611" s="32">
        <v>0</v>
      </c>
      <c r="D611" s="91">
        <v>4</v>
      </c>
      <c r="E611" s="91">
        <v>8</v>
      </c>
      <c r="F611" s="91">
        <v>46</v>
      </c>
      <c r="G611" s="91">
        <f t="shared" si="0"/>
        <v>58</v>
      </c>
      <c r="H611" s="28"/>
      <c r="I611" s="28"/>
      <c r="J611" s="29"/>
      <c r="K611" s="29"/>
      <c r="L611" s="30"/>
    </row>
    <row r="612" spans="2:12">
      <c r="B612" s="26" t="s">
        <v>1066</v>
      </c>
      <c r="C612" s="32">
        <v>0</v>
      </c>
      <c r="D612" s="91">
        <v>4</v>
      </c>
      <c r="E612" s="91">
        <v>8</v>
      </c>
      <c r="F612" s="91">
        <v>46</v>
      </c>
      <c r="G612" s="91">
        <f t="shared" si="0"/>
        <v>58</v>
      </c>
      <c r="H612" s="28"/>
      <c r="I612" s="28"/>
      <c r="J612" s="29"/>
      <c r="K612" s="29"/>
      <c r="L612" s="30"/>
    </row>
    <row r="613" spans="2:12">
      <c r="B613" s="26" t="s">
        <v>1078</v>
      </c>
      <c r="C613" s="32">
        <v>2</v>
      </c>
      <c r="D613" s="91">
        <v>4</v>
      </c>
      <c r="E613" s="91">
        <v>4</v>
      </c>
      <c r="F613" s="91">
        <v>32</v>
      </c>
      <c r="G613" s="91">
        <f t="shared" si="0"/>
        <v>42</v>
      </c>
      <c r="H613" s="28"/>
      <c r="I613" s="28"/>
      <c r="J613" s="29"/>
      <c r="K613" s="29"/>
      <c r="L613" s="30"/>
    </row>
    <row r="614" spans="2:12">
      <c r="B614" s="26" t="s">
        <v>1082</v>
      </c>
      <c r="C614" s="32">
        <v>8</v>
      </c>
      <c r="D614" s="91">
        <v>4</v>
      </c>
      <c r="E614" s="91">
        <v>6</v>
      </c>
      <c r="F614" s="91">
        <v>36</v>
      </c>
      <c r="G614" s="91">
        <f t="shared" si="0"/>
        <v>54</v>
      </c>
      <c r="H614" s="28"/>
      <c r="I614" s="28"/>
      <c r="J614" s="29"/>
      <c r="K614" s="29"/>
      <c r="L614" s="30"/>
    </row>
    <row r="615" spans="2:12">
      <c r="B615" s="26" t="s">
        <v>1085</v>
      </c>
      <c r="C615" s="32">
        <v>6</v>
      </c>
      <c r="D615" s="91">
        <v>5</v>
      </c>
      <c r="E615" s="91">
        <v>3</v>
      </c>
      <c r="F615" s="91">
        <v>43</v>
      </c>
      <c r="G615" s="91">
        <f t="shared" si="0"/>
        <v>57</v>
      </c>
      <c r="H615" s="28"/>
      <c r="I615" s="28"/>
      <c r="J615" s="29"/>
      <c r="K615" s="29"/>
      <c r="L615" s="30"/>
    </row>
    <row r="616" spans="2:12">
      <c r="B616" s="26" t="s">
        <v>1087</v>
      </c>
      <c r="C616" s="32">
        <v>6</v>
      </c>
      <c r="D616" s="91">
        <v>5</v>
      </c>
      <c r="E616" s="91">
        <v>3</v>
      </c>
      <c r="F616" s="91">
        <v>43</v>
      </c>
      <c r="G616" s="91">
        <f t="shared" si="0"/>
        <v>57</v>
      </c>
      <c r="H616" s="28"/>
      <c r="I616" s="28"/>
      <c r="J616" s="29"/>
      <c r="K616" s="29"/>
      <c r="L616" s="30"/>
    </row>
    <row r="617" spans="2:12">
      <c r="B617" s="26" t="s">
        <v>1090</v>
      </c>
      <c r="C617" s="32">
        <v>9</v>
      </c>
      <c r="D617" s="91">
        <v>7</v>
      </c>
      <c r="E617" s="91">
        <v>7</v>
      </c>
      <c r="F617" s="91">
        <v>38</v>
      </c>
      <c r="G617" s="91">
        <f t="shared" si="0"/>
        <v>61</v>
      </c>
      <c r="H617" s="28"/>
      <c r="I617" s="28"/>
      <c r="J617" s="29"/>
      <c r="K617" s="29"/>
      <c r="L617" s="30"/>
    </row>
    <row r="618" spans="2:12">
      <c r="B618" s="26" t="s">
        <v>1093</v>
      </c>
      <c r="C618" s="32">
        <v>8</v>
      </c>
      <c r="D618" s="91">
        <v>7</v>
      </c>
      <c r="E618" s="91">
        <v>13</v>
      </c>
      <c r="F618" s="91">
        <v>50</v>
      </c>
      <c r="G618" s="91">
        <f t="shared" si="0"/>
        <v>78</v>
      </c>
      <c r="H618" s="28"/>
      <c r="I618" s="28"/>
      <c r="J618" s="29"/>
      <c r="K618" s="29"/>
      <c r="L618" s="30"/>
    </row>
    <row r="619" spans="2:12">
      <c r="B619" s="26" t="s">
        <v>1096</v>
      </c>
      <c r="C619" s="32">
        <v>7</v>
      </c>
      <c r="D619" s="91">
        <v>12</v>
      </c>
      <c r="E619" s="91">
        <v>12</v>
      </c>
      <c r="F619" s="91">
        <v>40</v>
      </c>
      <c r="G619" s="91">
        <f>C619+D619+E619+F619</f>
        <v>71</v>
      </c>
      <c r="H619" s="28"/>
      <c r="I619" s="28"/>
      <c r="J619" s="29"/>
      <c r="K619" s="29"/>
      <c r="L619" s="30"/>
    </row>
    <row r="620" spans="2:12">
      <c r="B620" s="26" t="s">
        <v>1114</v>
      </c>
      <c r="C620" s="32">
        <v>4</v>
      </c>
      <c r="D620" s="91">
        <v>6</v>
      </c>
      <c r="E620" s="91">
        <v>5</v>
      </c>
      <c r="F620" s="91">
        <v>40</v>
      </c>
      <c r="G620" s="91">
        <v>55</v>
      </c>
      <c r="H620" s="28"/>
      <c r="I620" s="28"/>
      <c r="J620" s="29"/>
      <c r="K620" s="29"/>
      <c r="L620" s="30"/>
    </row>
    <row r="621" spans="2:12">
      <c r="B621" s="26" t="s">
        <v>1117</v>
      </c>
      <c r="C621" s="32">
        <v>0</v>
      </c>
      <c r="D621" s="91">
        <v>2</v>
      </c>
      <c r="E621" s="91">
        <v>6</v>
      </c>
      <c r="F621" s="91">
        <v>55</v>
      </c>
      <c r="G621" s="91">
        <v>63</v>
      </c>
      <c r="H621" s="28"/>
      <c r="I621" s="28"/>
      <c r="J621" s="29"/>
      <c r="K621" s="29"/>
      <c r="L621" s="30"/>
    </row>
    <row r="622" spans="2:12">
      <c r="B622" s="26" t="s">
        <v>1120</v>
      </c>
      <c r="C622" s="32">
        <v>2</v>
      </c>
      <c r="D622" s="91">
        <v>9</v>
      </c>
      <c r="E622" s="91">
        <v>8</v>
      </c>
      <c r="F622" s="91">
        <v>50</v>
      </c>
      <c r="G622" s="91">
        <v>69</v>
      </c>
      <c r="H622" s="28"/>
      <c r="I622" s="28"/>
      <c r="J622" s="29"/>
      <c r="K622" s="29"/>
      <c r="L622" s="30"/>
    </row>
    <row r="623" spans="2:12">
      <c r="B623" s="26" t="s">
        <v>1123</v>
      </c>
      <c r="C623" s="32">
        <v>3</v>
      </c>
      <c r="D623" s="91">
        <v>5</v>
      </c>
      <c r="E623" s="91">
        <v>6</v>
      </c>
      <c r="F623" s="91">
        <v>55</v>
      </c>
      <c r="G623" s="91">
        <v>69</v>
      </c>
      <c r="H623" s="28"/>
      <c r="I623" s="28"/>
      <c r="J623" s="29"/>
      <c r="K623" s="29"/>
      <c r="L623" s="30"/>
    </row>
    <row r="624" spans="2:12">
      <c r="B624" s="26" t="s">
        <v>1126</v>
      </c>
      <c r="C624" s="32">
        <v>1</v>
      </c>
      <c r="D624" s="91">
        <v>5</v>
      </c>
      <c r="E624" s="91">
        <v>6</v>
      </c>
      <c r="F624" s="91">
        <v>57</v>
      </c>
      <c r="G624" s="91">
        <v>69</v>
      </c>
      <c r="H624" s="28"/>
      <c r="I624" s="28"/>
      <c r="J624" s="29"/>
      <c r="K624" s="29"/>
      <c r="L624" s="30"/>
    </row>
    <row r="625" spans="1:12">
      <c r="B625" s="26" t="s">
        <v>1130</v>
      </c>
      <c r="C625" s="32">
        <v>1</v>
      </c>
      <c r="D625" s="91">
        <v>5</v>
      </c>
      <c r="E625" s="91">
        <v>6</v>
      </c>
      <c r="F625" s="91">
        <v>57</v>
      </c>
      <c r="G625" s="91">
        <v>69</v>
      </c>
      <c r="H625" s="28"/>
      <c r="I625" s="28"/>
      <c r="J625" s="29"/>
      <c r="K625" s="29"/>
      <c r="L625" s="30"/>
    </row>
    <row r="626" spans="1:12">
      <c r="B626" s="26" t="s">
        <v>1132</v>
      </c>
      <c r="C626" s="32">
        <v>1</v>
      </c>
      <c r="D626" s="91">
        <v>5</v>
      </c>
      <c r="E626" s="91">
        <v>6</v>
      </c>
      <c r="F626" s="91">
        <v>57</v>
      </c>
      <c r="G626" s="91">
        <v>69</v>
      </c>
      <c r="H626" s="28"/>
      <c r="I626" s="28"/>
      <c r="J626" s="29"/>
      <c r="K626" s="29"/>
      <c r="L626" s="30"/>
    </row>
    <row r="627" spans="1:12">
      <c r="B627" s="26" t="s">
        <v>1134</v>
      </c>
      <c r="C627" s="32">
        <v>1</v>
      </c>
      <c r="D627" s="91">
        <v>5</v>
      </c>
      <c r="E627" s="91">
        <v>12</v>
      </c>
      <c r="F627" s="91">
        <v>68</v>
      </c>
      <c r="G627" s="91">
        <v>86</v>
      </c>
      <c r="H627" s="28"/>
      <c r="I627" s="28"/>
      <c r="J627" s="29"/>
      <c r="K627" s="29"/>
      <c r="L627" s="30"/>
    </row>
    <row r="628" spans="1:12">
      <c r="B628" s="26" t="s">
        <v>1138</v>
      </c>
      <c r="C628" s="32">
        <v>1</v>
      </c>
      <c r="D628" s="91">
        <v>5</v>
      </c>
      <c r="E628" s="91">
        <v>18</v>
      </c>
      <c r="F628" s="91">
        <v>69</v>
      </c>
      <c r="G628" s="91">
        <v>93</v>
      </c>
      <c r="H628" s="28"/>
      <c r="I628" s="28"/>
      <c r="J628" s="29"/>
      <c r="K628" s="29"/>
      <c r="L628" s="30"/>
    </row>
    <row r="629" spans="1:12">
      <c r="B629" s="26" t="s">
        <v>1141</v>
      </c>
      <c r="C629" s="32">
        <v>1</v>
      </c>
      <c r="D629" s="91">
        <v>5</v>
      </c>
      <c r="E629" s="91">
        <v>15</v>
      </c>
      <c r="F629" s="91">
        <v>54</v>
      </c>
      <c r="G629" s="91">
        <v>75</v>
      </c>
      <c r="H629" s="28"/>
      <c r="I629" s="28"/>
      <c r="J629" s="29"/>
      <c r="K629" s="29"/>
      <c r="L629" s="30"/>
    </row>
    <row r="630" spans="1:12">
      <c r="B630" s="26" t="s">
        <v>1144</v>
      </c>
      <c r="C630" s="32">
        <v>4</v>
      </c>
      <c r="D630" s="91">
        <v>2</v>
      </c>
      <c r="E630" s="91">
        <v>8</v>
      </c>
      <c r="F630" s="91">
        <v>40</v>
      </c>
      <c r="G630" s="91">
        <v>54</v>
      </c>
      <c r="H630" s="28"/>
      <c r="I630" s="28"/>
      <c r="J630" s="29"/>
      <c r="K630" s="29"/>
      <c r="L630" s="30"/>
    </row>
    <row r="631" spans="1:12">
      <c r="A631" s="31"/>
      <c r="B631" s="26" t="s">
        <v>1147</v>
      </c>
      <c r="C631" s="32">
        <v>4</v>
      </c>
      <c r="D631" s="91">
        <v>2</v>
      </c>
      <c r="E631" s="91">
        <v>4</v>
      </c>
      <c r="F631" s="91">
        <v>15</v>
      </c>
      <c r="G631" s="91">
        <v>25</v>
      </c>
      <c r="H631" s="28"/>
      <c r="I631" s="28"/>
      <c r="J631" s="29"/>
      <c r="K631" s="29"/>
      <c r="L631" s="30"/>
    </row>
    <row r="632" spans="1:12">
      <c r="A632" s="31"/>
      <c r="B632" s="26" t="s">
        <v>1154</v>
      </c>
      <c r="C632" s="32">
        <v>5</v>
      </c>
      <c r="D632" s="91">
        <v>2</v>
      </c>
      <c r="E632" s="91">
        <v>2</v>
      </c>
      <c r="F632" s="91">
        <v>22</v>
      </c>
      <c r="G632" s="91">
        <v>31</v>
      </c>
      <c r="H632" s="28"/>
      <c r="I632" s="28"/>
      <c r="J632" s="29"/>
      <c r="K632" s="29"/>
      <c r="L632" s="30"/>
    </row>
    <row r="633" spans="1:12">
      <c r="A633" s="31"/>
      <c r="B633" s="26" t="s">
        <v>1162</v>
      </c>
      <c r="C633" s="32">
        <v>1</v>
      </c>
      <c r="D633" s="91">
        <v>8</v>
      </c>
      <c r="E633" s="91">
        <v>6</v>
      </c>
      <c r="F633" s="91">
        <v>14</v>
      </c>
      <c r="G633" s="91">
        <v>29</v>
      </c>
      <c r="H633" s="28"/>
      <c r="I633" s="28"/>
      <c r="J633" s="29"/>
      <c r="K633" s="29"/>
      <c r="L633" s="30"/>
    </row>
    <row r="634" spans="1:12">
      <c r="A634" s="31"/>
      <c r="B634" s="26" t="s">
        <v>1172</v>
      </c>
      <c r="C634" s="32">
        <v>2</v>
      </c>
      <c r="D634" s="91">
        <v>7</v>
      </c>
      <c r="E634" s="91">
        <v>11</v>
      </c>
      <c r="F634" s="91">
        <v>45</v>
      </c>
      <c r="G634" s="91">
        <v>65</v>
      </c>
      <c r="H634" s="28"/>
      <c r="I634" s="28"/>
      <c r="J634" s="29"/>
      <c r="K634" s="29"/>
      <c r="L634" s="30"/>
    </row>
    <row r="635" spans="1:12">
      <c r="A635" s="31"/>
      <c r="B635" s="26" t="s">
        <v>1179</v>
      </c>
      <c r="C635" s="32">
        <v>2</v>
      </c>
      <c r="D635" s="91">
        <v>7</v>
      </c>
      <c r="E635" s="91">
        <v>11</v>
      </c>
      <c r="F635" s="91">
        <v>45</v>
      </c>
      <c r="G635" s="91">
        <v>65</v>
      </c>
      <c r="H635" s="28"/>
      <c r="I635" s="28"/>
      <c r="J635" s="29"/>
      <c r="K635" s="29"/>
      <c r="L635" s="30"/>
    </row>
    <row r="636" spans="1:12">
      <c r="A636" s="31"/>
      <c r="B636" s="26" t="s">
        <v>1182</v>
      </c>
      <c r="C636" s="32">
        <v>3</v>
      </c>
      <c r="D636" s="91">
        <v>0</v>
      </c>
      <c r="E636" s="91">
        <v>2</v>
      </c>
      <c r="F636" s="91">
        <v>12</v>
      </c>
      <c r="G636" s="91">
        <v>17</v>
      </c>
      <c r="H636" s="28"/>
      <c r="I636" s="28"/>
      <c r="J636" s="29"/>
      <c r="K636" s="29"/>
      <c r="L636" s="30"/>
    </row>
    <row r="637" spans="1:12">
      <c r="A637" s="31"/>
      <c r="B637" s="26" t="s">
        <v>1185</v>
      </c>
      <c r="C637" s="32">
        <f>$C$231</f>
        <v>9</v>
      </c>
      <c r="D637" s="91">
        <f>$D$231</f>
        <v>4</v>
      </c>
      <c r="E637" s="91">
        <f>$E$231</f>
        <v>10</v>
      </c>
      <c r="F637" s="91">
        <f>$F$231</f>
        <v>28</v>
      </c>
      <c r="G637" s="91">
        <f>$G$231</f>
        <v>51</v>
      </c>
      <c r="H637" s="28"/>
      <c r="I637" s="28"/>
      <c r="J637" s="29"/>
      <c r="K637" s="29"/>
      <c r="L637" s="30"/>
    </row>
    <row r="638" spans="1:12">
      <c r="A638" s="31"/>
      <c r="D638" s="15"/>
      <c r="E638" s="15"/>
      <c r="F638" s="15"/>
      <c r="G638" s="15"/>
      <c r="H638" s="28"/>
      <c r="I638" s="28"/>
      <c r="J638" s="29"/>
      <c r="K638" s="29"/>
      <c r="L638" s="30"/>
    </row>
    <row r="639" spans="1:12">
      <c r="A639" s="31"/>
      <c r="B639" s="34" t="s">
        <v>511</v>
      </c>
      <c r="C639" s="35">
        <f>SUM(C624-C623)/C623</f>
        <v>-0.66666666666666663</v>
      </c>
      <c r="D639" s="35">
        <f>SUM(D624-D623)/D623</f>
        <v>0</v>
      </c>
      <c r="E639" s="35">
        <f>SUM(E624-E623)/E623</f>
        <v>0</v>
      </c>
      <c r="F639" s="35">
        <f>SUM(F624-F623)/F623</f>
        <v>3.6363636363636362E-2</v>
      </c>
      <c r="G639" s="35">
        <f>SUM(G624-G623)/G623</f>
        <v>0</v>
      </c>
      <c r="H639" s="28"/>
      <c r="I639" s="28"/>
      <c r="J639" s="29"/>
      <c r="K639" s="29"/>
      <c r="L639" s="30"/>
    </row>
    <row r="640" spans="1:12">
      <c r="A640" s="31"/>
      <c r="B640" s="34" t="s">
        <v>512</v>
      </c>
      <c r="C640" s="35">
        <f>SUM(C624-C620)/C620</f>
        <v>-0.75</v>
      </c>
      <c r="D640" s="35">
        <f>SUM(D624-D620)/D620</f>
        <v>-0.16666666666666666</v>
      </c>
      <c r="E640" s="35">
        <f>SUM(E624-E620)/E620</f>
        <v>0.2</v>
      </c>
      <c r="F640" s="35">
        <f>SUM(F624-F620)/F620</f>
        <v>0.42499999999999999</v>
      </c>
      <c r="G640" s="35">
        <f>SUM(G624-G620)/G620</f>
        <v>0.25454545454545452</v>
      </c>
      <c r="H640" s="28"/>
      <c r="I640" s="28"/>
      <c r="J640" s="29"/>
      <c r="K640" s="29"/>
      <c r="L640" s="30"/>
    </row>
    <row r="641" spans="1:256">
      <c r="D641" s="15"/>
      <c r="E641" s="15"/>
      <c r="F641" s="15"/>
      <c r="G641" s="15"/>
      <c r="H641" s="28"/>
      <c r="I641" s="28"/>
      <c r="J641" s="29"/>
      <c r="K641" s="29"/>
      <c r="L641" s="30"/>
    </row>
    <row r="642" spans="1:256" ht="23.25">
      <c r="A642" s="25" t="s">
        <v>162</v>
      </c>
      <c r="B642" s="26" t="s">
        <v>186</v>
      </c>
      <c r="C642" s="99" t="s">
        <v>1069</v>
      </c>
      <c r="D642" s="27" t="s">
        <v>1070</v>
      </c>
      <c r="E642" s="27" t="s">
        <v>1071</v>
      </c>
      <c r="F642" s="27" t="s">
        <v>1072</v>
      </c>
      <c r="G642" s="27" t="s">
        <v>160</v>
      </c>
      <c r="H642" s="28"/>
      <c r="I642" s="28"/>
      <c r="J642" s="29"/>
      <c r="K642" s="29"/>
      <c r="L642" s="30"/>
    </row>
    <row r="643" spans="1:256">
      <c r="A643" s="31"/>
      <c r="B643" s="26" t="s">
        <v>187</v>
      </c>
      <c r="C643" s="32">
        <v>0</v>
      </c>
      <c r="D643" s="32">
        <v>28</v>
      </c>
      <c r="E643" s="32">
        <v>54</v>
      </c>
      <c r="F643" s="32">
        <v>63</v>
      </c>
      <c r="G643" s="32">
        <v>145</v>
      </c>
      <c r="H643" s="28"/>
      <c r="I643" s="28"/>
      <c r="J643" s="29"/>
      <c r="K643" s="29"/>
      <c r="L643" s="30"/>
    </row>
    <row r="644" spans="1:256">
      <c r="A644" s="31"/>
      <c r="B644" s="26" t="s">
        <v>188</v>
      </c>
      <c r="C644" s="32">
        <v>0</v>
      </c>
      <c r="D644" s="33">
        <v>21</v>
      </c>
      <c r="E644" s="33">
        <v>47</v>
      </c>
      <c r="F644" s="33">
        <v>59</v>
      </c>
      <c r="G644" s="33">
        <v>127</v>
      </c>
      <c r="H644" s="28"/>
      <c r="I644" s="28"/>
      <c r="J644" s="29"/>
      <c r="K644" s="29"/>
      <c r="L644" s="30"/>
    </row>
    <row r="645" spans="1:256">
      <c r="A645" s="31"/>
      <c r="B645" s="26" t="s">
        <v>189</v>
      </c>
      <c r="C645" s="32">
        <v>0</v>
      </c>
      <c r="D645" s="33">
        <v>28</v>
      </c>
      <c r="E645" s="33">
        <v>47</v>
      </c>
      <c r="F645" s="33">
        <v>43</v>
      </c>
      <c r="G645" s="33">
        <v>118</v>
      </c>
      <c r="H645" s="28"/>
      <c r="I645" s="28"/>
      <c r="J645" s="29"/>
      <c r="K645" s="29"/>
      <c r="L645" s="30"/>
    </row>
    <row r="646" spans="1:256">
      <c r="A646" s="31"/>
      <c r="B646" s="26" t="s">
        <v>190</v>
      </c>
      <c r="C646" s="32">
        <v>0</v>
      </c>
      <c r="D646" s="33">
        <v>26</v>
      </c>
      <c r="E646" s="33">
        <v>46</v>
      </c>
      <c r="F646" s="33">
        <v>35</v>
      </c>
      <c r="G646" s="33">
        <v>107</v>
      </c>
      <c r="H646" s="28"/>
      <c r="I646" s="28"/>
      <c r="J646" s="29"/>
      <c r="K646" s="29"/>
      <c r="L646" s="30"/>
    </row>
    <row r="647" spans="1:256" ht="13.5" customHeight="1">
      <c r="A647" s="31"/>
      <c r="B647" s="26" t="s">
        <v>191</v>
      </c>
      <c r="C647" s="32">
        <v>0</v>
      </c>
      <c r="D647" s="33">
        <v>42</v>
      </c>
      <c r="E647" s="33">
        <v>54</v>
      </c>
      <c r="F647" s="33">
        <v>47</v>
      </c>
      <c r="G647" s="33">
        <v>143</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1"/>
      <c r="B648" s="26" t="s">
        <v>192</v>
      </c>
      <c r="C648" s="32">
        <v>0</v>
      </c>
      <c r="D648" s="33">
        <v>12</v>
      </c>
      <c r="E648" s="33">
        <v>34</v>
      </c>
      <c r="F648" s="33">
        <v>36</v>
      </c>
      <c r="G648" s="33">
        <v>82</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1"/>
      <c r="B649" s="26" t="s">
        <v>193</v>
      </c>
      <c r="C649" s="32">
        <v>0</v>
      </c>
      <c r="D649" s="33">
        <v>32</v>
      </c>
      <c r="E649" s="33">
        <v>49</v>
      </c>
      <c r="F649" s="33">
        <v>38</v>
      </c>
      <c r="G649" s="33">
        <v>119</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1"/>
      <c r="B650" s="26" t="s">
        <v>194</v>
      </c>
      <c r="C650" s="32">
        <v>0</v>
      </c>
      <c r="D650" s="33">
        <v>47</v>
      </c>
      <c r="E650" s="33">
        <v>39</v>
      </c>
      <c r="F650" s="33">
        <v>34</v>
      </c>
      <c r="G650" s="33">
        <v>120</v>
      </c>
    </row>
    <row r="651" spans="1:256">
      <c r="A651" s="31"/>
      <c r="B651" s="26" t="s">
        <v>195</v>
      </c>
      <c r="C651" s="32">
        <v>0</v>
      </c>
      <c r="D651" s="33">
        <v>47</v>
      </c>
      <c r="E651" s="33">
        <v>56</v>
      </c>
      <c r="F651" s="33">
        <v>44</v>
      </c>
      <c r="G651" s="33">
        <v>147</v>
      </c>
    </row>
    <row r="652" spans="1:256">
      <c r="A652" s="31"/>
      <c r="B652" s="26" t="s">
        <v>196</v>
      </c>
      <c r="C652" s="32">
        <v>0</v>
      </c>
      <c r="D652" s="33">
        <v>10</v>
      </c>
      <c r="E652" s="33">
        <v>32</v>
      </c>
      <c r="F652" s="33">
        <v>43</v>
      </c>
      <c r="G652" s="33">
        <v>85</v>
      </c>
    </row>
    <row r="653" spans="1:256">
      <c r="A653" s="31"/>
      <c r="B653" s="26" t="s">
        <v>197</v>
      </c>
      <c r="C653" s="32">
        <v>0</v>
      </c>
      <c r="D653" s="33">
        <v>14</v>
      </c>
      <c r="E653" s="33">
        <v>38</v>
      </c>
      <c r="F653" s="33">
        <v>42</v>
      </c>
      <c r="G653" s="33">
        <v>94</v>
      </c>
    </row>
    <row r="654" spans="1:256">
      <c r="A654" s="31"/>
      <c r="B654" s="26" t="s">
        <v>198</v>
      </c>
      <c r="C654" s="32">
        <v>0</v>
      </c>
      <c r="D654" s="33">
        <v>19</v>
      </c>
      <c r="E654" s="33">
        <v>33</v>
      </c>
      <c r="F654" s="33">
        <v>30</v>
      </c>
      <c r="G654" s="33">
        <v>82</v>
      </c>
    </row>
    <row r="655" spans="1:256">
      <c r="A655" s="31"/>
      <c r="B655" s="26" t="s">
        <v>199</v>
      </c>
      <c r="C655" s="32">
        <v>0</v>
      </c>
      <c r="D655" s="33">
        <v>21</v>
      </c>
      <c r="E655" s="33">
        <v>45</v>
      </c>
      <c r="F655" s="33">
        <v>39</v>
      </c>
      <c r="G655" s="33">
        <v>105</v>
      </c>
    </row>
    <row r="656" spans="1:256">
      <c r="A656" s="31"/>
      <c r="B656" s="26" t="s">
        <v>200</v>
      </c>
      <c r="C656" s="32">
        <v>0</v>
      </c>
      <c r="D656" s="33">
        <v>23</v>
      </c>
      <c r="E656" s="33">
        <v>41</v>
      </c>
      <c r="F656" s="33">
        <v>59</v>
      </c>
      <c r="G656" s="33">
        <v>123</v>
      </c>
    </row>
    <row r="657" spans="1:7">
      <c r="A657" s="31"/>
      <c r="B657" s="26" t="s">
        <v>201</v>
      </c>
      <c r="C657" s="32">
        <v>0</v>
      </c>
      <c r="D657" s="33">
        <v>26</v>
      </c>
      <c r="E657" s="33">
        <v>49</v>
      </c>
      <c r="F657" s="33">
        <v>67</v>
      </c>
      <c r="G657" s="33">
        <v>142</v>
      </c>
    </row>
    <row r="658" spans="1:7">
      <c r="A658" s="31"/>
      <c r="B658" s="26" t="s">
        <v>202</v>
      </c>
      <c r="C658" s="32">
        <v>0</v>
      </c>
      <c r="D658" s="33">
        <v>30</v>
      </c>
      <c r="E658" s="33">
        <v>41</v>
      </c>
      <c r="F658" s="33">
        <v>51</v>
      </c>
      <c r="G658" s="33">
        <v>122</v>
      </c>
    </row>
    <row r="659" spans="1:7">
      <c r="B659" s="26" t="s">
        <v>203</v>
      </c>
      <c r="C659" s="32">
        <v>0</v>
      </c>
      <c r="D659" s="33">
        <v>29</v>
      </c>
      <c r="E659" s="33">
        <v>34</v>
      </c>
      <c r="F659" s="33">
        <v>48</v>
      </c>
      <c r="G659" s="33">
        <v>111</v>
      </c>
    </row>
    <row r="660" spans="1:7">
      <c r="B660" s="26" t="s">
        <v>204</v>
      </c>
      <c r="C660" s="32">
        <v>0</v>
      </c>
      <c r="D660" s="33">
        <v>28</v>
      </c>
      <c r="E660" s="33">
        <v>30</v>
      </c>
      <c r="F660" s="33">
        <v>69</v>
      </c>
      <c r="G660" s="33">
        <v>127</v>
      </c>
    </row>
    <row r="661" spans="1:7">
      <c r="B661" s="26" t="s">
        <v>205</v>
      </c>
      <c r="C661" s="32">
        <v>0</v>
      </c>
      <c r="D661" s="33">
        <v>21</v>
      </c>
      <c r="E661" s="33">
        <v>42</v>
      </c>
      <c r="F661" s="33">
        <v>67</v>
      </c>
      <c r="G661" s="33">
        <v>122</v>
      </c>
    </row>
    <row r="662" spans="1:7">
      <c r="B662" s="26" t="s">
        <v>206</v>
      </c>
      <c r="C662" s="32">
        <v>0</v>
      </c>
      <c r="D662" s="33">
        <v>23</v>
      </c>
      <c r="E662" s="33">
        <v>33</v>
      </c>
      <c r="F662" s="33">
        <v>57</v>
      </c>
      <c r="G662" s="33">
        <v>106</v>
      </c>
    </row>
    <row r="663" spans="1:7">
      <c r="B663" s="26" t="s">
        <v>207</v>
      </c>
      <c r="C663" s="32">
        <v>0</v>
      </c>
      <c r="D663" s="33">
        <v>19</v>
      </c>
      <c r="E663" s="33">
        <v>44</v>
      </c>
      <c r="F663" s="33">
        <v>48</v>
      </c>
      <c r="G663" s="33">
        <v>107</v>
      </c>
    </row>
    <row r="664" spans="1:7">
      <c r="B664" s="26" t="s">
        <v>208</v>
      </c>
      <c r="C664" s="32">
        <v>0</v>
      </c>
      <c r="D664" s="33">
        <v>24</v>
      </c>
      <c r="E664" s="33">
        <v>44</v>
      </c>
      <c r="F664" s="33">
        <v>40</v>
      </c>
      <c r="G664" s="33">
        <v>105</v>
      </c>
    </row>
    <row r="665" spans="1:7">
      <c r="B665" s="26" t="s">
        <v>209</v>
      </c>
      <c r="C665" s="32">
        <v>0</v>
      </c>
      <c r="D665" s="33">
        <v>14</v>
      </c>
      <c r="E665" s="33">
        <v>22</v>
      </c>
      <c r="F665" s="33">
        <v>53</v>
      </c>
      <c r="G665" s="33">
        <v>87</v>
      </c>
    </row>
    <row r="666" spans="1:7">
      <c r="B666" s="26" t="s">
        <v>210</v>
      </c>
      <c r="C666" s="32">
        <v>0</v>
      </c>
      <c r="D666" s="33">
        <v>22</v>
      </c>
      <c r="E666" s="33">
        <v>31</v>
      </c>
      <c r="F666" s="33">
        <v>54</v>
      </c>
      <c r="G666" s="33">
        <v>102</v>
      </c>
    </row>
    <row r="667" spans="1:7">
      <c r="B667" s="26" t="s">
        <v>211</v>
      </c>
      <c r="C667" s="32">
        <v>0</v>
      </c>
      <c r="D667" s="33">
        <v>28</v>
      </c>
      <c r="E667" s="33">
        <v>26</v>
      </c>
      <c r="F667" s="33">
        <v>62</v>
      </c>
      <c r="G667" s="33">
        <v>112</v>
      </c>
    </row>
    <row r="668" spans="1:7">
      <c r="B668" s="26" t="s">
        <v>212</v>
      </c>
      <c r="C668" s="32">
        <v>0</v>
      </c>
      <c r="D668" s="33">
        <v>26</v>
      </c>
      <c r="E668" s="33">
        <v>40</v>
      </c>
      <c r="F668" s="33">
        <v>79</v>
      </c>
      <c r="G668" s="33">
        <v>140</v>
      </c>
    </row>
    <row r="669" spans="1:7">
      <c r="B669" s="26" t="s">
        <v>213</v>
      </c>
      <c r="C669" s="32">
        <v>0</v>
      </c>
      <c r="D669" s="33">
        <v>22</v>
      </c>
      <c r="E669" s="33">
        <v>41</v>
      </c>
      <c r="F669" s="33">
        <v>68</v>
      </c>
      <c r="G669" s="33">
        <v>129</v>
      </c>
    </row>
    <row r="670" spans="1:7">
      <c r="B670" s="26" t="s">
        <v>214</v>
      </c>
      <c r="C670" s="32">
        <v>0</v>
      </c>
      <c r="D670" s="33">
        <v>13</v>
      </c>
      <c r="E670" s="33">
        <v>27</v>
      </c>
      <c r="F670" s="33">
        <v>59</v>
      </c>
      <c r="G670" s="33">
        <v>97</v>
      </c>
    </row>
    <row r="671" spans="1:7">
      <c r="B671" s="26" t="s">
        <v>215</v>
      </c>
      <c r="C671" s="32">
        <v>0</v>
      </c>
      <c r="D671" s="33">
        <v>16</v>
      </c>
      <c r="E671" s="33">
        <v>29</v>
      </c>
      <c r="F671" s="33">
        <v>45</v>
      </c>
      <c r="G671" s="33">
        <v>86</v>
      </c>
    </row>
    <row r="672" spans="1:7">
      <c r="B672" s="26" t="s">
        <v>216</v>
      </c>
      <c r="C672" s="32">
        <v>0</v>
      </c>
      <c r="D672" s="33">
        <v>14</v>
      </c>
      <c r="E672" s="33">
        <v>34</v>
      </c>
      <c r="F672" s="33">
        <v>40</v>
      </c>
      <c r="G672" s="33">
        <v>83</v>
      </c>
    </row>
    <row r="673" spans="1:12">
      <c r="B673" s="26" t="s">
        <v>217</v>
      </c>
      <c r="C673" s="32">
        <v>0</v>
      </c>
      <c r="D673" s="33">
        <v>10</v>
      </c>
      <c r="E673" s="33">
        <v>37</v>
      </c>
      <c r="F673" s="33">
        <v>40</v>
      </c>
      <c r="G673" s="33">
        <v>83</v>
      </c>
    </row>
    <row r="674" spans="1:12">
      <c r="B674" s="26" t="s">
        <v>218</v>
      </c>
      <c r="C674" s="32">
        <v>0</v>
      </c>
      <c r="D674" s="33">
        <v>19</v>
      </c>
      <c r="E674" s="33">
        <v>26</v>
      </c>
      <c r="F674" s="33">
        <v>44</v>
      </c>
      <c r="G674" s="33">
        <v>87</v>
      </c>
    </row>
    <row r="675" spans="1:12">
      <c r="B675" s="26" t="s">
        <v>219</v>
      </c>
      <c r="C675" s="32">
        <v>0</v>
      </c>
      <c r="D675" s="33">
        <v>18</v>
      </c>
      <c r="E675" s="33">
        <v>33</v>
      </c>
      <c r="F675" s="33">
        <v>58</v>
      </c>
      <c r="G675" s="33">
        <v>105</v>
      </c>
    </row>
    <row r="676" spans="1:12">
      <c r="B676" s="26" t="s">
        <v>220</v>
      </c>
      <c r="C676" s="32">
        <v>0</v>
      </c>
      <c r="D676" s="33">
        <v>13</v>
      </c>
      <c r="E676" s="33">
        <v>30</v>
      </c>
      <c r="F676" s="33">
        <v>53</v>
      </c>
      <c r="G676" s="33">
        <v>94</v>
      </c>
    </row>
    <row r="677" spans="1:12">
      <c r="B677" s="26" t="s">
        <v>221</v>
      </c>
      <c r="C677" s="32">
        <v>0</v>
      </c>
      <c r="D677" s="33">
        <v>9</v>
      </c>
      <c r="E677" s="33">
        <v>19</v>
      </c>
      <c r="F677" s="33">
        <v>53</v>
      </c>
      <c r="G677" s="33">
        <v>79</v>
      </c>
    </row>
    <row r="678" spans="1:12">
      <c r="B678" s="26" t="s">
        <v>222</v>
      </c>
      <c r="C678" s="32">
        <v>0</v>
      </c>
      <c r="D678" s="33">
        <v>13</v>
      </c>
      <c r="E678" s="33">
        <v>23</v>
      </c>
      <c r="F678" s="33">
        <v>48</v>
      </c>
      <c r="G678" s="33">
        <v>81</v>
      </c>
    </row>
    <row r="679" spans="1:12">
      <c r="B679" s="26" t="s">
        <v>223</v>
      </c>
      <c r="C679" s="32">
        <v>0</v>
      </c>
      <c r="D679" s="33">
        <v>11</v>
      </c>
      <c r="E679" s="33">
        <v>23</v>
      </c>
      <c r="F679" s="33">
        <v>51</v>
      </c>
      <c r="G679" s="33">
        <v>81</v>
      </c>
      <c r="H679" s="28"/>
      <c r="I679" s="28"/>
      <c r="J679" s="29"/>
      <c r="K679" s="29"/>
      <c r="L679" s="30"/>
    </row>
    <row r="680" spans="1:12">
      <c r="B680" s="26" t="s">
        <v>224</v>
      </c>
      <c r="C680" s="32">
        <v>0</v>
      </c>
      <c r="D680" s="33">
        <v>17</v>
      </c>
      <c r="E680" s="33">
        <v>13</v>
      </c>
      <c r="F680" s="33">
        <v>54</v>
      </c>
      <c r="G680" s="33">
        <v>82</v>
      </c>
      <c r="H680" s="28"/>
      <c r="I680" s="28"/>
      <c r="J680" s="29"/>
      <c r="K680" s="29"/>
      <c r="L680" s="30"/>
    </row>
    <row r="681" spans="1:12">
      <c r="B681" s="26" t="s">
        <v>225</v>
      </c>
      <c r="C681" s="32">
        <v>0</v>
      </c>
      <c r="D681" s="33">
        <v>0</v>
      </c>
      <c r="E681" s="33">
        <v>5</v>
      </c>
      <c r="F681" s="33">
        <v>21</v>
      </c>
      <c r="G681" s="33">
        <v>26</v>
      </c>
      <c r="H681" s="28"/>
      <c r="I681" s="28"/>
      <c r="J681" s="29"/>
      <c r="K681" s="29"/>
      <c r="L681" s="30"/>
    </row>
    <row r="682" spans="1:12">
      <c r="B682" s="26" t="s">
        <v>226</v>
      </c>
      <c r="C682" s="32">
        <v>0</v>
      </c>
      <c r="D682" s="33">
        <v>8</v>
      </c>
      <c r="E682" s="33">
        <v>19</v>
      </c>
      <c r="F682" s="33">
        <v>63</v>
      </c>
      <c r="G682" s="33">
        <v>87</v>
      </c>
      <c r="H682" s="28"/>
      <c r="I682" s="28"/>
      <c r="J682" s="29"/>
      <c r="K682" s="29"/>
      <c r="L682" s="30"/>
    </row>
    <row r="683" spans="1:12">
      <c r="B683" s="26" t="s">
        <v>227</v>
      </c>
      <c r="C683" s="32">
        <v>0</v>
      </c>
      <c r="D683" s="33">
        <v>15</v>
      </c>
      <c r="E683" s="33">
        <v>22</v>
      </c>
      <c r="F683" s="33">
        <v>70</v>
      </c>
      <c r="G683" s="33">
        <v>102</v>
      </c>
      <c r="H683" s="28"/>
      <c r="I683" s="28"/>
      <c r="J683" s="29"/>
      <c r="K683" s="29"/>
      <c r="L683" s="30"/>
    </row>
    <row r="684" spans="1:12">
      <c r="B684" s="26" t="s">
        <v>228</v>
      </c>
      <c r="C684" s="32">
        <v>0</v>
      </c>
      <c r="D684" s="33">
        <v>7</v>
      </c>
      <c r="E684" s="33">
        <v>21</v>
      </c>
      <c r="F684" s="33">
        <v>47</v>
      </c>
      <c r="G684" s="33">
        <v>70</v>
      </c>
      <c r="H684" s="28"/>
      <c r="I684" s="28"/>
      <c r="J684" s="29"/>
      <c r="K684" s="29"/>
      <c r="L684" s="30"/>
    </row>
    <row r="685" spans="1:12">
      <c r="B685" s="26" t="s">
        <v>229</v>
      </c>
      <c r="C685" s="32">
        <v>0</v>
      </c>
      <c r="D685" s="33">
        <v>5</v>
      </c>
      <c r="E685" s="33">
        <v>14</v>
      </c>
      <c r="F685" s="33">
        <v>38</v>
      </c>
      <c r="G685" s="33">
        <v>53</v>
      </c>
      <c r="H685" s="28"/>
      <c r="I685" s="28"/>
      <c r="J685" s="29"/>
      <c r="K685" s="29"/>
      <c r="L685" s="30"/>
    </row>
    <row r="686" spans="1:12">
      <c r="B686" s="26" t="s">
        <v>230</v>
      </c>
      <c r="C686" s="32">
        <v>0</v>
      </c>
      <c r="D686" s="33">
        <v>7</v>
      </c>
      <c r="E686" s="33">
        <v>9</v>
      </c>
      <c r="F686" s="33">
        <v>38</v>
      </c>
      <c r="G686" s="33">
        <v>52</v>
      </c>
      <c r="H686" s="28"/>
      <c r="I686" s="28"/>
      <c r="J686" s="29"/>
      <c r="K686" s="29"/>
      <c r="L686" s="30"/>
    </row>
    <row r="687" spans="1:12">
      <c r="B687" s="26" t="s">
        <v>231</v>
      </c>
      <c r="C687" s="32">
        <v>0</v>
      </c>
      <c r="D687" s="33">
        <v>15</v>
      </c>
      <c r="E687" s="33">
        <v>19</v>
      </c>
      <c r="F687" s="33">
        <v>48</v>
      </c>
      <c r="G687" s="33">
        <v>80</v>
      </c>
      <c r="H687" s="28"/>
      <c r="I687" s="28"/>
      <c r="J687" s="29"/>
      <c r="K687" s="29"/>
      <c r="L687" s="30"/>
    </row>
    <row r="688" spans="1:12">
      <c r="A688" s="31"/>
      <c r="B688" s="26" t="s">
        <v>232</v>
      </c>
      <c r="C688" s="32">
        <v>0</v>
      </c>
      <c r="D688" s="33">
        <v>10</v>
      </c>
      <c r="E688" s="33">
        <v>12</v>
      </c>
      <c r="F688" s="33">
        <v>22</v>
      </c>
      <c r="G688" s="33">
        <v>43</v>
      </c>
      <c r="H688" s="28"/>
      <c r="I688" s="28"/>
      <c r="J688" s="29"/>
      <c r="K688" s="29"/>
      <c r="L688" s="30"/>
    </row>
    <row r="689" spans="1:12">
      <c r="A689" s="31"/>
      <c r="B689" s="26" t="s">
        <v>233</v>
      </c>
      <c r="C689" s="32">
        <v>0</v>
      </c>
      <c r="D689" s="33">
        <v>8</v>
      </c>
      <c r="E689" s="33">
        <v>13</v>
      </c>
      <c r="F689" s="33">
        <v>23</v>
      </c>
      <c r="G689" s="33">
        <v>44</v>
      </c>
      <c r="H689" s="28"/>
      <c r="I689" s="28"/>
      <c r="J689" s="29"/>
      <c r="K689" s="29"/>
      <c r="L689" s="30"/>
    </row>
    <row r="690" spans="1:12">
      <c r="A690" s="31"/>
      <c r="B690" s="26" t="s">
        <v>234</v>
      </c>
      <c r="C690" s="32">
        <v>0</v>
      </c>
      <c r="D690" s="33">
        <v>16</v>
      </c>
      <c r="E690" s="33">
        <v>9</v>
      </c>
      <c r="F690" s="33">
        <v>24</v>
      </c>
      <c r="G690" s="33">
        <v>48</v>
      </c>
      <c r="H690" s="28"/>
      <c r="I690" s="28"/>
      <c r="J690" s="29"/>
      <c r="K690" s="29"/>
      <c r="L690" s="30"/>
    </row>
    <row r="691" spans="1:12">
      <c r="A691" s="31"/>
      <c r="B691" s="26" t="s">
        <v>235</v>
      </c>
      <c r="C691" s="32">
        <v>0</v>
      </c>
      <c r="D691" s="33">
        <v>11</v>
      </c>
      <c r="E691" s="33">
        <v>22</v>
      </c>
      <c r="F691" s="33">
        <v>32</v>
      </c>
      <c r="G691" s="33">
        <v>64</v>
      </c>
      <c r="H691" s="28"/>
      <c r="I691" s="28"/>
      <c r="J691" s="29"/>
      <c r="K691" s="29"/>
      <c r="L691" s="30"/>
    </row>
    <row r="692" spans="1:12">
      <c r="A692" s="31"/>
      <c r="B692" s="26" t="s">
        <v>236</v>
      </c>
      <c r="C692" s="32">
        <v>0</v>
      </c>
      <c r="D692" s="33">
        <v>8</v>
      </c>
      <c r="E692" s="33">
        <v>28</v>
      </c>
      <c r="F692" s="33">
        <v>32</v>
      </c>
      <c r="G692" s="33">
        <v>66</v>
      </c>
      <c r="H692" s="28"/>
      <c r="I692" s="28"/>
      <c r="J692" s="29"/>
      <c r="K692" s="29"/>
      <c r="L692" s="30"/>
    </row>
    <row r="693" spans="1:12">
      <c r="A693" s="31"/>
      <c r="B693" s="26" t="s">
        <v>237</v>
      </c>
      <c r="C693" s="32">
        <v>0</v>
      </c>
      <c r="D693" s="33">
        <v>14</v>
      </c>
      <c r="E693" s="33">
        <v>32</v>
      </c>
      <c r="F693" s="33">
        <v>47</v>
      </c>
      <c r="G693" s="33">
        <v>92</v>
      </c>
      <c r="H693" s="28"/>
      <c r="I693" s="28"/>
      <c r="J693" s="29"/>
      <c r="K693" s="29"/>
      <c r="L693" s="30"/>
    </row>
    <row r="694" spans="1:12">
      <c r="A694" s="31"/>
      <c r="B694" s="26" t="s">
        <v>238</v>
      </c>
      <c r="C694" s="32">
        <v>0</v>
      </c>
      <c r="D694" s="33">
        <v>18</v>
      </c>
      <c r="E694" s="33">
        <v>20</v>
      </c>
      <c r="F694" s="33">
        <v>63</v>
      </c>
      <c r="G694" s="33">
        <v>100</v>
      </c>
      <c r="H694" s="28"/>
      <c r="I694" s="28"/>
      <c r="J694" s="29"/>
      <c r="K694" s="29"/>
      <c r="L694" s="30"/>
    </row>
    <row r="695" spans="1:12">
      <c r="A695" s="31"/>
      <c r="B695" s="26" t="s">
        <v>239</v>
      </c>
      <c r="C695" s="32">
        <v>0</v>
      </c>
      <c r="D695" s="33">
        <v>19</v>
      </c>
      <c r="E695" s="33">
        <v>15</v>
      </c>
      <c r="F695" s="33">
        <v>60</v>
      </c>
      <c r="G695" s="33">
        <v>90</v>
      </c>
      <c r="H695" s="28"/>
      <c r="I695" s="28"/>
      <c r="J695" s="29"/>
      <c r="K695" s="29"/>
      <c r="L695" s="30"/>
    </row>
    <row r="696" spans="1:12">
      <c r="A696" s="31"/>
      <c r="B696" s="26" t="s">
        <v>240</v>
      </c>
      <c r="C696" s="32">
        <v>0</v>
      </c>
      <c r="D696" s="33">
        <v>23</v>
      </c>
      <c r="E696" s="33">
        <v>24</v>
      </c>
      <c r="F696" s="33">
        <v>64</v>
      </c>
      <c r="G696" s="33">
        <v>107</v>
      </c>
      <c r="H696" s="28"/>
      <c r="I696" s="28"/>
      <c r="J696" s="29"/>
      <c r="K696" s="29"/>
      <c r="L696" s="30"/>
    </row>
    <row r="697" spans="1:12">
      <c r="A697" s="31"/>
      <c r="B697" s="26" t="s">
        <v>241</v>
      </c>
      <c r="C697" s="32">
        <v>0</v>
      </c>
      <c r="D697" s="33">
        <v>13</v>
      </c>
      <c r="E697" s="33">
        <v>21</v>
      </c>
      <c r="F697" s="33">
        <v>59</v>
      </c>
      <c r="G697" s="33">
        <v>91</v>
      </c>
      <c r="H697" s="28"/>
      <c r="I697" s="28"/>
      <c r="J697" s="29"/>
      <c r="K697" s="29"/>
      <c r="L697" s="30"/>
    </row>
    <row r="698" spans="1:12">
      <c r="A698" s="31"/>
      <c r="B698" s="26" t="s">
        <v>242</v>
      </c>
      <c r="C698" s="32">
        <v>0</v>
      </c>
      <c r="D698" s="33">
        <v>19</v>
      </c>
      <c r="E698" s="33">
        <v>30</v>
      </c>
      <c r="F698" s="33">
        <v>76</v>
      </c>
      <c r="G698" s="33">
        <v>121</v>
      </c>
      <c r="H698" s="28"/>
      <c r="I698" s="28"/>
      <c r="J698" s="29"/>
      <c r="K698" s="29"/>
      <c r="L698" s="30"/>
    </row>
    <row r="699" spans="1:12">
      <c r="A699" s="31"/>
      <c r="B699" s="26" t="s">
        <v>243</v>
      </c>
      <c r="C699" s="32">
        <v>0</v>
      </c>
      <c r="D699" s="33">
        <v>13</v>
      </c>
      <c r="E699" s="33">
        <v>30</v>
      </c>
      <c r="F699" s="33">
        <v>64</v>
      </c>
      <c r="G699" s="33">
        <v>103</v>
      </c>
      <c r="H699" s="28"/>
      <c r="I699" s="28"/>
      <c r="J699" s="29"/>
      <c r="K699" s="29"/>
      <c r="L699" s="30"/>
    </row>
    <row r="700" spans="1:12">
      <c r="A700" s="31"/>
      <c r="B700" s="26" t="s">
        <v>244</v>
      </c>
      <c r="C700" s="32">
        <v>0</v>
      </c>
      <c r="D700" s="33">
        <v>11</v>
      </c>
      <c r="E700" s="33">
        <v>17</v>
      </c>
      <c r="F700" s="33">
        <v>46</v>
      </c>
      <c r="G700" s="33">
        <v>73</v>
      </c>
      <c r="H700" s="28"/>
      <c r="I700" s="28"/>
      <c r="J700" s="29"/>
      <c r="K700" s="29"/>
      <c r="L700" s="30"/>
    </row>
    <row r="701" spans="1:12">
      <c r="A701" s="31"/>
      <c r="B701" s="26" t="s">
        <v>245</v>
      </c>
      <c r="C701" s="32">
        <v>0</v>
      </c>
      <c r="D701" s="33">
        <v>16</v>
      </c>
      <c r="E701" s="33">
        <v>19</v>
      </c>
      <c r="F701" s="33">
        <v>47</v>
      </c>
      <c r="G701" s="33">
        <v>80</v>
      </c>
      <c r="H701" s="28"/>
      <c r="I701" s="28"/>
      <c r="J701" s="29"/>
      <c r="K701" s="29"/>
      <c r="L701" s="30"/>
    </row>
    <row r="702" spans="1:12">
      <c r="A702" s="31"/>
      <c r="B702" s="26" t="s">
        <v>246</v>
      </c>
      <c r="C702" s="32">
        <v>0</v>
      </c>
      <c r="D702" s="33">
        <v>13</v>
      </c>
      <c r="E702" s="33">
        <v>24</v>
      </c>
      <c r="F702" s="33">
        <v>51</v>
      </c>
      <c r="G702" s="33">
        <v>87</v>
      </c>
      <c r="H702" s="28"/>
      <c r="I702" s="28"/>
      <c r="J702" s="29"/>
      <c r="K702" s="29"/>
      <c r="L702" s="30"/>
    </row>
    <row r="703" spans="1:12">
      <c r="A703" s="31"/>
      <c r="B703" s="26" t="s">
        <v>247</v>
      </c>
      <c r="C703" s="32">
        <v>0</v>
      </c>
      <c r="D703" s="33">
        <v>12</v>
      </c>
      <c r="E703" s="33">
        <v>25</v>
      </c>
      <c r="F703" s="33">
        <v>53</v>
      </c>
      <c r="G703" s="33">
        <v>89</v>
      </c>
      <c r="H703" s="28"/>
      <c r="I703" s="28"/>
      <c r="J703" s="29"/>
      <c r="K703" s="29"/>
      <c r="L703" s="30"/>
    </row>
    <row r="704" spans="1:12">
      <c r="A704" s="31"/>
      <c r="B704" s="26" t="s">
        <v>248</v>
      </c>
      <c r="C704" s="32">
        <v>0</v>
      </c>
      <c r="D704" s="33">
        <v>17</v>
      </c>
      <c r="E704" s="33">
        <v>25</v>
      </c>
      <c r="F704" s="33">
        <v>73</v>
      </c>
      <c r="G704" s="33">
        <v>115</v>
      </c>
      <c r="H704" s="28"/>
      <c r="I704" s="28"/>
      <c r="J704" s="29"/>
      <c r="K704" s="29"/>
      <c r="L704" s="30"/>
    </row>
    <row r="705" spans="1:12">
      <c r="A705" s="31"/>
      <c r="B705" s="26" t="s">
        <v>249</v>
      </c>
      <c r="C705" s="32">
        <v>0</v>
      </c>
      <c r="D705" s="33">
        <v>18</v>
      </c>
      <c r="E705" s="33">
        <v>34</v>
      </c>
      <c r="F705" s="33">
        <v>78</v>
      </c>
      <c r="G705" s="33">
        <v>128</v>
      </c>
      <c r="H705" s="28"/>
      <c r="I705" s="28"/>
      <c r="J705" s="29"/>
      <c r="K705" s="29"/>
      <c r="L705" s="30"/>
    </row>
    <row r="706" spans="1:12">
      <c r="A706" s="31"/>
      <c r="B706" s="26" t="s">
        <v>250</v>
      </c>
      <c r="C706" s="32">
        <v>0</v>
      </c>
      <c r="D706" s="33">
        <v>7</v>
      </c>
      <c r="E706" s="33">
        <v>15</v>
      </c>
      <c r="F706" s="33">
        <v>66</v>
      </c>
      <c r="G706" s="33">
        <v>85</v>
      </c>
      <c r="H706" s="28"/>
      <c r="I706" s="28"/>
      <c r="J706" s="29"/>
      <c r="K706" s="29"/>
      <c r="L706" s="30"/>
    </row>
    <row r="707" spans="1:12">
      <c r="A707" s="31"/>
      <c r="B707" s="26" t="s">
        <v>251</v>
      </c>
      <c r="C707" s="32">
        <v>0</v>
      </c>
      <c r="D707" s="33">
        <v>10</v>
      </c>
      <c r="E707" s="33">
        <v>24</v>
      </c>
      <c r="F707" s="33">
        <v>64</v>
      </c>
      <c r="G707" s="33">
        <v>94</v>
      </c>
      <c r="H707" s="28"/>
      <c r="I707" s="28"/>
      <c r="J707" s="29"/>
      <c r="K707" s="29"/>
      <c r="L707" s="30"/>
    </row>
    <row r="708" spans="1:12">
      <c r="A708" s="31"/>
      <c r="B708" s="26" t="s">
        <v>252</v>
      </c>
      <c r="C708" s="32">
        <v>0</v>
      </c>
      <c r="D708" s="33">
        <v>15</v>
      </c>
      <c r="E708" s="33">
        <v>27</v>
      </c>
      <c r="F708" s="33">
        <v>65</v>
      </c>
      <c r="G708" s="33">
        <v>106</v>
      </c>
      <c r="H708" s="28"/>
      <c r="I708" s="28"/>
      <c r="J708" s="29"/>
      <c r="K708" s="29"/>
      <c r="L708" s="30"/>
    </row>
    <row r="709" spans="1:12">
      <c r="A709" s="31"/>
      <c r="B709" s="26" t="s">
        <v>253</v>
      </c>
      <c r="C709" s="32">
        <v>0</v>
      </c>
      <c r="D709" s="33">
        <v>13</v>
      </c>
      <c r="E709" s="33">
        <v>29</v>
      </c>
      <c r="F709" s="33">
        <v>47</v>
      </c>
      <c r="G709" s="33">
        <v>88</v>
      </c>
      <c r="H709" s="28"/>
      <c r="I709" s="28"/>
      <c r="J709" s="29"/>
      <c r="K709" s="29"/>
      <c r="L709" s="30"/>
    </row>
    <row r="710" spans="1:12">
      <c r="A710" s="31"/>
      <c r="B710" s="26" t="s">
        <v>254</v>
      </c>
      <c r="C710" s="32">
        <v>0</v>
      </c>
      <c r="D710" s="33">
        <v>17</v>
      </c>
      <c r="E710" s="33">
        <v>28</v>
      </c>
      <c r="F710" s="33">
        <v>57</v>
      </c>
      <c r="G710" s="33">
        <v>101</v>
      </c>
      <c r="H710" s="28"/>
      <c r="I710" s="28"/>
      <c r="J710" s="29"/>
      <c r="K710" s="29"/>
      <c r="L710" s="30"/>
    </row>
    <row r="711" spans="1:12">
      <c r="A711" s="31"/>
      <c r="B711" s="26" t="s">
        <v>255</v>
      </c>
      <c r="C711" s="32">
        <v>0</v>
      </c>
      <c r="D711" s="33">
        <v>19</v>
      </c>
      <c r="E711" s="33">
        <v>28</v>
      </c>
      <c r="F711" s="33">
        <v>79</v>
      </c>
      <c r="G711" s="33">
        <v>122</v>
      </c>
      <c r="H711" s="28"/>
      <c r="I711" s="28"/>
      <c r="J711" s="29"/>
      <c r="K711" s="29"/>
      <c r="L711" s="30"/>
    </row>
    <row r="712" spans="1:12">
      <c r="A712" s="31"/>
      <c r="B712" s="26" t="s">
        <v>256</v>
      </c>
      <c r="C712" s="32">
        <v>0</v>
      </c>
      <c r="D712" s="33">
        <v>17</v>
      </c>
      <c r="E712" s="33">
        <v>34</v>
      </c>
      <c r="F712" s="33">
        <v>58</v>
      </c>
      <c r="G712" s="33">
        <v>108</v>
      </c>
      <c r="H712" s="28"/>
      <c r="I712" s="28"/>
      <c r="J712" s="29"/>
      <c r="K712" s="29"/>
      <c r="L712" s="30"/>
    </row>
    <row r="713" spans="1:12">
      <c r="A713" s="31"/>
      <c r="B713" s="26" t="s">
        <v>257</v>
      </c>
      <c r="C713" s="32">
        <v>0</v>
      </c>
      <c r="D713" s="33">
        <v>14</v>
      </c>
      <c r="E713" s="33">
        <v>32</v>
      </c>
      <c r="F713" s="33">
        <v>53</v>
      </c>
      <c r="G713" s="33">
        <v>97</v>
      </c>
      <c r="H713" s="28"/>
      <c r="I713" s="28"/>
      <c r="J713" s="29"/>
      <c r="K713" s="29"/>
      <c r="L713" s="30"/>
    </row>
    <row r="714" spans="1:12">
      <c r="A714" s="31"/>
      <c r="B714" s="26" t="s">
        <v>258</v>
      </c>
      <c r="C714" s="32">
        <v>0</v>
      </c>
      <c r="D714" s="33">
        <v>18</v>
      </c>
      <c r="E714" s="33">
        <v>25</v>
      </c>
      <c r="F714" s="33">
        <v>42</v>
      </c>
      <c r="G714" s="33">
        <v>84</v>
      </c>
      <c r="H714" s="28"/>
      <c r="I714" s="28"/>
      <c r="J714" s="29"/>
      <c r="K714" s="29"/>
      <c r="L714" s="30"/>
    </row>
    <row r="715" spans="1:12">
      <c r="A715" s="31"/>
      <c r="B715" s="26" t="s">
        <v>259</v>
      </c>
      <c r="C715" s="32">
        <v>0</v>
      </c>
      <c r="D715" s="33">
        <v>17</v>
      </c>
      <c r="E715" s="33">
        <v>26</v>
      </c>
      <c r="F715" s="33">
        <v>70</v>
      </c>
      <c r="G715" s="33">
        <v>108</v>
      </c>
      <c r="H715" s="28"/>
      <c r="I715" s="28"/>
      <c r="J715" s="29"/>
      <c r="K715" s="29"/>
      <c r="L715" s="30"/>
    </row>
    <row r="716" spans="1:12">
      <c r="A716" s="31"/>
      <c r="B716" s="26" t="s">
        <v>260</v>
      </c>
      <c r="C716" s="32">
        <v>0</v>
      </c>
      <c r="D716" s="33">
        <v>6</v>
      </c>
      <c r="E716" s="33">
        <v>25</v>
      </c>
      <c r="F716" s="33">
        <v>50</v>
      </c>
      <c r="G716" s="33">
        <v>80</v>
      </c>
      <c r="H716" s="28"/>
      <c r="I716" s="28"/>
      <c r="J716" s="29"/>
      <c r="K716" s="29"/>
      <c r="L716" s="30"/>
    </row>
    <row r="717" spans="1:12">
      <c r="A717" s="31"/>
      <c r="B717" s="26" t="s">
        <v>261</v>
      </c>
      <c r="C717" s="32">
        <v>0</v>
      </c>
      <c r="D717" s="33">
        <v>21</v>
      </c>
      <c r="E717" s="33">
        <v>38</v>
      </c>
      <c r="F717" s="33">
        <v>59</v>
      </c>
      <c r="G717" s="33">
        <v>113</v>
      </c>
      <c r="H717" s="28"/>
      <c r="I717" s="28"/>
      <c r="J717" s="29"/>
      <c r="K717" s="29"/>
      <c r="L717" s="30"/>
    </row>
    <row r="718" spans="1:12">
      <c r="A718" s="31"/>
      <c r="B718" s="26" t="s">
        <v>262</v>
      </c>
      <c r="C718" s="32">
        <v>0</v>
      </c>
      <c r="D718" s="33">
        <v>18</v>
      </c>
      <c r="E718" s="33">
        <v>24</v>
      </c>
      <c r="F718" s="33">
        <v>34</v>
      </c>
      <c r="G718" s="33">
        <v>74</v>
      </c>
      <c r="H718" s="28"/>
      <c r="I718" s="28"/>
      <c r="J718" s="29"/>
      <c r="K718" s="29"/>
      <c r="L718" s="30"/>
    </row>
    <row r="719" spans="1:12">
      <c r="A719" s="31"/>
      <c r="B719" s="26" t="s">
        <v>263</v>
      </c>
      <c r="C719" s="32">
        <v>0</v>
      </c>
      <c r="D719" s="33">
        <v>13</v>
      </c>
      <c r="E719" s="33">
        <v>31</v>
      </c>
      <c r="F719" s="33">
        <v>57</v>
      </c>
      <c r="G719" s="33">
        <v>98</v>
      </c>
      <c r="H719" s="28"/>
      <c r="I719" s="28"/>
      <c r="J719" s="29"/>
      <c r="K719" s="29"/>
      <c r="L719" s="30"/>
    </row>
    <row r="720" spans="1:12">
      <c r="A720" s="31"/>
      <c r="B720" s="26" t="s">
        <v>264</v>
      </c>
      <c r="C720" s="32">
        <v>0</v>
      </c>
      <c r="D720" s="33">
        <v>13</v>
      </c>
      <c r="E720" s="33">
        <v>31</v>
      </c>
      <c r="F720" s="33">
        <v>62</v>
      </c>
      <c r="G720" s="33">
        <v>103</v>
      </c>
      <c r="H720" s="28"/>
      <c r="I720" s="28"/>
      <c r="J720" s="29"/>
      <c r="K720" s="29"/>
      <c r="L720" s="30"/>
    </row>
    <row r="721" spans="1:12">
      <c r="A721" s="31"/>
      <c r="B721" s="26" t="s">
        <v>265</v>
      </c>
      <c r="C721" s="32">
        <v>0</v>
      </c>
      <c r="D721" s="33">
        <v>9</v>
      </c>
      <c r="E721" s="33">
        <v>36</v>
      </c>
      <c r="F721" s="33">
        <v>70</v>
      </c>
      <c r="G721" s="33">
        <v>112</v>
      </c>
      <c r="H721" s="28"/>
      <c r="I721" s="28"/>
      <c r="J721" s="29"/>
      <c r="K721" s="29"/>
      <c r="L721" s="30"/>
    </row>
    <row r="722" spans="1:12">
      <c r="A722" s="31"/>
      <c r="B722" s="26" t="s">
        <v>266</v>
      </c>
      <c r="C722" s="32">
        <v>0</v>
      </c>
      <c r="D722" s="33">
        <v>16</v>
      </c>
      <c r="E722" s="33">
        <v>30</v>
      </c>
      <c r="F722" s="33">
        <v>71</v>
      </c>
      <c r="G722" s="33">
        <v>114</v>
      </c>
      <c r="H722" s="28"/>
      <c r="I722" s="28"/>
      <c r="J722" s="29"/>
      <c r="K722" s="29"/>
      <c r="L722" s="30"/>
    </row>
    <row r="723" spans="1:12">
      <c r="A723" s="31"/>
      <c r="B723" s="26" t="s">
        <v>267</v>
      </c>
      <c r="C723" s="32">
        <v>0</v>
      </c>
      <c r="D723" s="33">
        <v>4</v>
      </c>
      <c r="E723" s="33">
        <v>10</v>
      </c>
      <c r="F723" s="33">
        <v>31</v>
      </c>
      <c r="G723" s="33">
        <v>44</v>
      </c>
      <c r="H723" s="28"/>
      <c r="I723" s="28"/>
      <c r="J723" s="29"/>
      <c r="K723" s="29"/>
      <c r="L723" s="30"/>
    </row>
    <row r="724" spans="1:12">
      <c r="A724" s="31"/>
      <c r="B724" s="26" t="s">
        <v>268</v>
      </c>
      <c r="C724" s="32">
        <v>0</v>
      </c>
      <c r="D724" s="33">
        <v>15</v>
      </c>
      <c r="E724" s="33">
        <v>26</v>
      </c>
      <c r="F724" s="33">
        <v>51</v>
      </c>
      <c r="G724" s="33">
        <v>87</v>
      </c>
      <c r="H724" s="28"/>
      <c r="I724" s="28"/>
      <c r="J724" s="29"/>
      <c r="K724" s="29"/>
      <c r="L724" s="30"/>
    </row>
    <row r="725" spans="1:12">
      <c r="A725" s="31"/>
      <c r="B725" s="26" t="s">
        <v>269</v>
      </c>
      <c r="C725" s="32">
        <v>0</v>
      </c>
      <c r="D725" s="33">
        <v>18</v>
      </c>
      <c r="E725" s="33">
        <v>27</v>
      </c>
      <c r="F725" s="33">
        <v>53</v>
      </c>
      <c r="G725" s="33">
        <v>94</v>
      </c>
      <c r="H725" s="28"/>
      <c r="I725" s="28"/>
      <c r="J725" s="29"/>
      <c r="K725" s="29"/>
      <c r="L725" s="30"/>
    </row>
    <row r="726" spans="1:12">
      <c r="A726" s="31"/>
      <c r="B726" s="26" t="s">
        <v>270</v>
      </c>
      <c r="C726" s="32">
        <v>0</v>
      </c>
      <c r="D726" s="33">
        <v>14</v>
      </c>
      <c r="E726" s="33">
        <v>54</v>
      </c>
      <c r="F726" s="33">
        <v>60</v>
      </c>
      <c r="G726" s="33">
        <v>123</v>
      </c>
      <c r="H726" s="28"/>
      <c r="I726" s="28"/>
      <c r="J726" s="29"/>
      <c r="K726" s="29"/>
      <c r="L726" s="30"/>
    </row>
    <row r="727" spans="1:12">
      <c r="A727" s="31"/>
      <c r="B727" s="26" t="s">
        <v>271</v>
      </c>
      <c r="C727" s="32">
        <v>0</v>
      </c>
      <c r="D727" s="33">
        <v>10</v>
      </c>
      <c r="E727" s="33">
        <v>27</v>
      </c>
      <c r="F727" s="33">
        <v>36</v>
      </c>
      <c r="G727" s="33">
        <v>70</v>
      </c>
      <c r="H727" s="28"/>
      <c r="I727" s="28"/>
      <c r="J727" s="29"/>
      <c r="K727" s="29"/>
      <c r="L727" s="30"/>
    </row>
    <row r="728" spans="1:12">
      <c r="A728" s="31"/>
      <c r="B728" s="26" t="s">
        <v>272</v>
      </c>
      <c r="C728" s="32">
        <v>0</v>
      </c>
      <c r="D728" s="33">
        <v>10</v>
      </c>
      <c r="E728" s="33">
        <v>24</v>
      </c>
      <c r="F728" s="33">
        <v>53</v>
      </c>
      <c r="G728" s="33">
        <v>82</v>
      </c>
      <c r="H728" s="28"/>
      <c r="I728" s="28"/>
      <c r="J728" s="29"/>
      <c r="K728" s="29"/>
      <c r="L728" s="30"/>
    </row>
    <row r="729" spans="1:12">
      <c r="A729" s="31"/>
      <c r="B729" s="26" t="s">
        <v>273</v>
      </c>
      <c r="C729" s="32">
        <v>0</v>
      </c>
      <c r="D729" s="33">
        <v>9</v>
      </c>
      <c r="E729" s="33">
        <v>17</v>
      </c>
      <c r="F729" s="33">
        <v>57</v>
      </c>
      <c r="G729" s="33">
        <v>78</v>
      </c>
      <c r="H729" s="28"/>
      <c r="I729" s="28"/>
      <c r="J729" s="29"/>
      <c r="K729" s="29"/>
      <c r="L729" s="30"/>
    </row>
    <row r="730" spans="1:12">
      <c r="A730" s="31"/>
      <c r="B730" s="26" t="s">
        <v>274</v>
      </c>
      <c r="C730" s="32">
        <v>0</v>
      </c>
      <c r="D730" s="33">
        <v>12</v>
      </c>
      <c r="E730" s="33">
        <v>27</v>
      </c>
      <c r="F730" s="33">
        <v>70</v>
      </c>
      <c r="G730" s="33">
        <v>108</v>
      </c>
      <c r="H730" s="28"/>
      <c r="I730" s="28"/>
      <c r="J730" s="29"/>
      <c r="K730" s="29"/>
      <c r="L730" s="30"/>
    </row>
    <row r="731" spans="1:12">
      <c r="A731" s="31"/>
      <c r="B731" s="26" t="s">
        <v>275</v>
      </c>
      <c r="C731" s="32">
        <v>0</v>
      </c>
      <c r="D731" s="33">
        <v>6</v>
      </c>
      <c r="E731" s="33">
        <v>26</v>
      </c>
      <c r="F731" s="33">
        <v>49</v>
      </c>
      <c r="G731" s="33">
        <v>79</v>
      </c>
      <c r="H731" s="28"/>
      <c r="I731" s="28"/>
      <c r="J731" s="29"/>
      <c r="K731" s="29"/>
      <c r="L731" s="30"/>
    </row>
    <row r="732" spans="1:12">
      <c r="A732" s="31"/>
      <c r="B732" s="26" t="s">
        <v>276</v>
      </c>
      <c r="C732" s="32">
        <v>0</v>
      </c>
      <c r="D732" s="33">
        <v>14</v>
      </c>
      <c r="E732" s="33">
        <v>28</v>
      </c>
      <c r="F732" s="33">
        <v>66</v>
      </c>
      <c r="G732" s="33">
        <v>101</v>
      </c>
      <c r="H732" s="28"/>
      <c r="I732" s="28"/>
      <c r="J732" s="29"/>
      <c r="K732" s="29"/>
      <c r="L732" s="30"/>
    </row>
    <row r="733" spans="1:12">
      <c r="A733" s="31"/>
      <c r="B733" s="26" t="s">
        <v>277</v>
      </c>
      <c r="C733" s="32">
        <v>0</v>
      </c>
      <c r="D733" s="33">
        <v>35</v>
      </c>
      <c r="E733" s="33">
        <v>39</v>
      </c>
      <c r="F733" s="33">
        <v>70</v>
      </c>
      <c r="G733" s="33">
        <v>140</v>
      </c>
      <c r="H733" s="28"/>
      <c r="I733" s="28"/>
      <c r="J733" s="29"/>
      <c r="K733" s="29"/>
      <c r="L733" s="30"/>
    </row>
    <row r="734" spans="1:12">
      <c r="A734" s="31"/>
      <c r="B734" s="26" t="s">
        <v>278</v>
      </c>
      <c r="C734" s="32">
        <v>0</v>
      </c>
      <c r="D734" s="33">
        <v>20</v>
      </c>
      <c r="E734" s="33">
        <v>29</v>
      </c>
      <c r="F734" s="33">
        <v>61</v>
      </c>
      <c r="G734" s="33">
        <v>104</v>
      </c>
      <c r="H734" s="28"/>
      <c r="I734" s="28"/>
      <c r="J734" s="29"/>
      <c r="K734" s="29"/>
      <c r="L734" s="30"/>
    </row>
    <row r="735" spans="1:12">
      <c r="A735" s="31"/>
      <c r="B735" s="26" t="s">
        <v>279</v>
      </c>
      <c r="C735" s="32">
        <v>0</v>
      </c>
      <c r="D735" s="33">
        <v>16</v>
      </c>
      <c r="E735" s="33">
        <v>25</v>
      </c>
      <c r="F735" s="33">
        <v>50</v>
      </c>
      <c r="G735" s="33">
        <v>84</v>
      </c>
      <c r="H735" s="28"/>
      <c r="I735" s="28"/>
      <c r="J735" s="29"/>
      <c r="K735" s="29"/>
      <c r="L735" s="30"/>
    </row>
    <row r="736" spans="1:12">
      <c r="A736" s="31"/>
      <c r="B736" s="26" t="s">
        <v>280</v>
      </c>
      <c r="C736" s="32">
        <v>0</v>
      </c>
      <c r="D736" s="33">
        <v>7</v>
      </c>
      <c r="E736" s="33">
        <v>24</v>
      </c>
      <c r="F736" s="33">
        <v>63</v>
      </c>
      <c r="G736" s="33">
        <v>89</v>
      </c>
      <c r="H736" s="28"/>
      <c r="I736" s="28"/>
      <c r="J736" s="29"/>
      <c r="K736" s="29"/>
      <c r="L736" s="30"/>
    </row>
    <row r="737" spans="1:12">
      <c r="A737" s="31"/>
      <c r="B737" s="26" t="s">
        <v>281</v>
      </c>
      <c r="C737" s="32">
        <v>0</v>
      </c>
      <c r="D737" s="33">
        <v>12</v>
      </c>
      <c r="E737" s="33">
        <v>23</v>
      </c>
      <c r="F737" s="33">
        <v>62</v>
      </c>
      <c r="G737" s="33">
        <v>95</v>
      </c>
      <c r="H737" s="28"/>
      <c r="I737" s="28"/>
      <c r="J737" s="29"/>
      <c r="K737" s="29"/>
      <c r="L737" s="30"/>
    </row>
    <row r="738" spans="1:12">
      <c r="A738" s="31"/>
      <c r="B738" s="26" t="s">
        <v>282</v>
      </c>
      <c r="C738" s="32">
        <v>0</v>
      </c>
      <c r="D738" s="33">
        <v>23</v>
      </c>
      <c r="E738" s="33">
        <v>32</v>
      </c>
      <c r="F738" s="33">
        <v>63</v>
      </c>
      <c r="G738" s="33">
        <v>113</v>
      </c>
      <c r="H738" s="28"/>
      <c r="I738" s="28"/>
      <c r="J738" s="29"/>
      <c r="K738" s="29"/>
      <c r="L738" s="30"/>
    </row>
    <row r="739" spans="1:12">
      <c r="A739" s="31"/>
      <c r="B739" s="26" t="s">
        <v>283</v>
      </c>
      <c r="C739" s="32">
        <v>0</v>
      </c>
      <c r="D739" s="33">
        <v>23</v>
      </c>
      <c r="E739" s="33">
        <v>36</v>
      </c>
      <c r="F739" s="33">
        <v>64</v>
      </c>
      <c r="G739" s="33">
        <v>121</v>
      </c>
      <c r="H739" s="28"/>
      <c r="I739" s="28"/>
      <c r="J739" s="29"/>
      <c r="K739" s="29"/>
      <c r="L739" s="30"/>
    </row>
    <row r="740" spans="1:12">
      <c r="A740" s="31"/>
      <c r="B740" s="26" t="s">
        <v>284</v>
      </c>
      <c r="C740" s="32">
        <v>0</v>
      </c>
      <c r="D740" s="33">
        <v>16</v>
      </c>
      <c r="E740" s="33">
        <v>21</v>
      </c>
      <c r="F740" s="33">
        <v>44</v>
      </c>
      <c r="G740" s="33">
        <v>78</v>
      </c>
      <c r="H740" s="28"/>
      <c r="I740" s="28"/>
      <c r="J740" s="29"/>
      <c r="K740" s="29"/>
      <c r="L740" s="30"/>
    </row>
    <row r="741" spans="1:12">
      <c r="A741" s="31"/>
      <c r="B741" s="26" t="s">
        <v>285</v>
      </c>
      <c r="C741" s="32">
        <v>0</v>
      </c>
      <c r="D741" s="33">
        <v>16</v>
      </c>
      <c r="E741" s="33">
        <v>24</v>
      </c>
      <c r="F741" s="33">
        <v>70</v>
      </c>
      <c r="G741" s="33">
        <v>107</v>
      </c>
      <c r="H741" s="28"/>
      <c r="I741" s="28"/>
      <c r="J741" s="29"/>
      <c r="K741" s="29"/>
      <c r="L741" s="30"/>
    </row>
    <row r="742" spans="1:12">
      <c r="A742" s="31"/>
      <c r="B742" s="26" t="s">
        <v>286</v>
      </c>
      <c r="C742" s="32">
        <v>0</v>
      </c>
      <c r="D742" s="33">
        <v>16</v>
      </c>
      <c r="E742" s="33">
        <v>21</v>
      </c>
      <c r="F742" s="33">
        <v>59</v>
      </c>
      <c r="G742" s="33">
        <v>95</v>
      </c>
      <c r="H742" s="28"/>
      <c r="I742" s="28"/>
      <c r="J742" s="29"/>
      <c r="K742" s="29"/>
      <c r="L742" s="30"/>
    </row>
    <row r="743" spans="1:12">
      <c r="A743" s="31"/>
      <c r="B743" s="26" t="s">
        <v>287</v>
      </c>
      <c r="C743" s="32">
        <v>0</v>
      </c>
      <c r="D743" s="33">
        <v>31</v>
      </c>
      <c r="E743" s="33">
        <v>37</v>
      </c>
      <c r="F743" s="33">
        <v>71</v>
      </c>
      <c r="G743" s="33">
        <v>135</v>
      </c>
      <c r="H743" s="28"/>
      <c r="I743" s="28"/>
      <c r="J743" s="29"/>
      <c r="K743" s="29"/>
      <c r="L743" s="30"/>
    </row>
    <row r="744" spans="1:12">
      <c r="A744" s="31"/>
      <c r="B744" s="26" t="s">
        <v>288</v>
      </c>
      <c r="C744" s="32">
        <v>0</v>
      </c>
      <c r="D744" s="33">
        <v>31</v>
      </c>
      <c r="E744" s="33">
        <v>36</v>
      </c>
      <c r="F744" s="33">
        <v>52</v>
      </c>
      <c r="G744" s="33">
        <v>117</v>
      </c>
      <c r="H744" s="28"/>
      <c r="I744" s="28"/>
      <c r="J744" s="29"/>
      <c r="K744" s="29"/>
      <c r="L744" s="30"/>
    </row>
    <row r="745" spans="1:12">
      <c r="A745" s="31"/>
      <c r="B745" s="26" t="s">
        <v>289</v>
      </c>
      <c r="C745" s="32">
        <v>0</v>
      </c>
      <c r="D745" s="33">
        <v>25</v>
      </c>
      <c r="E745" s="33">
        <v>26</v>
      </c>
      <c r="F745" s="33">
        <v>58</v>
      </c>
      <c r="G745" s="33">
        <v>106</v>
      </c>
      <c r="H745" s="28"/>
      <c r="I745" s="28"/>
      <c r="J745" s="29"/>
      <c r="K745" s="29"/>
      <c r="L745" s="30"/>
    </row>
    <row r="746" spans="1:12">
      <c r="A746" s="31"/>
      <c r="B746" s="26" t="s">
        <v>290</v>
      </c>
      <c r="C746" s="32">
        <v>0</v>
      </c>
      <c r="D746" s="33">
        <v>34</v>
      </c>
      <c r="E746" s="33">
        <v>32</v>
      </c>
      <c r="F746" s="33">
        <v>75</v>
      </c>
      <c r="G746" s="33">
        <v>133</v>
      </c>
      <c r="H746" s="28"/>
      <c r="I746" s="28"/>
      <c r="J746" s="29"/>
      <c r="K746" s="29"/>
      <c r="L746" s="30"/>
    </row>
    <row r="747" spans="1:12">
      <c r="A747" s="31"/>
      <c r="B747" s="26" t="s">
        <v>291</v>
      </c>
      <c r="C747" s="32">
        <v>0</v>
      </c>
      <c r="D747" s="33">
        <v>21</v>
      </c>
      <c r="E747" s="33">
        <v>25</v>
      </c>
      <c r="F747" s="33">
        <v>60</v>
      </c>
      <c r="G747" s="33">
        <v>103</v>
      </c>
      <c r="H747" s="28"/>
      <c r="I747" s="28"/>
      <c r="J747" s="29"/>
      <c r="K747" s="29"/>
      <c r="L747" s="30"/>
    </row>
    <row r="748" spans="1:12">
      <c r="A748" s="31"/>
      <c r="B748" s="26" t="s">
        <v>292</v>
      </c>
      <c r="C748" s="32">
        <v>0</v>
      </c>
      <c r="D748" s="33">
        <v>23</v>
      </c>
      <c r="E748" s="33">
        <v>30</v>
      </c>
      <c r="F748" s="33">
        <v>49</v>
      </c>
      <c r="G748" s="33">
        <v>99</v>
      </c>
      <c r="H748" s="28"/>
      <c r="I748" s="28"/>
      <c r="J748" s="29"/>
      <c r="K748" s="29"/>
      <c r="L748" s="30"/>
    </row>
    <row r="749" spans="1:12">
      <c r="A749" s="31"/>
      <c r="B749" s="26" t="s">
        <v>293</v>
      </c>
      <c r="C749" s="32">
        <v>0</v>
      </c>
      <c r="D749" s="33">
        <v>18</v>
      </c>
      <c r="E749" s="33">
        <v>25</v>
      </c>
      <c r="F749" s="33">
        <v>52</v>
      </c>
      <c r="G749" s="33">
        <v>90</v>
      </c>
      <c r="H749" s="28"/>
      <c r="I749" s="28"/>
      <c r="J749" s="29"/>
      <c r="K749" s="29"/>
      <c r="L749" s="30"/>
    </row>
    <row r="750" spans="1:12">
      <c r="A750" s="31"/>
      <c r="B750" s="26" t="s">
        <v>294</v>
      </c>
      <c r="C750" s="32">
        <v>0</v>
      </c>
      <c r="D750" s="33">
        <v>23</v>
      </c>
      <c r="E750" s="33">
        <v>24</v>
      </c>
      <c r="F750" s="33">
        <v>59</v>
      </c>
      <c r="G750" s="33">
        <v>105</v>
      </c>
      <c r="H750" s="28"/>
      <c r="I750" s="28"/>
      <c r="J750" s="29"/>
      <c r="K750" s="29"/>
      <c r="L750" s="30"/>
    </row>
    <row r="751" spans="1:12">
      <c r="A751" s="31"/>
      <c r="B751" s="26" t="s">
        <v>295</v>
      </c>
      <c r="C751" s="32">
        <v>0</v>
      </c>
      <c r="D751" s="33">
        <v>42</v>
      </c>
      <c r="E751" s="33">
        <v>33</v>
      </c>
      <c r="F751" s="33">
        <v>86</v>
      </c>
      <c r="G751" s="33">
        <v>159</v>
      </c>
      <c r="H751" s="28"/>
      <c r="I751" s="28"/>
      <c r="J751" s="29"/>
      <c r="K751" s="29"/>
      <c r="L751" s="30"/>
    </row>
    <row r="752" spans="1:12">
      <c r="A752" s="31"/>
      <c r="B752" s="26" t="s">
        <v>296</v>
      </c>
      <c r="C752" s="32">
        <v>0</v>
      </c>
      <c r="D752" s="33">
        <v>0</v>
      </c>
      <c r="E752" s="33">
        <v>0</v>
      </c>
      <c r="F752" s="33">
        <v>0</v>
      </c>
      <c r="G752" s="33">
        <v>0</v>
      </c>
      <c r="H752" s="28"/>
      <c r="I752" s="28"/>
      <c r="J752" s="29"/>
      <c r="K752" s="29"/>
      <c r="L752" s="30"/>
    </row>
    <row r="753" spans="1:12">
      <c r="A753" s="31"/>
      <c r="B753" s="26" t="s">
        <v>297</v>
      </c>
      <c r="C753" s="32">
        <v>0</v>
      </c>
      <c r="D753" s="33">
        <v>42</v>
      </c>
      <c r="E753" s="33">
        <v>46</v>
      </c>
      <c r="F753" s="33">
        <v>74</v>
      </c>
      <c r="G753" s="33">
        <v>159</v>
      </c>
      <c r="H753" s="28"/>
      <c r="I753" s="28"/>
      <c r="J753" s="29"/>
      <c r="K753" s="29"/>
      <c r="L753" s="30"/>
    </row>
    <row r="754" spans="1:12">
      <c r="A754" s="31"/>
      <c r="B754" s="26" t="s">
        <v>298</v>
      </c>
      <c r="C754" s="32">
        <v>0</v>
      </c>
      <c r="D754" s="33">
        <v>22</v>
      </c>
      <c r="E754" s="33">
        <v>19</v>
      </c>
      <c r="F754" s="33">
        <v>57</v>
      </c>
      <c r="G754" s="33">
        <v>94</v>
      </c>
      <c r="H754" s="28"/>
      <c r="I754" s="28"/>
      <c r="J754" s="29"/>
      <c r="K754" s="29"/>
      <c r="L754" s="30"/>
    </row>
    <row r="755" spans="1:12">
      <c r="A755" s="31"/>
      <c r="B755" s="26" t="s">
        <v>299</v>
      </c>
      <c r="C755" s="32">
        <v>0</v>
      </c>
      <c r="D755" s="33">
        <v>20</v>
      </c>
      <c r="E755" s="33">
        <v>24</v>
      </c>
      <c r="F755" s="33">
        <v>59</v>
      </c>
      <c r="G755" s="33">
        <v>100</v>
      </c>
      <c r="H755" s="28"/>
      <c r="I755" s="28"/>
      <c r="J755" s="29"/>
      <c r="K755" s="29"/>
      <c r="L755" s="30"/>
    </row>
    <row r="756" spans="1:12">
      <c r="A756" s="31"/>
      <c r="B756" s="26" t="s">
        <v>300</v>
      </c>
      <c r="C756" s="32">
        <v>0</v>
      </c>
      <c r="D756" s="33">
        <v>23</v>
      </c>
      <c r="E756" s="33">
        <v>33</v>
      </c>
      <c r="F756" s="33">
        <v>42</v>
      </c>
      <c r="G756" s="33">
        <v>96</v>
      </c>
      <c r="H756" s="28"/>
      <c r="I756" s="28"/>
      <c r="J756" s="29"/>
      <c r="K756" s="29"/>
      <c r="L756" s="30"/>
    </row>
    <row r="757" spans="1:12">
      <c r="A757" s="31"/>
      <c r="B757" s="26" t="s">
        <v>301</v>
      </c>
      <c r="C757" s="32">
        <v>0</v>
      </c>
      <c r="D757" s="33">
        <v>27</v>
      </c>
      <c r="E757" s="33">
        <v>28</v>
      </c>
      <c r="F757" s="33">
        <v>43</v>
      </c>
      <c r="G757" s="33">
        <v>96</v>
      </c>
      <c r="H757" s="28"/>
      <c r="I757" s="28"/>
      <c r="J757" s="29"/>
      <c r="K757" s="29"/>
      <c r="L757" s="30"/>
    </row>
    <row r="758" spans="1:12">
      <c r="A758" s="31"/>
      <c r="B758" s="26" t="s">
        <v>302</v>
      </c>
      <c r="C758" s="32">
        <v>0</v>
      </c>
      <c r="D758" s="33">
        <v>14</v>
      </c>
      <c r="E758" s="33">
        <v>13</v>
      </c>
      <c r="F758" s="33">
        <v>51</v>
      </c>
      <c r="G758" s="33">
        <v>78</v>
      </c>
      <c r="H758" s="28"/>
      <c r="I758" s="28"/>
      <c r="J758" s="29"/>
      <c r="K758" s="29"/>
      <c r="L758" s="30"/>
    </row>
    <row r="759" spans="1:12">
      <c r="A759" s="31"/>
      <c r="B759" s="26" t="s">
        <v>303</v>
      </c>
      <c r="C759" s="32">
        <v>0</v>
      </c>
      <c r="D759" s="33">
        <v>15</v>
      </c>
      <c r="E759" s="33">
        <v>11</v>
      </c>
      <c r="F759" s="33">
        <v>51</v>
      </c>
      <c r="G759" s="33">
        <v>75</v>
      </c>
      <c r="H759" s="28"/>
      <c r="I759" s="28"/>
      <c r="J759" s="29"/>
      <c r="K759" s="29"/>
      <c r="L759" s="30"/>
    </row>
    <row r="760" spans="1:12">
      <c r="A760" s="31"/>
      <c r="B760" s="26" t="s">
        <v>304</v>
      </c>
      <c r="C760" s="32">
        <v>0</v>
      </c>
      <c r="D760" s="33">
        <v>18</v>
      </c>
      <c r="E760" s="33">
        <v>31</v>
      </c>
      <c r="F760" s="33">
        <v>59</v>
      </c>
      <c r="G760" s="33">
        <v>104</v>
      </c>
      <c r="H760" s="28"/>
      <c r="I760" s="28"/>
      <c r="J760" s="29"/>
      <c r="K760" s="29"/>
      <c r="L760" s="30"/>
    </row>
    <row r="761" spans="1:12">
      <c r="A761" s="31"/>
      <c r="B761" s="26" t="s">
        <v>305</v>
      </c>
      <c r="C761" s="32">
        <v>0</v>
      </c>
      <c r="D761" s="33">
        <v>15</v>
      </c>
      <c r="E761" s="33">
        <v>20</v>
      </c>
      <c r="F761" s="33">
        <v>49</v>
      </c>
      <c r="G761" s="33">
        <v>80</v>
      </c>
      <c r="H761" s="28"/>
      <c r="I761" s="28"/>
      <c r="J761" s="29"/>
      <c r="K761" s="29"/>
      <c r="L761" s="30"/>
    </row>
    <row r="762" spans="1:12">
      <c r="A762" s="31"/>
      <c r="B762" s="26" t="s">
        <v>306</v>
      </c>
      <c r="C762" s="32">
        <v>0</v>
      </c>
      <c r="D762" s="33">
        <v>18</v>
      </c>
      <c r="E762" s="33">
        <v>20</v>
      </c>
      <c r="F762" s="33">
        <v>59</v>
      </c>
      <c r="G762" s="33">
        <v>96</v>
      </c>
      <c r="H762" s="28"/>
      <c r="I762" s="28"/>
      <c r="J762" s="29"/>
      <c r="K762" s="29"/>
      <c r="L762" s="30"/>
    </row>
    <row r="763" spans="1:12">
      <c r="A763" s="31"/>
      <c r="B763" s="26" t="s">
        <v>307</v>
      </c>
      <c r="C763" s="32">
        <v>0</v>
      </c>
      <c r="D763" s="33">
        <v>6</v>
      </c>
      <c r="E763" s="33">
        <v>11</v>
      </c>
      <c r="F763" s="33">
        <v>40</v>
      </c>
      <c r="G763" s="33">
        <v>54</v>
      </c>
      <c r="H763" s="28"/>
      <c r="I763" s="28"/>
      <c r="J763" s="29"/>
      <c r="K763" s="29"/>
      <c r="L763" s="30"/>
    </row>
    <row r="764" spans="1:12">
      <c r="A764" s="31"/>
      <c r="B764" s="26" t="s">
        <v>308</v>
      </c>
      <c r="C764" s="32">
        <v>0</v>
      </c>
      <c r="D764" s="33">
        <v>14</v>
      </c>
      <c r="E764" s="33">
        <v>22</v>
      </c>
      <c r="F764" s="33">
        <v>44</v>
      </c>
      <c r="G764" s="33">
        <v>74</v>
      </c>
      <c r="H764" s="28"/>
      <c r="I764" s="28"/>
      <c r="J764" s="29"/>
      <c r="K764" s="29"/>
      <c r="L764" s="30"/>
    </row>
    <row r="765" spans="1:12">
      <c r="A765" s="31"/>
      <c r="B765" s="26" t="s">
        <v>309</v>
      </c>
      <c r="C765" s="32">
        <v>0</v>
      </c>
      <c r="D765" s="33">
        <v>11</v>
      </c>
      <c r="E765" s="33">
        <v>23</v>
      </c>
      <c r="F765" s="33">
        <v>37</v>
      </c>
      <c r="G765" s="33">
        <v>70</v>
      </c>
      <c r="H765" s="28"/>
      <c r="I765" s="28"/>
      <c r="J765" s="29"/>
      <c r="K765" s="29"/>
      <c r="L765" s="30"/>
    </row>
    <row r="766" spans="1:12">
      <c r="A766" s="31"/>
      <c r="B766" s="26" t="s">
        <v>310</v>
      </c>
      <c r="C766" s="32">
        <v>0</v>
      </c>
      <c r="D766" s="33">
        <v>10</v>
      </c>
      <c r="E766" s="33">
        <v>12</v>
      </c>
      <c r="F766" s="33">
        <v>46</v>
      </c>
      <c r="G766" s="33">
        <v>67</v>
      </c>
      <c r="H766" s="28"/>
      <c r="I766" s="28"/>
      <c r="J766" s="29"/>
      <c r="K766" s="29"/>
      <c r="L766" s="30"/>
    </row>
    <row r="767" spans="1:12">
      <c r="A767" s="31"/>
      <c r="B767" s="26" t="s">
        <v>311</v>
      </c>
      <c r="C767" s="32">
        <v>0</v>
      </c>
      <c r="D767" s="33">
        <v>15</v>
      </c>
      <c r="E767" s="33">
        <v>16</v>
      </c>
      <c r="F767" s="33">
        <v>45</v>
      </c>
      <c r="G767" s="33">
        <v>73</v>
      </c>
      <c r="H767" s="28"/>
      <c r="I767" s="28"/>
      <c r="J767" s="29"/>
      <c r="K767" s="29"/>
      <c r="L767" s="30"/>
    </row>
    <row r="768" spans="1:12">
      <c r="A768" s="31"/>
      <c r="B768" s="26" t="s">
        <v>312</v>
      </c>
      <c r="C768" s="32">
        <v>0</v>
      </c>
      <c r="D768" s="33">
        <v>11</v>
      </c>
      <c r="E768" s="33">
        <v>14</v>
      </c>
      <c r="F768" s="33">
        <v>57</v>
      </c>
      <c r="G768" s="33">
        <v>81</v>
      </c>
      <c r="H768" s="28"/>
      <c r="I768" s="28"/>
      <c r="J768" s="29"/>
      <c r="K768" s="29"/>
      <c r="L768" s="30"/>
    </row>
    <row r="769" spans="1:12">
      <c r="A769" s="31"/>
      <c r="B769" s="26" t="s">
        <v>313</v>
      </c>
      <c r="C769" s="32">
        <v>0</v>
      </c>
      <c r="D769" s="33">
        <v>23</v>
      </c>
      <c r="E769" s="33">
        <v>23</v>
      </c>
      <c r="F769" s="33">
        <v>76</v>
      </c>
      <c r="G769" s="33">
        <v>116</v>
      </c>
      <c r="H769" s="28"/>
      <c r="I769" s="28"/>
      <c r="J769" s="29"/>
      <c r="K769" s="29"/>
      <c r="L769" s="30"/>
    </row>
    <row r="770" spans="1:12">
      <c r="A770" s="31"/>
      <c r="B770" s="26" t="s">
        <v>314</v>
      </c>
      <c r="C770" s="32">
        <v>0</v>
      </c>
      <c r="D770" s="33">
        <v>8</v>
      </c>
      <c r="E770" s="33">
        <v>18</v>
      </c>
      <c r="F770" s="33">
        <v>40</v>
      </c>
      <c r="G770" s="33">
        <v>66</v>
      </c>
      <c r="H770" s="28"/>
      <c r="I770" s="28"/>
      <c r="J770" s="29"/>
      <c r="K770" s="29"/>
      <c r="L770" s="30"/>
    </row>
    <row r="771" spans="1:12">
      <c r="A771" s="31"/>
      <c r="B771" s="26" t="s">
        <v>315</v>
      </c>
      <c r="C771" s="32">
        <v>0</v>
      </c>
      <c r="D771" s="33">
        <v>14</v>
      </c>
      <c r="E771" s="33">
        <v>17</v>
      </c>
      <c r="F771" s="33">
        <v>37</v>
      </c>
      <c r="G771" s="33">
        <v>66</v>
      </c>
      <c r="H771" s="28"/>
      <c r="I771" s="28"/>
      <c r="J771" s="29"/>
      <c r="K771" s="29"/>
      <c r="L771" s="30"/>
    </row>
    <row r="772" spans="1:12">
      <c r="A772" s="31"/>
      <c r="B772" s="26" t="s">
        <v>316</v>
      </c>
      <c r="C772" s="32">
        <v>0</v>
      </c>
      <c r="D772" s="33">
        <v>11</v>
      </c>
      <c r="E772" s="33">
        <v>15</v>
      </c>
      <c r="F772" s="33">
        <v>53</v>
      </c>
      <c r="G772" s="33">
        <v>75</v>
      </c>
      <c r="H772" s="28"/>
      <c r="I772" s="28"/>
      <c r="J772" s="29"/>
      <c r="K772" s="29"/>
      <c r="L772" s="30"/>
    </row>
    <row r="773" spans="1:12">
      <c r="A773" s="31"/>
      <c r="B773" s="26" t="s">
        <v>317</v>
      </c>
      <c r="C773" s="32">
        <v>0</v>
      </c>
      <c r="D773" s="33">
        <v>8</v>
      </c>
      <c r="E773" s="33">
        <v>18</v>
      </c>
      <c r="F773" s="33">
        <v>53</v>
      </c>
      <c r="G773" s="33">
        <v>75</v>
      </c>
      <c r="H773" s="28"/>
      <c r="I773" s="28"/>
      <c r="J773" s="29"/>
      <c r="K773" s="29"/>
      <c r="L773" s="30"/>
    </row>
    <row r="774" spans="1:12">
      <c r="A774" s="31"/>
      <c r="B774" s="26" t="s">
        <v>318</v>
      </c>
      <c r="C774" s="32">
        <v>0</v>
      </c>
      <c r="D774" s="33">
        <v>11</v>
      </c>
      <c r="E774" s="33">
        <v>11</v>
      </c>
      <c r="F774" s="33">
        <v>44</v>
      </c>
      <c r="G774" s="33">
        <v>66</v>
      </c>
      <c r="H774" s="28"/>
      <c r="I774" s="28"/>
      <c r="J774" s="29"/>
      <c r="K774" s="29"/>
      <c r="L774" s="30"/>
    </row>
    <row r="775" spans="1:12">
      <c r="A775" s="31"/>
      <c r="B775" s="26" t="s">
        <v>319</v>
      </c>
      <c r="C775" s="32">
        <v>0</v>
      </c>
      <c r="D775" s="33">
        <v>4</v>
      </c>
      <c r="E775" s="33">
        <v>13</v>
      </c>
      <c r="F775" s="33">
        <v>35</v>
      </c>
      <c r="G775" s="33">
        <v>50</v>
      </c>
      <c r="H775" s="28"/>
      <c r="I775" s="28"/>
      <c r="J775" s="29"/>
      <c r="K775" s="29"/>
      <c r="L775" s="30"/>
    </row>
    <row r="776" spans="1:12">
      <c r="A776" s="31"/>
      <c r="B776" s="26" t="s">
        <v>320</v>
      </c>
      <c r="C776" s="32">
        <v>0</v>
      </c>
      <c r="D776" s="33">
        <v>11</v>
      </c>
      <c r="E776" s="33">
        <v>20</v>
      </c>
      <c r="F776" s="33">
        <v>49</v>
      </c>
      <c r="G776" s="33">
        <v>80</v>
      </c>
      <c r="H776" s="28"/>
      <c r="I776" s="28"/>
      <c r="J776" s="29"/>
      <c r="K776" s="29"/>
      <c r="L776" s="30"/>
    </row>
    <row r="777" spans="1:12">
      <c r="A777" s="31"/>
      <c r="B777" s="26" t="s">
        <v>321</v>
      </c>
      <c r="C777" s="32">
        <v>0</v>
      </c>
      <c r="D777" s="33">
        <v>10</v>
      </c>
      <c r="E777" s="33">
        <v>21</v>
      </c>
      <c r="F777" s="33">
        <v>46</v>
      </c>
      <c r="G777" s="33">
        <v>74</v>
      </c>
      <c r="H777" s="28"/>
      <c r="I777" s="28"/>
      <c r="J777" s="29"/>
      <c r="K777" s="29"/>
      <c r="L777" s="30"/>
    </row>
    <row r="778" spans="1:12">
      <c r="A778" s="31"/>
      <c r="B778" s="26" t="s">
        <v>322</v>
      </c>
      <c r="C778" s="32">
        <v>0</v>
      </c>
      <c r="D778" s="33">
        <v>9</v>
      </c>
      <c r="E778" s="33">
        <v>20</v>
      </c>
      <c r="F778" s="33">
        <v>39</v>
      </c>
      <c r="G778" s="33">
        <v>67</v>
      </c>
      <c r="H778" s="28"/>
      <c r="I778" s="28"/>
      <c r="J778" s="29"/>
      <c r="K778" s="29"/>
      <c r="L778" s="30"/>
    </row>
    <row r="779" spans="1:12">
      <c r="A779" s="31"/>
      <c r="B779" s="26" t="s">
        <v>323</v>
      </c>
      <c r="C779" s="32">
        <v>0</v>
      </c>
      <c r="D779" s="33">
        <v>9</v>
      </c>
      <c r="E779" s="33">
        <v>22</v>
      </c>
      <c r="F779" s="33">
        <v>39</v>
      </c>
      <c r="G779" s="33">
        <v>69</v>
      </c>
      <c r="H779" s="28"/>
      <c r="I779" s="28"/>
      <c r="J779" s="29"/>
      <c r="K779" s="29"/>
      <c r="L779" s="30"/>
    </row>
    <row r="780" spans="1:12">
      <c r="A780" s="31"/>
      <c r="B780" s="26" t="s">
        <v>324</v>
      </c>
      <c r="C780" s="32">
        <v>0</v>
      </c>
      <c r="D780" s="33">
        <v>20</v>
      </c>
      <c r="E780" s="33">
        <v>20</v>
      </c>
      <c r="F780" s="33">
        <v>57</v>
      </c>
      <c r="G780" s="33">
        <v>96</v>
      </c>
      <c r="H780" s="28"/>
      <c r="I780" s="28"/>
      <c r="J780" s="29"/>
      <c r="K780" s="29"/>
      <c r="L780" s="30"/>
    </row>
    <row r="781" spans="1:12">
      <c r="A781" s="31"/>
      <c r="B781" s="26" t="s">
        <v>325</v>
      </c>
      <c r="C781" s="32">
        <v>0</v>
      </c>
      <c r="D781" s="33">
        <v>10</v>
      </c>
      <c r="E781" s="33">
        <v>17</v>
      </c>
      <c r="F781" s="33">
        <v>60</v>
      </c>
      <c r="G781" s="33">
        <v>86</v>
      </c>
      <c r="H781" s="28"/>
      <c r="I781" s="28"/>
      <c r="J781" s="29"/>
      <c r="K781" s="29"/>
      <c r="L781" s="30"/>
    </row>
    <row r="782" spans="1:12">
      <c r="A782" s="31"/>
      <c r="B782" s="26" t="s">
        <v>326</v>
      </c>
      <c r="C782" s="32">
        <v>0</v>
      </c>
      <c r="D782" s="33">
        <v>4</v>
      </c>
      <c r="E782" s="33">
        <v>22</v>
      </c>
      <c r="F782" s="33">
        <v>46</v>
      </c>
      <c r="G782" s="33">
        <v>72</v>
      </c>
      <c r="H782" s="28"/>
      <c r="I782" s="28"/>
      <c r="J782" s="29"/>
      <c r="K782" s="29"/>
      <c r="L782" s="30"/>
    </row>
    <row r="783" spans="1:12">
      <c r="A783" s="31"/>
      <c r="B783" s="26" t="s">
        <v>327</v>
      </c>
      <c r="C783" s="32">
        <v>0</v>
      </c>
      <c r="D783" s="33">
        <v>8</v>
      </c>
      <c r="E783" s="33">
        <v>20</v>
      </c>
      <c r="F783" s="33">
        <v>36</v>
      </c>
      <c r="G783" s="33">
        <v>64</v>
      </c>
      <c r="H783" s="28"/>
      <c r="I783" s="28"/>
      <c r="J783" s="29"/>
      <c r="K783" s="29"/>
      <c r="L783" s="30"/>
    </row>
    <row r="784" spans="1:12">
      <c r="A784" s="31"/>
      <c r="B784" s="26" t="s">
        <v>328</v>
      </c>
      <c r="C784" s="32">
        <v>0</v>
      </c>
      <c r="D784" s="33">
        <v>13</v>
      </c>
      <c r="E784" s="33">
        <v>20</v>
      </c>
      <c r="F784" s="33">
        <v>75</v>
      </c>
      <c r="G784" s="33">
        <v>107</v>
      </c>
      <c r="H784" s="28"/>
      <c r="I784" s="28"/>
      <c r="J784" s="29"/>
      <c r="K784" s="29"/>
      <c r="L784" s="30"/>
    </row>
    <row r="785" spans="1:12">
      <c r="A785" s="31"/>
      <c r="B785" s="26" t="s">
        <v>329</v>
      </c>
      <c r="C785" s="32">
        <v>0</v>
      </c>
      <c r="D785" s="33">
        <v>15</v>
      </c>
      <c r="E785" s="33">
        <v>35</v>
      </c>
      <c r="F785" s="33">
        <v>59</v>
      </c>
      <c r="G785" s="33">
        <v>101</v>
      </c>
      <c r="H785" s="28"/>
      <c r="I785" s="28"/>
      <c r="J785" s="29"/>
      <c r="K785" s="29"/>
      <c r="L785" s="30"/>
    </row>
    <row r="786" spans="1:12">
      <c r="A786" s="31"/>
      <c r="B786" s="26" t="s">
        <v>330</v>
      </c>
      <c r="C786" s="32">
        <v>0</v>
      </c>
      <c r="D786" s="33">
        <v>13</v>
      </c>
      <c r="E786" s="33">
        <v>21</v>
      </c>
      <c r="F786" s="33">
        <v>56</v>
      </c>
      <c r="G786" s="33">
        <v>89</v>
      </c>
      <c r="H786" s="28"/>
      <c r="I786" s="28"/>
      <c r="J786" s="29"/>
      <c r="K786" s="29"/>
      <c r="L786" s="30"/>
    </row>
    <row r="787" spans="1:12">
      <c r="A787" s="31"/>
      <c r="B787" s="26" t="s">
        <v>331</v>
      </c>
      <c r="C787" s="32">
        <v>0</v>
      </c>
      <c r="D787" s="33">
        <v>16</v>
      </c>
      <c r="E787" s="33">
        <v>18</v>
      </c>
      <c r="F787" s="33">
        <v>53</v>
      </c>
      <c r="G787" s="33">
        <v>83</v>
      </c>
      <c r="H787" s="28"/>
      <c r="I787" s="28"/>
      <c r="J787" s="29"/>
      <c r="K787" s="29"/>
      <c r="L787" s="30"/>
    </row>
    <row r="788" spans="1:12">
      <c r="A788" s="31"/>
      <c r="B788" s="26" t="s">
        <v>332</v>
      </c>
      <c r="C788" s="32">
        <v>0</v>
      </c>
      <c r="D788" s="33">
        <v>18</v>
      </c>
      <c r="E788" s="33">
        <v>19</v>
      </c>
      <c r="F788" s="33">
        <v>61</v>
      </c>
      <c r="G788" s="33">
        <v>97</v>
      </c>
      <c r="H788" s="28"/>
      <c r="I788" s="28"/>
      <c r="J788" s="29"/>
      <c r="K788" s="29"/>
      <c r="L788" s="30"/>
    </row>
    <row r="789" spans="1:12">
      <c r="A789" s="31"/>
      <c r="B789" s="26" t="s">
        <v>333</v>
      </c>
      <c r="C789" s="32">
        <v>0</v>
      </c>
      <c r="D789" s="33">
        <v>24</v>
      </c>
      <c r="E789" s="33">
        <v>20</v>
      </c>
      <c r="F789" s="33">
        <v>50</v>
      </c>
      <c r="G789" s="33">
        <v>93</v>
      </c>
      <c r="H789" s="28"/>
      <c r="I789" s="28"/>
      <c r="J789" s="29"/>
      <c r="K789" s="29"/>
      <c r="L789" s="30"/>
    </row>
    <row r="790" spans="1:12">
      <c r="A790" s="31"/>
      <c r="B790" s="26" t="s">
        <v>334</v>
      </c>
      <c r="C790" s="32">
        <v>0</v>
      </c>
      <c r="D790" s="33">
        <v>23</v>
      </c>
      <c r="E790" s="33">
        <v>22</v>
      </c>
      <c r="F790" s="33">
        <v>47</v>
      </c>
      <c r="G790" s="33">
        <v>89</v>
      </c>
      <c r="H790" s="28"/>
      <c r="I790" s="28"/>
      <c r="J790" s="29"/>
      <c r="K790" s="29"/>
      <c r="L790" s="30"/>
    </row>
    <row r="791" spans="1:12">
      <c r="A791" s="31"/>
      <c r="B791" s="26" t="s">
        <v>335</v>
      </c>
      <c r="C791" s="32">
        <v>0</v>
      </c>
      <c r="D791" s="33">
        <v>22</v>
      </c>
      <c r="E791" s="33">
        <v>24</v>
      </c>
      <c r="F791" s="33">
        <v>57</v>
      </c>
      <c r="G791" s="33">
        <v>100</v>
      </c>
      <c r="H791" s="28"/>
      <c r="I791" s="28"/>
      <c r="J791" s="29"/>
      <c r="K791" s="29"/>
      <c r="L791" s="30"/>
    </row>
    <row r="792" spans="1:12">
      <c r="A792" s="31"/>
      <c r="B792" s="26" t="s">
        <v>336</v>
      </c>
      <c r="C792" s="32">
        <v>0</v>
      </c>
      <c r="D792" s="33">
        <v>17</v>
      </c>
      <c r="E792" s="33">
        <v>23</v>
      </c>
      <c r="F792" s="33">
        <v>41</v>
      </c>
      <c r="G792" s="33">
        <v>80</v>
      </c>
      <c r="H792" s="28"/>
      <c r="I792" s="28"/>
      <c r="J792" s="29"/>
      <c r="K792" s="29"/>
      <c r="L792" s="30"/>
    </row>
    <row r="793" spans="1:12">
      <c r="A793" s="31"/>
      <c r="B793" s="26" t="s">
        <v>337</v>
      </c>
      <c r="C793" s="32">
        <v>0</v>
      </c>
      <c r="D793" s="33">
        <v>16</v>
      </c>
      <c r="E793" s="33">
        <v>27</v>
      </c>
      <c r="F793" s="33">
        <v>48</v>
      </c>
      <c r="G793" s="33">
        <v>91</v>
      </c>
      <c r="H793" s="28"/>
      <c r="I793" s="28"/>
      <c r="J793" s="29"/>
      <c r="K793" s="29"/>
      <c r="L793" s="30"/>
    </row>
    <row r="794" spans="1:12">
      <c r="A794" s="31"/>
      <c r="B794" s="26" t="s">
        <v>338</v>
      </c>
      <c r="C794" s="32">
        <v>0</v>
      </c>
      <c r="D794" s="33">
        <v>17</v>
      </c>
      <c r="E794" s="33">
        <v>22</v>
      </c>
      <c r="F794" s="33">
        <v>53</v>
      </c>
      <c r="G794" s="33">
        <v>92</v>
      </c>
      <c r="H794" s="28"/>
      <c r="I794" s="28"/>
      <c r="J794" s="29"/>
      <c r="K794" s="29"/>
      <c r="L794" s="30"/>
    </row>
    <row r="795" spans="1:12">
      <c r="A795" s="31"/>
      <c r="B795" s="26" t="s">
        <v>339</v>
      </c>
      <c r="C795" s="32">
        <v>0</v>
      </c>
      <c r="D795" s="33">
        <v>14</v>
      </c>
      <c r="E795" s="33">
        <v>28</v>
      </c>
      <c r="F795" s="33">
        <v>48</v>
      </c>
      <c r="G795" s="33">
        <v>90</v>
      </c>
      <c r="H795" s="28"/>
      <c r="I795" s="28"/>
      <c r="J795" s="29"/>
      <c r="K795" s="29"/>
      <c r="L795" s="30"/>
    </row>
    <row r="796" spans="1:12">
      <c r="A796" s="31"/>
      <c r="B796" s="26" t="s">
        <v>340</v>
      </c>
      <c r="C796" s="32">
        <v>0</v>
      </c>
      <c r="D796" s="33">
        <v>20</v>
      </c>
      <c r="E796" s="33">
        <v>33</v>
      </c>
      <c r="F796" s="33">
        <v>58</v>
      </c>
      <c r="G796" s="33">
        <v>111</v>
      </c>
      <c r="H796" s="28"/>
      <c r="I796" s="28"/>
      <c r="J796" s="29"/>
      <c r="K796" s="29"/>
      <c r="L796" s="30"/>
    </row>
    <row r="797" spans="1:12">
      <c r="A797" s="31"/>
      <c r="B797" s="26" t="s">
        <v>341</v>
      </c>
      <c r="C797" s="32">
        <v>0</v>
      </c>
      <c r="D797" s="33">
        <v>17</v>
      </c>
      <c r="E797" s="33">
        <v>38</v>
      </c>
      <c r="F797" s="33">
        <v>68</v>
      </c>
      <c r="G797" s="33">
        <v>123</v>
      </c>
      <c r="H797" s="28"/>
      <c r="I797" s="28"/>
      <c r="J797" s="29"/>
      <c r="K797" s="29"/>
      <c r="L797" s="30"/>
    </row>
    <row r="798" spans="1:12">
      <c r="A798" s="31"/>
      <c r="B798" s="26" t="s">
        <v>342</v>
      </c>
      <c r="C798" s="32">
        <v>0</v>
      </c>
      <c r="D798" s="33">
        <v>17</v>
      </c>
      <c r="E798" s="33">
        <v>21</v>
      </c>
      <c r="F798" s="33">
        <v>65</v>
      </c>
      <c r="G798" s="33">
        <v>103</v>
      </c>
      <c r="H798" s="28"/>
      <c r="I798" s="28"/>
      <c r="J798" s="29"/>
      <c r="K798" s="29"/>
      <c r="L798" s="30"/>
    </row>
    <row r="799" spans="1:12">
      <c r="A799" s="31"/>
      <c r="B799" s="26" t="s">
        <v>343</v>
      </c>
      <c r="C799" s="32">
        <v>0</v>
      </c>
      <c r="D799" s="33">
        <v>17</v>
      </c>
      <c r="E799" s="33">
        <v>21</v>
      </c>
      <c r="F799" s="33">
        <v>55</v>
      </c>
      <c r="G799" s="33">
        <v>93</v>
      </c>
      <c r="H799" s="28"/>
      <c r="I799" s="28"/>
      <c r="J799" s="29"/>
      <c r="K799" s="29"/>
      <c r="L799" s="30"/>
    </row>
    <row r="800" spans="1:12">
      <c r="A800" s="31"/>
      <c r="B800" s="26" t="s">
        <v>344</v>
      </c>
      <c r="C800" s="32">
        <v>0</v>
      </c>
      <c r="D800" s="33">
        <v>36</v>
      </c>
      <c r="E800" s="33">
        <v>35</v>
      </c>
      <c r="F800" s="33">
        <v>63</v>
      </c>
      <c r="G800" s="33">
        <v>134</v>
      </c>
      <c r="H800" s="28"/>
      <c r="I800" s="28"/>
      <c r="J800" s="29"/>
      <c r="K800" s="29"/>
      <c r="L800" s="30"/>
    </row>
    <row r="801" spans="1:12">
      <c r="A801" s="31"/>
      <c r="B801" s="26" t="s">
        <v>345</v>
      </c>
      <c r="C801" s="32">
        <v>0</v>
      </c>
      <c r="D801" s="33">
        <v>15</v>
      </c>
      <c r="E801" s="33">
        <v>22</v>
      </c>
      <c r="F801" s="33">
        <v>49</v>
      </c>
      <c r="G801" s="33">
        <v>86</v>
      </c>
      <c r="H801" s="28"/>
      <c r="I801" s="28"/>
      <c r="J801" s="29"/>
      <c r="K801" s="29"/>
      <c r="L801" s="30"/>
    </row>
    <row r="802" spans="1:12">
      <c r="A802" s="31"/>
      <c r="B802" s="26" t="s">
        <v>346</v>
      </c>
      <c r="C802" s="32">
        <v>0</v>
      </c>
      <c r="D802" s="33">
        <v>13</v>
      </c>
      <c r="E802" s="33">
        <v>17</v>
      </c>
      <c r="F802" s="33">
        <v>42</v>
      </c>
      <c r="G802" s="33">
        <v>72</v>
      </c>
      <c r="H802" s="28"/>
      <c r="I802" s="28"/>
      <c r="J802" s="29"/>
      <c r="K802" s="29"/>
      <c r="L802" s="30"/>
    </row>
    <row r="803" spans="1:12">
      <c r="A803" s="31"/>
      <c r="B803" s="26" t="s">
        <v>347</v>
      </c>
      <c r="C803" s="32">
        <v>0</v>
      </c>
      <c r="D803" s="33">
        <v>13</v>
      </c>
      <c r="E803" s="33">
        <v>13</v>
      </c>
      <c r="F803" s="33">
        <v>46</v>
      </c>
      <c r="G803" s="33">
        <v>72</v>
      </c>
      <c r="H803" s="28"/>
      <c r="I803" s="28"/>
      <c r="J803" s="29"/>
      <c r="K803" s="29"/>
      <c r="L803" s="30"/>
    </row>
    <row r="804" spans="1:12">
      <c r="A804" s="31"/>
      <c r="B804" s="26" t="s">
        <v>348</v>
      </c>
      <c r="C804" s="32">
        <v>0</v>
      </c>
      <c r="D804" s="33">
        <v>13</v>
      </c>
      <c r="E804" s="33">
        <v>20</v>
      </c>
      <c r="F804" s="33">
        <v>54</v>
      </c>
      <c r="G804" s="33">
        <v>87</v>
      </c>
      <c r="H804" s="28"/>
      <c r="I804" s="28"/>
      <c r="J804" s="29"/>
      <c r="K804" s="29"/>
      <c r="L804" s="30"/>
    </row>
    <row r="805" spans="1:12">
      <c r="A805" s="31"/>
      <c r="B805" s="26" t="s">
        <v>349</v>
      </c>
      <c r="C805" s="32">
        <v>0</v>
      </c>
      <c r="D805" s="33">
        <v>15</v>
      </c>
      <c r="E805" s="33">
        <v>18</v>
      </c>
      <c r="F805" s="33">
        <v>29</v>
      </c>
      <c r="G805" s="33">
        <v>62</v>
      </c>
      <c r="H805" s="28"/>
      <c r="I805" s="28"/>
      <c r="J805" s="29"/>
      <c r="K805" s="29"/>
      <c r="L805" s="30"/>
    </row>
    <row r="806" spans="1:12">
      <c r="A806" s="31"/>
      <c r="B806" s="26" t="s">
        <v>350</v>
      </c>
      <c r="C806" s="32">
        <v>0</v>
      </c>
      <c r="D806" s="33">
        <v>11</v>
      </c>
      <c r="E806" s="33">
        <v>23</v>
      </c>
      <c r="F806" s="33">
        <v>37</v>
      </c>
      <c r="G806" s="33">
        <v>71</v>
      </c>
      <c r="H806" s="28"/>
      <c r="I806" s="28"/>
      <c r="J806" s="29"/>
      <c r="K806" s="29"/>
      <c r="L806" s="30"/>
    </row>
    <row r="807" spans="1:12">
      <c r="A807" s="31"/>
      <c r="B807" s="26" t="s">
        <v>351</v>
      </c>
      <c r="C807" s="32">
        <v>0</v>
      </c>
      <c r="D807" s="33">
        <v>13</v>
      </c>
      <c r="E807" s="33">
        <v>16</v>
      </c>
      <c r="F807" s="33">
        <v>47</v>
      </c>
      <c r="G807" s="33">
        <v>76</v>
      </c>
      <c r="H807" s="28"/>
      <c r="I807" s="28"/>
      <c r="J807" s="29"/>
      <c r="K807" s="29"/>
      <c r="L807" s="30"/>
    </row>
    <row r="808" spans="1:12">
      <c r="A808" s="31"/>
      <c r="B808" s="26" t="s">
        <v>352</v>
      </c>
      <c r="C808" s="32">
        <v>0</v>
      </c>
      <c r="D808" s="33">
        <v>12</v>
      </c>
      <c r="E808" s="33">
        <v>30</v>
      </c>
      <c r="F808" s="33">
        <v>50</v>
      </c>
      <c r="G808" s="33">
        <v>92</v>
      </c>
      <c r="H808" s="28"/>
      <c r="I808" s="28"/>
      <c r="J808" s="29"/>
      <c r="K808" s="29"/>
      <c r="L808" s="30"/>
    </row>
    <row r="809" spans="1:12">
      <c r="A809" s="31"/>
      <c r="B809" s="26" t="s">
        <v>353</v>
      </c>
      <c r="C809" s="32">
        <v>0</v>
      </c>
      <c r="D809" s="33">
        <v>11</v>
      </c>
      <c r="E809" s="33">
        <v>21</v>
      </c>
      <c r="F809" s="33">
        <v>41</v>
      </c>
      <c r="G809" s="33">
        <v>73</v>
      </c>
      <c r="H809" s="28"/>
      <c r="I809" s="28"/>
      <c r="J809" s="29"/>
      <c r="K809" s="29"/>
      <c r="L809" s="30"/>
    </row>
    <row r="810" spans="1:12">
      <c r="A810" s="31"/>
      <c r="B810" s="26" t="s">
        <v>354</v>
      </c>
      <c r="C810" s="32">
        <v>0</v>
      </c>
      <c r="D810" s="33">
        <v>10</v>
      </c>
      <c r="E810" s="33">
        <v>16</v>
      </c>
      <c r="F810" s="33">
        <v>51</v>
      </c>
      <c r="G810" s="33">
        <v>77</v>
      </c>
      <c r="H810" s="28"/>
      <c r="I810" s="28"/>
      <c r="J810" s="29"/>
      <c r="K810" s="29"/>
      <c r="L810" s="30"/>
    </row>
    <row r="811" spans="1:12">
      <c r="A811" s="31"/>
      <c r="B811" s="26" t="s">
        <v>355</v>
      </c>
      <c r="C811" s="32">
        <v>0</v>
      </c>
      <c r="D811" s="33">
        <v>10</v>
      </c>
      <c r="E811" s="33">
        <v>20</v>
      </c>
      <c r="F811" s="33">
        <v>47</v>
      </c>
      <c r="G811" s="33">
        <v>77</v>
      </c>
      <c r="H811" s="28"/>
      <c r="I811" s="28"/>
      <c r="J811" s="29"/>
      <c r="K811" s="29"/>
      <c r="L811" s="30"/>
    </row>
    <row r="812" spans="1:12">
      <c r="A812" s="31"/>
      <c r="B812" s="26" t="s">
        <v>356</v>
      </c>
      <c r="C812" s="32">
        <v>0</v>
      </c>
      <c r="D812" s="33">
        <v>23</v>
      </c>
      <c r="E812" s="33">
        <v>24</v>
      </c>
      <c r="F812" s="33">
        <v>48</v>
      </c>
      <c r="G812" s="33">
        <v>95</v>
      </c>
      <c r="H812" s="28"/>
      <c r="I812" s="28"/>
      <c r="J812" s="29"/>
      <c r="K812" s="29"/>
      <c r="L812" s="30"/>
    </row>
    <row r="813" spans="1:12">
      <c r="A813" s="31"/>
      <c r="B813" s="26" t="s">
        <v>357</v>
      </c>
      <c r="C813" s="32">
        <v>0</v>
      </c>
      <c r="D813" s="33">
        <v>18</v>
      </c>
      <c r="E813" s="33">
        <v>24</v>
      </c>
      <c r="F813" s="33">
        <v>50</v>
      </c>
      <c r="G813" s="33">
        <v>92</v>
      </c>
      <c r="H813" s="28"/>
      <c r="I813" s="28"/>
      <c r="J813" s="29"/>
      <c r="K813" s="29"/>
      <c r="L813" s="30"/>
    </row>
    <row r="814" spans="1:12">
      <c r="A814" s="31"/>
      <c r="B814" s="26" t="s">
        <v>358</v>
      </c>
      <c r="C814" s="32">
        <v>0</v>
      </c>
      <c r="D814" s="33">
        <v>30</v>
      </c>
      <c r="E814" s="33">
        <v>26</v>
      </c>
      <c r="F814" s="33">
        <v>80</v>
      </c>
      <c r="G814" s="33">
        <v>136</v>
      </c>
      <c r="H814" s="28"/>
      <c r="I814" s="28"/>
      <c r="J814" s="29"/>
      <c r="K814" s="29"/>
      <c r="L814" s="30"/>
    </row>
    <row r="815" spans="1:12">
      <c r="A815" s="31"/>
      <c r="B815" s="26" t="s">
        <v>359</v>
      </c>
      <c r="C815" s="32">
        <v>0</v>
      </c>
      <c r="D815" s="33">
        <v>9</v>
      </c>
      <c r="E815" s="33">
        <v>15</v>
      </c>
      <c r="F815" s="33">
        <v>54</v>
      </c>
      <c r="G815" s="33">
        <v>78</v>
      </c>
      <c r="H815" s="28"/>
      <c r="I815" s="28"/>
      <c r="J815" s="29"/>
      <c r="K815" s="29"/>
      <c r="L815" s="30"/>
    </row>
    <row r="816" spans="1:12">
      <c r="A816" s="31"/>
      <c r="B816" s="26" t="s">
        <v>360</v>
      </c>
      <c r="C816" s="32">
        <v>0</v>
      </c>
      <c r="D816" s="33">
        <v>16</v>
      </c>
      <c r="E816" s="33">
        <v>20</v>
      </c>
      <c r="F816" s="33">
        <v>38</v>
      </c>
      <c r="G816" s="33">
        <v>74</v>
      </c>
      <c r="H816" s="28"/>
      <c r="I816" s="28"/>
      <c r="J816" s="29"/>
      <c r="K816" s="29"/>
      <c r="L816" s="30"/>
    </row>
    <row r="817" spans="1:12">
      <c r="A817" s="31"/>
      <c r="B817" s="26" t="s">
        <v>361</v>
      </c>
      <c r="C817" s="32">
        <v>0</v>
      </c>
      <c r="D817" s="33">
        <v>18</v>
      </c>
      <c r="E817" s="33">
        <v>32</v>
      </c>
      <c r="F817" s="33">
        <v>50</v>
      </c>
      <c r="G817" s="33">
        <v>100</v>
      </c>
      <c r="H817" s="28"/>
      <c r="I817" s="28"/>
      <c r="J817" s="29"/>
      <c r="K817" s="29"/>
      <c r="L817" s="30"/>
    </row>
    <row r="818" spans="1:12">
      <c r="A818" s="31"/>
      <c r="B818" s="26" t="s">
        <v>362</v>
      </c>
      <c r="C818" s="32">
        <v>0</v>
      </c>
      <c r="D818" s="33">
        <v>18</v>
      </c>
      <c r="E818" s="33">
        <v>24</v>
      </c>
      <c r="F818" s="33">
        <v>48</v>
      </c>
      <c r="G818" s="33">
        <v>90</v>
      </c>
      <c r="H818" s="28"/>
      <c r="I818" s="28"/>
      <c r="J818" s="29"/>
      <c r="K818" s="29"/>
      <c r="L818" s="30"/>
    </row>
    <row r="819" spans="1:12">
      <c r="A819" s="31"/>
      <c r="B819" s="26" t="s">
        <v>363</v>
      </c>
      <c r="C819" s="32">
        <v>0</v>
      </c>
      <c r="D819" s="33">
        <v>16</v>
      </c>
      <c r="E819" s="33">
        <v>20</v>
      </c>
      <c r="F819" s="33">
        <v>49</v>
      </c>
      <c r="G819" s="33">
        <v>85</v>
      </c>
      <c r="H819" s="28"/>
      <c r="I819" s="28"/>
      <c r="J819" s="29"/>
      <c r="K819" s="29"/>
      <c r="L819" s="30"/>
    </row>
    <row r="820" spans="1:12">
      <c r="A820" s="31"/>
      <c r="B820" s="26" t="s">
        <v>364</v>
      </c>
      <c r="C820" s="32">
        <v>0</v>
      </c>
      <c r="D820" s="33">
        <v>8</v>
      </c>
      <c r="E820" s="33">
        <v>13</v>
      </c>
      <c r="F820" s="33">
        <v>45</v>
      </c>
      <c r="G820" s="33">
        <v>66</v>
      </c>
      <c r="H820" s="28"/>
      <c r="I820" s="28"/>
      <c r="J820" s="29"/>
      <c r="K820" s="29"/>
      <c r="L820" s="30"/>
    </row>
    <row r="821" spans="1:12">
      <c r="A821" s="31"/>
      <c r="B821" s="26" t="s">
        <v>365</v>
      </c>
      <c r="C821" s="32">
        <v>0</v>
      </c>
      <c r="D821" s="33">
        <v>14</v>
      </c>
      <c r="E821" s="33">
        <v>23</v>
      </c>
      <c r="F821" s="33">
        <v>55</v>
      </c>
      <c r="G821" s="33">
        <v>92</v>
      </c>
      <c r="H821" s="28"/>
      <c r="I821" s="28"/>
      <c r="J821" s="29"/>
      <c r="K821" s="29"/>
      <c r="L821" s="30"/>
    </row>
    <row r="822" spans="1:12">
      <c r="A822" s="31"/>
      <c r="B822" s="26" t="s">
        <v>366</v>
      </c>
      <c r="C822" s="32">
        <v>0</v>
      </c>
      <c r="D822" s="33">
        <v>8</v>
      </c>
      <c r="E822" s="33">
        <v>17</v>
      </c>
      <c r="F822" s="33">
        <v>56</v>
      </c>
      <c r="G822" s="33">
        <v>81</v>
      </c>
      <c r="H822" s="28"/>
      <c r="I822" s="28"/>
      <c r="J822" s="29"/>
      <c r="K822" s="29"/>
      <c r="L822" s="30"/>
    </row>
    <row r="823" spans="1:12">
      <c r="A823" s="31"/>
      <c r="B823" s="26" t="s">
        <v>367</v>
      </c>
      <c r="C823" s="32">
        <v>0</v>
      </c>
      <c r="D823" s="33">
        <v>19</v>
      </c>
      <c r="E823" s="33">
        <v>24</v>
      </c>
      <c r="F823" s="33">
        <v>61</v>
      </c>
      <c r="G823" s="33">
        <v>104</v>
      </c>
      <c r="H823" s="28"/>
      <c r="I823" s="28"/>
      <c r="J823" s="29"/>
      <c r="K823" s="29"/>
      <c r="L823" s="30"/>
    </row>
    <row r="824" spans="1:12">
      <c r="A824" s="31"/>
      <c r="B824" s="26" t="s">
        <v>368</v>
      </c>
      <c r="C824" s="32">
        <v>0</v>
      </c>
      <c r="D824" s="33">
        <v>23</v>
      </c>
      <c r="E824" s="33">
        <v>20</v>
      </c>
      <c r="F824" s="33">
        <v>62</v>
      </c>
      <c r="G824" s="33">
        <v>105</v>
      </c>
      <c r="H824" s="28"/>
      <c r="I824" s="28"/>
      <c r="J824" s="29"/>
      <c r="K824" s="29"/>
      <c r="L824" s="30"/>
    </row>
    <row r="825" spans="1:12">
      <c r="A825" s="31"/>
      <c r="B825" s="26" t="s">
        <v>369</v>
      </c>
      <c r="C825" s="32">
        <v>0</v>
      </c>
      <c r="D825" s="33">
        <v>15</v>
      </c>
      <c r="E825" s="33">
        <v>20</v>
      </c>
      <c r="F825" s="33">
        <v>63</v>
      </c>
      <c r="G825" s="33">
        <v>98</v>
      </c>
      <c r="H825" s="28"/>
      <c r="I825" s="28"/>
      <c r="J825" s="29"/>
      <c r="K825" s="29"/>
      <c r="L825" s="30"/>
    </row>
    <row r="826" spans="1:12">
      <c r="A826" s="31"/>
      <c r="B826" s="26" t="s">
        <v>370</v>
      </c>
      <c r="C826" s="32">
        <v>0</v>
      </c>
      <c r="D826" s="33">
        <v>15</v>
      </c>
      <c r="E826" s="33">
        <v>21</v>
      </c>
      <c r="F826" s="33">
        <v>41</v>
      </c>
      <c r="G826" s="33">
        <v>77</v>
      </c>
      <c r="H826" s="28"/>
      <c r="I826" s="28"/>
      <c r="J826" s="29"/>
      <c r="K826" s="29"/>
      <c r="L826" s="30"/>
    </row>
    <row r="827" spans="1:12">
      <c r="A827" s="31"/>
      <c r="B827" s="26" t="s">
        <v>371</v>
      </c>
      <c r="C827" s="32">
        <v>0</v>
      </c>
      <c r="D827" s="33">
        <v>10</v>
      </c>
      <c r="E827" s="33">
        <v>20</v>
      </c>
      <c r="F827" s="33">
        <v>52</v>
      </c>
      <c r="G827" s="33">
        <v>82</v>
      </c>
      <c r="H827" s="28"/>
      <c r="I827" s="28"/>
      <c r="J827" s="29"/>
      <c r="K827" s="29"/>
      <c r="L827" s="30"/>
    </row>
    <row r="828" spans="1:12">
      <c r="A828" s="31"/>
      <c r="B828" s="26" t="s">
        <v>372</v>
      </c>
      <c r="C828" s="32">
        <v>0</v>
      </c>
      <c r="D828" s="33">
        <v>14</v>
      </c>
      <c r="E828" s="33">
        <v>22</v>
      </c>
      <c r="F828" s="33">
        <v>53</v>
      </c>
      <c r="G828" s="33">
        <v>89</v>
      </c>
      <c r="H828" s="28"/>
      <c r="I828" s="28"/>
      <c r="J828" s="29"/>
      <c r="K828" s="29"/>
      <c r="L828" s="30"/>
    </row>
    <row r="829" spans="1:12">
      <c r="A829" s="31"/>
      <c r="B829" s="26" t="s">
        <v>373</v>
      </c>
      <c r="C829" s="32">
        <v>0</v>
      </c>
      <c r="D829" s="33">
        <v>20</v>
      </c>
      <c r="E829" s="33">
        <v>15</v>
      </c>
      <c r="F829" s="33">
        <v>49</v>
      </c>
      <c r="G829" s="33">
        <v>84</v>
      </c>
      <c r="H829" s="28"/>
      <c r="I829" s="28"/>
      <c r="J829" s="29"/>
      <c r="K829" s="29"/>
      <c r="L829" s="30"/>
    </row>
    <row r="830" spans="1:12">
      <c r="A830" s="31"/>
      <c r="B830" s="26" t="s">
        <v>374</v>
      </c>
      <c r="C830" s="32">
        <v>0</v>
      </c>
      <c r="D830" s="33">
        <v>13</v>
      </c>
      <c r="E830" s="33">
        <v>20</v>
      </c>
      <c r="F830" s="33">
        <v>58</v>
      </c>
      <c r="G830" s="33">
        <v>91</v>
      </c>
      <c r="H830" s="28"/>
      <c r="I830" s="28"/>
      <c r="J830" s="29"/>
      <c r="K830" s="29"/>
      <c r="L830" s="30"/>
    </row>
    <row r="831" spans="1:12">
      <c r="A831" s="31"/>
      <c r="B831" s="26" t="s">
        <v>375</v>
      </c>
      <c r="C831" s="32">
        <v>0</v>
      </c>
      <c r="D831" s="33">
        <v>19</v>
      </c>
      <c r="E831" s="33">
        <v>27</v>
      </c>
      <c r="F831" s="33">
        <v>42</v>
      </c>
      <c r="G831" s="33">
        <v>88</v>
      </c>
      <c r="H831" s="28"/>
      <c r="I831" s="28"/>
      <c r="J831" s="29"/>
      <c r="K831" s="29"/>
      <c r="L831" s="30"/>
    </row>
    <row r="832" spans="1:12">
      <c r="A832" s="31"/>
      <c r="B832" s="26" t="s">
        <v>376</v>
      </c>
      <c r="C832" s="32">
        <v>0</v>
      </c>
      <c r="D832" s="33">
        <v>25</v>
      </c>
      <c r="E832" s="33">
        <v>23</v>
      </c>
      <c r="F832" s="33">
        <v>64</v>
      </c>
      <c r="G832" s="33">
        <v>112</v>
      </c>
      <c r="H832" s="28"/>
      <c r="I832" s="28"/>
      <c r="J832" s="29"/>
      <c r="K832" s="29"/>
      <c r="L832" s="30"/>
    </row>
    <row r="833" spans="1:12">
      <c r="A833" s="31"/>
      <c r="B833" s="26" t="s">
        <v>377</v>
      </c>
      <c r="C833" s="32">
        <v>0</v>
      </c>
      <c r="D833" s="33">
        <v>22</v>
      </c>
      <c r="E833" s="33">
        <v>20</v>
      </c>
      <c r="F833" s="33">
        <v>63</v>
      </c>
      <c r="G833" s="33">
        <v>105</v>
      </c>
      <c r="H833" s="28"/>
      <c r="I833" s="28"/>
      <c r="J833" s="29"/>
      <c r="K833" s="29"/>
      <c r="L833" s="30"/>
    </row>
    <row r="834" spans="1:12">
      <c r="A834" s="31"/>
      <c r="B834" s="26" t="s">
        <v>378</v>
      </c>
      <c r="C834" s="32">
        <v>0</v>
      </c>
      <c r="D834" s="33">
        <v>11</v>
      </c>
      <c r="E834" s="33">
        <v>23</v>
      </c>
      <c r="F834" s="33">
        <v>43</v>
      </c>
      <c r="G834" s="33">
        <v>77</v>
      </c>
      <c r="H834" s="28"/>
      <c r="I834" s="28"/>
      <c r="J834" s="29"/>
      <c r="K834" s="29"/>
      <c r="L834" s="30"/>
    </row>
    <row r="835" spans="1:12">
      <c r="A835" s="31"/>
      <c r="B835" s="26" t="s">
        <v>379</v>
      </c>
      <c r="C835" s="32">
        <v>0</v>
      </c>
      <c r="D835" s="33">
        <v>22</v>
      </c>
      <c r="E835" s="33">
        <v>21</v>
      </c>
      <c r="F835" s="33">
        <v>41</v>
      </c>
      <c r="G835" s="33">
        <v>84</v>
      </c>
      <c r="H835" s="28"/>
      <c r="I835" s="28"/>
      <c r="J835" s="29"/>
      <c r="K835" s="29"/>
      <c r="L835" s="30"/>
    </row>
    <row r="836" spans="1:12">
      <c r="A836" s="31"/>
      <c r="B836" s="26" t="s">
        <v>380</v>
      </c>
      <c r="C836" s="32">
        <v>0</v>
      </c>
      <c r="D836" s="33">
        <v>54</v>
      </c>
      <c r="E836" s="33">
        <v>40</v>
      </c>
      <c r="F836" s="33">
        <v>88</v>
      </c>
      <c r="G836" s="33">
        <v>182</v>
      </c>
    </row>
    <row r="837" spans="1:12">
      <c r="A837" s="31"/>
      <c r="B837" s="26" t="s">
        <v>381</v>
      </c>
      <c r="C837" s="32">
        <v>0</v>
      </c>
      <c r="D837" s="33">
        <v>54</v>
      </c>
      <c r="E837" s="33">
        <v>40</v>
      </c>
      <c r="F837" s="33">
        <v>88</v>
      </c>
      <c r="G837" s="33">
        <v>182</v>
      </c>
    </row>
    <row r="838" spans="1:12">
      <c r="A838" s="31"/>
      <c r="B838" s="26" t="s">
        <v>382</v>
      </c>
      <c r="C838" s="32">
        <v>0</v>
      </c>
      <c r="D838" s="33">
        <v>14</v>
      </c>
      <c r="E838" s="33">
        <v>26</v>
      </c>
      <c r="F838" s="33">
        <v>53</v>
      </c>
      <c r="G838" s="33">
        <v>93</v>
      </c>
    </row>
    <row r="839" spans="1:12">
      <c r="A839" s="31"/>
      <c r="B839" s="26" t="s">
        <v>383</v>
      </c>
      <c r="C839" s="32">
        <v>0</v>
      </c>
      <c r="D839" s="33">
        <v>16</v>
      </c>
      <c r="E839" s="33">
        <v>24</v>
      </c>
      <c r="F839" s="33">
        <v>51</v>
      </c>
      <c r="G839" s="33">
        <v>91</v>
      </c>
    </row>
    <row r="840" spans="1:12">
      <c r="A840" s="31"/>
      <c r="B840" s="26" t="s">
        <v>384</v>
      </c>
      <c r="C840" s="32">
        <v>0</v>
      </c>
      <c r="D840" s="33">
        <v>16</v>
      </c>
      <c r="E840" s="33">
        <v>28</v>
      </c>
      <c r="F840" s="33">
        <v>51</v>
      </c>
      <c r="G840" s="33">
        <v>95</v>
      </c>
    </row>
    <row r="841" spans="1:12">
      <c r="A841" s="31"/>
      <c r="B841" s="26" t="s">
        <v>385</v>
      </c>
      <c r="C841" s="32">
        <v>0</v>
      </c>
      <c r="D841" s="33">
        <v>15</v>
      </c>
      <c r="E841" s="33">
        <v>36</v>
      </c>
      <c r="F841" s="33">
        <v>51</v>
      </c>
      <c r="G841" s="33">
        <v>102</v>
      </c>
    </row>
    <row r="842" spans="1:12">
      <c r="A842" s="31"/>
      <c r="B842" s="26" t="s">
        <v>386</v>
      </c>
      <c r="C842" s="32">
        <v>0</v>
      </c>
      <c r="D842" s="33">
        <v>11</v>
      </c>
      <c r="E842" s="33">
        <v>24</v>
      </c>
      <c r="F842" s="33">
        <v>45</v>
      </c>
      <c r="G842" s="33">
        <v>80</v>
      </c>
    </row>
    <row r="843" spans="1:12">
      <c r="A843" s="31"/>
      <c r="B843" s="26" t="s">
        <v>387</v>
      </c>
      <c r="C843" s="32">
        <v>0</v>
      </c>
      <c r="D843" s="33">
        <v>13</v>
      </c>
      <c r="E843" s="33">
        <v>22</v>
      </c>
      <c r="F843" s="33">
        <v>40</v>
      </c>
      <c r="G843" s="33">
        <v>75</v>
      </c>
    </row>
    <row r="844" spans="1:12">
      <c r="A844" s="31"/>
      <c r="B844" s="26" t="s">
        <v>388</v>
      </c>
      <c r="C844" s="32">
        <v>0</v>
      </c>
      <c r="D844" s="33">
        <v>17</v>
      </c>
      <c r="E844" s="33">
        <v>24</v>
      </c>
      <c r="F844" s="33">
        <v>39</v>
      </c>
      <c r="G844" s="33">
        <v>80</v>
      </c>
    </row>
    <row r="845" spans="1:12">
      <c r="A845" s="31"/>
      <c r="B845" s="26" t="s">
        <v>389</v>
      </c>
      <c r="C845" s="32">
        <v>0</v>
      </c>
      <c r="D845" s="33">
        <v>13</v>
      </c>
      <c r="E845" s="33">
        <v>27</v>
      </c>
      <c r="F845" s="33">
        <v>36</v>
      </c>
      <c r="G845" s="33">
        <v>76</v>
      </c>
    </row>
    <row r="846" spans="1:12">
      <c r="B846" s="26" t="s">
        <v>390</v>
      </c>
      <c r="C846" s="32">
        <v>0</v>
      </c>
      <c r="D846" s="33">
        <v>15</v>
      </c>
      <c r="E846" s="33">
        <v>20</v>
      </c>
      <c r="F846" s="33">
        <v>55</v>
      </c>
      <c r="G846" s="33">
        <v>90</v>
      </c>
    </row>
    <row r="847" spans="1:12">
      <c r="B847" s="26" t="s">
        <v>391</v>
      </c>
      <c r="C847" s="32">
        <v>0</v>
      </c>
      <c r="D847" s="33">
        <v>10</v>
      </c>
      <c r="E847" s="33">
        <v>22</v>
      </c>
      <c r="F847" s="33">
        <v>52</v>
      </c>
      <c r="G847" s="33">
        <v>84</v>
      </c>
    </row>
    <row r="848" spans="1:12">
      <c r="A848" s="31"/>
      <c r="B848" s="26" t="s">
        <v>392</v>
      </c>
      <c r="C848" s="32">
        <v>0</v>
      </c>
      <c r="D848" s="33">
        <v>15</v>
      </c>
      <c r="E848" s="33">
        <v>21</v>
      </c>
      <c r="F848" s="33">
        <v>50</v>
      </c>
      <c r="G848" s="33">
        <v>86</v>
      </c>
    </row>
    <row r="849" spans="1:7">
      <c r="A849" s="31"/>
      <c r="B849" s="26" t="s">
        <v>393</v>
      </c>
      <c r="C849" s="32">
        <v>0</v>
      </c>
      <c r="D849" s="33">
        <v>15</v>
      </c>
      <c r="E849" s="33">
        <v>21</v>
      </c>
      <c r="F849" s="33">
        <v>50</v>
      </c>
      <c r="G849" s="33">
        <v>86</v>
      </c>
    </row>
    <row r="850" spans="1:7">
      <c r="A850" s="31"/>
      <c r="B850" s="26" t="s">
        <v>394</v>
      </c>
      <c r="C850" s="32">
        <v>0</v>
      </c>
      <c r="D850" s="33">
        <v>15</v>
      </c>
      <c r="E850" s="33">
        <v>23</v>
      </c>
      <c r="F850" s="33">
        <v>53</v>
      </c>
      <c r="G850" s="33">
        <v>91</v>
      </c>
    </row>
    <row r="851" spans="1:7">
      <c r="A851" s="31"/>
      <c r="B851" s="26" t="s">
        <v>395</v>
      </c>
      <c r="C851" s="32">
        <v>0</v>
      </c>
      <c r="D851" s="33">
        <v>11</v>
      </c>
      <c r="E851" s="33">
        <v>30</v>
      </c>
      <c r="F851" s="33">
        <v>38</v>
      </c>
      <c r="G851" s="33">
        <v>79</v>
      </c>
    </row>
    <row r="852" spans="1:7">
      <c r="A852" s="31"/>
      <c r="B852" s="26" t="s">
        <v>396</v>
      </c>
      <c r="C852" s="32">
        <v>0</v>
      </c>
      <c r="D852" s="33">
        <v>5</v>
      </c>
      <c r="E852" s="33">
        <v>18</v>
      </c>
      <c r="F852" s="33">
        <v>14</v>
      </c>
      <c r="G852" s="33">
        <v>37</v>
      </c>
    </row>
    <row r="853" spans="1:7">
      <c r="A853" s="31"/>
      <c r="B853" s="26" t="s">
        <v>397</v>
      </c>
      <c r="C853" s="32">
        <v>0</v>
      </c>
      <c r="D853" s="33">
        <v>5</v>
      </c>
      <c r="E853" s="33">
        <v>18</v>
      </c>
      <c r="F853" s="33">
        <v>14</v>
      </c>
      <c r="G853" s="33">
        <v>37</v>
      </c>
    </row>
    <row r="854" spans="1:7">
      <c r="A854" s="31"/>
      <c r="B854" s="26" t="s">
        <v>398</v>
      </c>
      <c r="C854" s="32">
        <v>0</v>
      </c>
      <c r="D854" s="33">
        <v>16</v>
      </c>
      <c r="E854" s="33">
        <v>27</v>
      </c>
      <c r="F854" s="33">
        <v>60</v>
      </c>
      <c r="G854" s="33">
        <v>103</v>
      </c>
    </row>
    <row r="855" spans="1:7">
      <c r="B855" s="26" t="s">
        <v>399</v>
      </c>
      <c r="C855" s="32">
        <v>0</v>
      </c>
      <c r="D855" s="33">
        <v>16</v>
      </c>
      <c r="E855" s="33">
        <v>25</v>
      </c>
      <c r="F855" s="33">
        <v>52</v>
      </c>
      <c r="G855" s="33">
        <v>93</v>
      </c>
    </row>
    <row r="856" spans="1:7">
      <c r="B856" s="26" t="s">
        <v>400</v>
      </c>
      <c r="C856" s="32">
        <v>0</v>
      </c>
      <c r="D856" s="33">
        <v>12</v>
      </c>
      <c r="E856" s="33">
        <v>20</v>
      </c>
      <c r="F856" s="33">
        <v>55</v>
      </c>
      <c r="G856" s="33">
        <v>87</v>
      </c>
    </row>
    <row r="857" spans="1:7">
      <c r="B857" s="26" t="s">
        <v>401</v>
      </c>
      <c r="C857" s="32">
        <v>0</v>
      </c>
      <c r="D857" s="33">
        <v>15</v>
      </c>
      <c r="E857" s="33">
        <v>24</v>
      </c>
      <c r="F857" s="33">
        <v>54</v>
      </c>
      <c r="G857" s="33">
        <v>93</v>
      </c>
    </row>
    <row r="858" spans="1:7">
      <c r="B858" s="26" t="s">
        <v>402</v>
      </c>
      <c r="C858" s="32">
        <v>0</v>
      </c>
      <c r="D858" s="33">
        <v>15</v>
      </c>
      <c r="E858" s="33">
        <v>14</v>
      </c>
      <c r="F858" s="33">
        <v>54</v>
      </c>
      <c r="G858" s="33">
        <v>83</v>
      </c>
    </row>
    <row r="859" spans="1:7">
      <c r="B859" s="26" t="s">
        <v>403</v>
      </c>
      <c r="C859" s="32">
        <v>0</v>
      </c>
      <c r="D859" s="33">
        <v>9</v>
      </c>
      <c r="E859" s="33">
        <v>18</v>
      </c>
      <c r="F859" s="33">
        <v>58</v>
      </c>
      <c r="G859" s="33">
        <v>85</v>
      </c>
    </row>
    <row r="860" spans="1:7">
      <c r="B860" s="26" t="s">
        <v>404</v>
      </c>
      <c r="C860" s="32">
        <v>0</v>
      </c>
      <c r="D860" s="33">
        <v>15</v>
      </c>
      <c r="E860" s="33">
        <v>27</v>
      </c>
      <c r="F860" s="33">
        <v>53</v>
      </c>
      <c r="G860" s="33">
        <v>95</v>
      </c>
    </row>
    <row r="861" spans="1:7">
      <c r="B861" s="26" t="s">
        <v>405</v>
      </c>
      <c r="C861" s="32">
        <v>0</v>
      </c>
      <c r="D861" s="33">
        <v>16</v>
      </c>
      <c r="E861" s="33">
        <v>24</v>
      </c>
      <c r="F861" s="33">
        <v>50</v>
      </c>
      <c r="G861" s="33">
        <v>90</v>
      </c>
    </row>
    <row r="862" spans="1:7">
      <c r="B862" s="26" t="s">
        <v>406</v>
      </c>
      <c r="C862" s="32">
        <v>0</v>
      </c>
      <c r="D862" s="33">
        <v>31</v>
      </c>
      <c r="E862" s="33">
        <v>17</v>
      </c>
      <c r="F862" s="33">
        <v>59</v>
      </c>
      <c r="G862" s="33">
        <v>107</v>
      </c>
    </row>
    <row r="863" spans="1:7">
      <c r="B863" s="26" t="s">
        <v>407</v>
      </c>
      <c r="C863" s="32">
        <v>0</v>
      </c>
      <c r="D863" s="33">
        <v>22</v>
      </c>
      <c r="E863" s="33">
        <v>26</v>
      </c>
      <c r="F863" s="33">
        <v>55</v>
      </c>
      <c r="G863" s="33">
        <v>103</v>
      </c>
    </row>
    <row r="864" spans="1:7">
      <c r="B864" s="26" t="s">
        <v>408</v>
      </c>
      <c r="C864" s="32">
        <v>0</v>
      </c>
      <c r="D864" s="33">
        <v>18</v>
      </c>
      <c r="E864" s="33">
        <v>24</v>
      </c>
      <c r="F864" s="33">
        <v>54</v>
      </c>
      <c r="G864" s="33">
        <v>96</v>
      </c>
    </row>
    <row r="865" spans="2:7">
      <c r="B865" s="26" t="s">
        <v>409</v>
      </c>
      <c r="C865" s="32">
        <v>0</v>
      </c>
      <c r="D865" s="33">
        <v>13</v>
      </c>
      <c r="E865" s="33">
        <v>20</v>
      </c>
      <c r="F865" s="33">
        <v>56</v>
      </c>
      <c r="G865" s="33">
        <v>89</v>
      </c>
    </row>
    <row r="866" spans="2:7">
      <c r="B866" s="26" t="s">
        <v>410</v>
      </c>
      <c r="C866" s="32">
        <v>0</v>
      </c>
      <c r="D866" s="33">
        <v>15</v>
      </c>
      <c r="E866" s="33">
        <v>14</v>
      </c>
      <c r="F866" s="33">
        <v>58</v>
      </c>
      <c r="G866" s="33">
        <v>87</v>
      </c>
    </row>
    <row r="867" spans="2:7">
      <c r="B867" s="26" t="s">
        <v>411</v>
      </c>
      <c r="C867" s="32">
        <v>0</v>
      </c>
      <c r="D867" s="33">
        <v>12</v>
      </c>
      <c r="E867" s="33">
        <v>19</v>
      </c>
      <c r="F867" s="33">
        <v>46</v>
      </c>
      <c r="G867" s="33">
        <v>77</v>
      </c>
    </row>
    <row r="868" spans="2:7">
      <c r="B868" s="26" t="s">
        <v>412</v>
      </c>
      <c r="C868" s="32">
        <v>0</v>
      </c>
      <c r="D868" s="33">
        <v>11</v>
      </c>
      <c r="E868" s="33">
        <v>17</v>
      </c>
      <c r="F868" s="33">
        <v>44</v>
      </c>
      <c r="G868" s="33">
        <v>72</v>
      </c>
    </row>
    <row r="869" spans="2:7">
      <c r="B869" s="26" t="s">
        <v>413</v>
      </c>
      <c r="C869" s="32">
        <v>0</v>
      </c>
      <c r="D869" s="33">
        <v>23</v>
      </c>
      <c r="E869" s="33">
        <v>32</v>
      </c>
      <c r="F869" s="33">
        <v>75</v>
      </c>
      <c r="G869" s="33">
        <v>130</v>
      </c>
    </row>
    <row r="870" spans="2:7">
      <c r="B870" s="26" t="s">
        <v>414</v>
      </c>
      <c r="C870" s="32">
        <v>0</v>
      </c>
      <c r="D870" s="33">
        <v>7</v>
      </c>
      <c r="E870" s="33">
        <v>24</v>
      </c>
      <c r="F870" s="33">
        <v>48</v>
      </c>
      <c r="G870" s="33">
        <v>79</v>
      </c>
    </row>
    <row r="871" spans="2:7">
      <c r="B871" s="26" t="s">
        <v>415</v>
      </c>
      <c r="C871" s="32">
        <v>0</v>
      </c>
      <c r="D871" s="33">
        <v>10</v>
      </c>
      <c r="E871" s="33">
        <v>23</v>
      </c>
      <c r="F871" s="33">
        <v>42</v>
      </c>
      <c r="G871" s="33">
        <v>75</v>
      </c>
    </row>
    <row r="872" spans="2:7">
      <c r="B872" s="26" t="s">
        <v>416</v>
      </c>
      <c r="C872" s="32">
        <v>0</v>
      </c>
      <c r="D872" s="33">
        <v>9</v>
      </c>
      <c r="E872" s="33">
        <v>27</v>
      </c>
      <c r="F872" s="33">
        <v>60</v>
      </c>
      <c r="G872" s="33">
        <v>96</v>
      </c>
    </row>
    <row r="873" spans="2:7">
      <c r="B873" s="26" t="s">
        <v>417</v>
      </c>
      <c r="C873" s="32">
        <v>0</v>
      </c>
      <c r="D873" s="33">
        <v>8</v>
      </c>
      <c r="E873" s="33">
        <v>13</v>
      </c>
      <c r="F873" s="33">
        <v>44</v>
      </c>
      <c r="G873" s="33">
        <v>65</v>
      </c>
    </row>
    <row r="874" spans="2:7">
      <c r="B874" s="26" t="s">
        <v>418</v>
      </c>
      <c r="C874" s="32">
        <v>0</v>
      </c>
      <c r="D874" s="33">
        <v>12</v>
      </c>
      <c r="E874" s="33">
        <v>11</v>
      </c>
      <c r="F874" s="33">
        <v>53</v>
      </c>
      <c r="G874" s="33">
        <v>76</v>
      </c>
    </row>
    <row r="875" spans="2:7">
      <c r="B875" s="26" t="s">
        <v>419</v>
      </c>
      <c r="C875" s="32">
        <v>0</v>
      </c>
      <c r="D875" s="33">
        <v>12</v>
      </c>
      <c r="E875" s="33">
        <v>10</v>
      </c>
      <c r="F875" s="33">
        <v>45</v>
      </c>
      <c r="G875" s="33">
        <v>67</v>
      </c>
    </row>
    <row r="876" spans="2:7">
      <c r="B876" s="26" t="s">
        <v>420</v>
      </c>
      <c r="C876" s="32">
        <v>0</v>
      </c>
      <c r="D876" s="33">
        <v>17</v>
      </c>
      <c r="E876" s="33">
        <v>24</v>
      </c>
      <c r="F876" s="33">
        <v>66</v>
      </c>
      <c r="G876" s="33">
        <v>107</v>
      </c>
    </row>
    <row r="877" spans="2:7">
      <c r="B877" s="26" t="s">
        <v>421</v>
      </c>
      <c r="C877" s="32">
        <v>0</v>
      </c>
      <c r="D877" s="33">
        <v>11</v>
      </c>
      <c r="E877" s="33">
        <v>14</v>
      </c>
      <c r="F877" s="33">
        <v>59</v>
      </c>
      <c r="G877" s="33">
        <v>84</v>
      </c>
    </row>
    <row r="878" spans="2:7">
      <c r="B878" s="26" t="s">
        <v>422</v>
      </c>
      <c r="C878" s="32">
        <v>0</v>
      </c>
      <c r="D878" s="33">
        <v>10</v>
      </c>
      <c r="E878" s="33">
        <v>19</v>
      </c>
      <c r="F878" s="33">
        <v>56</v>
      </c>
      <c r="G878" s="33">
        <v>85</v>
      </c>
    </row>
    <row r="879" spans="2:7">
      <c r="B879" s="26" t="s">
        <v>423</v>
      </c>
      <c r="C879" s="32">
        <v>0</v>
      </c>
      <c r="D879" s="33">
        <v>15</v>
      </c>
      <c r="E879" s="33">
        <v>15</v>
      </c>
      <c r="F879" s="33">
        <v>58</v>
      </c>
      <c r="G879" s="33">
        <v>88</v>
      </c>
    </row>
    <row r="880" spans="2:7">
      <c r="B880" s="26" t="s">
        <v>424</v>
      </c>
      <c r="C880" s="32">
        <v>0</v>
      </c>
      <c r="D880" s="33">
        <v>8</v>
      </c>
      <c r="E880" s="33">
        <v>17</v>
      </c>
      <c r="F880" s="33">
        <v>74</v>
      </c>
      <c r="G880" s="33">
        <v>99</v>
      </c>
    </row>
    <row r="881" spans="2:7">
      <c r="B881" s="26" t="s">
        <v>425</v>
      </c>
      <c r="C881" s="32">
        <v>0</v>
      </c>
      <c r="D881" s="33">
        <v>8</v>
      </c>
      <c r="E881" s="33">
        <v>21</v>
      </c>
      <c r="F881" s="33">
        <v>60</v>
      </c>
      <c r="G881" s="33">
        <v>89</v>
      </c>
    </row>
    <row r="882" spans="2:7">
      <c r="B882" s="26" t="s">
        <v>426</v>
      </c>
      <c r="C882" s="32">
        <v>0</v>
      </c>
      <c r="D882" s="33">
        <v>7</v>
      </c>
      <c r="E882" s="33">
        <v>11</v>
      </c>
      <c r="F882" s="33">
        <v>48</v>
      </c>
      <c r="G882" s="33">
        <v>66</v>
      </c>
    </row>
    <row r="883" spans="2:7">
      <c r="B883" s="26" t="s">
        <v>427</v>
      </c>
      <c r="C883" s="32">
        <v>0</v>
      </c>
      <c r="D883" s="33">
        <v>7</v>
      </c>
      <c r="E883" s="33">
        <v>14</v>
      </c>
      <c r="F883" s="33">
        <v>48</v>
      </c>
      <c r="G883" s="33">
        <v>69</v>
      </c>
    </row>
    <row r="884" spans="2:7">
      <c r="B884" s="26" t="s">
        <v>428</v>
      </c>
      <c r="C884" s="32">
        <v>0</v>
      </c>
      <c r="D884" s="33">
        <v>21</v>
      </c>
      <c r="E884" s="33">
        <v>27</v>
      </c>
      <c r="F884" s="33">
        <v>76</v>
      </c>
      <c r="G884" s="33">
        <v>124</v>
      </c>
    </row>
    <row r="885" spans="2:7">
      <c r="B885" s="26" t="s">
        <v>429</v>
      </c>
      <c r="C885" s="32">
        <v>0</v>
      </c>
      <c r="D885" s="33">
        <v>16</v>
      </c>
      <c r="E885" s="33">
        <v>19</v>
      </c>
      <c r="F885" s="33">
        <v>53</v>
      </c>
      <c r="G885" s="33">
        <v>88</v>
      </c>
    </row>
    <row r="886" spans="2:7">
      <c r="B886" s="26" t="s">
        <v>430</v>
      </c>
      <c r="C886" s="32">
        <v>0</v>
      </c>
      <c r="D886" s="33">
        <v>6</v>
      </c>
      <c r="E886" s="33">
        <v>14</v>
      </c>
      <c r="F886" s="33">
        <v>48</v>
      </c>
      <c r="G886" s="33">
        <v>68</v>
      </c>
    </row>
    <row r="887" spans="2:7">
      <c r="B887" s="26" t="s">
        <v>431</v>
      </c>
      <c r="C887" s="32">
        <v>0</v>
      </c>
      <c r="D887" s="33">
        <v>7</v>
      </c>
      <c r="E887" s="33">
        <v>23</v>
      </c>
      <c r="F887" s="33">
        <v>50</v>
      </c>
      <c r="G887" s="33">
        <v>80</v>
      </c>
    </row>
    <row r="888" spans="2:7">
      <c r="B888" s="26" t="s">
        <v>432</v>
      </c>
      <c r="C888" s="32">
        <v>0</v>
      </c>
      <c r="D888" s="33">
        <v>8</v>
      </c>
      <c r="E888" s="33">
        <v>19</v>
      </c>
      <c r="F888" s="33">
        <v>50</v>
      </c>
      <c r="G888" s="33">
        <v>77</v>
      </c>
    </row>
    <row r="889" spans="2:7">
      <c r="B889" s="26" t="s">
        <v>433</v>
      </c>
      <c r="C889" s="32">
        <v>0</v>
      </c>
      <c r="D889" s="33">
        <v>13</v>
      </c>
      <c r="E889" s="33">
        <v>13</v>
      </c>
      <c r="F889" s="33">
        <v>78</v>
      </c>
      <c r="G889" s="33">
        <v>104</v>
      </c>
    </row>
    <row r="890" spans="2:7">
      <c r="B890" s="26" t="s">
        <v>434</v>
      </c>
      <c r="C890" s="32">
        <v>0</v>
      </c>
      <c r="D890" s="33">
        <v>8</v>
      </c>
      <c r="E890" s="33">
        <v>11</v>
      </c>
      <c r="F890" s="33">
        <v>71</v>
      </c>
      <c r="G890" s="33">
        <v>90</v>
      </c>
    </row>
    <row r="891" spans="2:7">
      <c r="B891" s="26" t="s">
        <v>435</v>
      </c>
      <c r="C891" s="32">
        <v>0</v>
      </c>
      <c r="D891" s="33">
        <v>13</v>
      </c>
      <c r="E891" s="33">
        <v>24</v>
      </c>
      <c r="F891" s="33">
        <v>75</v>
      </c>
      <c r="G891" s="33">
        <v>112</v>
      </c>
    </row>
    <row r="892" spans="2:7">
      <c r="B892" s="26" t="s">
        <v>436</v>
      </c>
      <c r="C892" s="32">
        <v>0</v>
      </c>
      <c r="D892" s="33">
        <v>21</v>
      </c>
      <c r="E892" s="33">
        <v>25</v>
      </c>
      <c r="F892" s="33">
        <v>95</v>
      </c>
      <c r="G892" s="33">
        <v>141</v>
      </c>
    </row>
    <row r="893" spans="2:7">
      <c r="B893" s="26" t="s">
        <v>437</v>
      </c>
      <c r="C893" s="32">
        <v>0</v>
      </c>
      <c r="D893" s="33">
        <v>5</v>
      </c>
      <c r="E893" s="33">
        <v>34</v>
      </c>
      <c r="F893" s="33">
        <v>55</v>
      </c>
      <c r="G893" s="33">
        <v>94</v>
      </c>
    </row>
    <row r="894" spans="2:7">
      <c r="B894" s="26" t="s">
        <v>438</v>
      </c>
      <c r="C894" s="32">
        <v>0</v>
      </c>
      <c r="D894" s="33">
        <v>2</v>
      </c>
      <c r="E894" s="33">
        <v>26</v>
      </c>
      <c r="F894" s="33">
        <v>50</v>
      </c>
      <c r="G894" s="33">
        <v>78</v>
      </c>
    </row>
    <row r="895" spans="2:7">
      <c r="B895" s="26" t="s">
        <v>439</v>
      </c>
      <c r="C895" s="32">
        <v>0</v>
      </c>
      <c r="D895" s="33">
        <v>4</v>
      </c>
      <c r="E895" s="33">
        <v>8</v>
      </c>
      <c r="F895" s="33">
        <v>30</v>
      </c>
      <c r="G895" s="33">
        <v>42</v>
      </c>
    </row>
    <row r="896" spans="2:7">
      <c r="B896" s="26" t="s">
        <v>440</v>
      </c>
      <c r="C896" s="32">
        <v>0</v>
      </c>
      <c r="D896" s="33">
        <v>7</v>
      </c>
      <c r="E896" s="33">
        <v>19</v>
      </c>
      <c r="F896" s="33">
        <v>54</v>
      </c>
      <c r="G896" s="33">
        <v>80</v>
      </c>
    </row>
    <row r="897" spans="2:7">
      <c r="B897" s="26" t="s">
        <v>441</v>
      </c>
      <c r="C897" s="32">
        <v>0</v>
      </c>
      <c r="D897" s="33">
        <v>7</v>
      </c>
      <c r="E897" s="33">
        <v>33</v>
      </c>
      <c r="F897" s="33">
        <v>31</v>
      </c>
      <c r="G897" s="33">
        <v>71</v>
      </c>
    </row>
    <row r="898" spans="2:7">
      <c r="B898" s="26" t="s">
        <v>442</v>
      </c>
      <c r="C898" s="32">
        <v>0</v>
      </c>
      <c r="D898" s="33">
        <v>2</v>
      </c>
      <c r="E898" s="33">
        <v>19</v>
      </c>
      <c r="F898" s="33">
        <v>38</v>
      </c>
      <c r="G898" s="33">
        <v>59</v>
      </c>
    </row>
    <row r="899" spans="2:7">
      <c r="B899" s="26" t="s">
        <v>443</v>
      </c>
      <c r="C899" s="32">
        <v>0</v>
      </c>
      <c r="D899" s="33">
        <v>6</v>
      </c>
      <c r="E899" s="33">
        <v>22</v>
      </c>
      <c r="F899" s="33">
        <v>56</v>
      </c>
      <c r="G899" s="33">
        <v>84</v>
      </c>
    </row>
    <row r="900" spans="2:7">
      <c r="B900" s="26" t="s">
        <v>444</v>
      </c>
      <c r="C900" s="32">
        <v>0</v>
      </c>
      <c r="D900" s="33">
        <v>3</v>
      </c>
      <c r="E900" s="33">
        <v>17</v>
      </c>
      <c r="F900" s="33">
        <v>38</v>
      </c>
      <c r="G900" s="33">
        <v>58</v>
      </c>
    </row>
    <row r="901" spans="2:7">
      <c r="B901" s="26" t="s">
        <v>445</v>
      </c>
      <c r="C901" s="32">
        <v>0</v>
      </c>
      <c r="D901" s="33" t="e">
        <f>#REF!</f>
        <v>#REF!</v>
      </c>
      <c r="E901" s="33" t="e">
        <f>#REF!</f>
        <v>#REF!</v>
      </c>
      <c r="F901" s="33" t="e">
        <f>#REF!</f>
        <v>#REF!</v>
      </c>
      <c r="G901" s="33" t="e">
        <f>#REF!</f>
        <v>#REF!</v>
      </c>
    </row>
    <row r="902" spans="2:7">
      <c r="B902" s="26" t="s">
        <v>446</v>
      </c>
      <c r="C902" s="32">
        <v>0</v>
      </c>
      <c r="D902" s="33">
        <v>5</v>
      </c>
      <c r="E902" s="33">
        <v>17</v>
      </c>
      <c r="F902" s="33">
        <v>37</v>
      </c>
      <c r="G902" s="33">
        <v>59</v>
      </c>
    </row>
    <row r="903" spans="2:7">
      <c r="B903" s="26" t="s">
        <v>447</v>
      </c>
      <c r="C903" s="32">
        <v>0</v>
      </c>
      <c r="D903" s="33">
        <v>0</v>
      </c>
      <c r="E903" s="33">
        <v>9</v>
      </c>
      <c r="F903" s="33">
        <v>37</v>
      </c>
      <c r="G903" s="33">
        <v>46</v>
      </c>
    </row>
    <row r="904" spans="2:7">
      <c r="B904" s="26" t="s">
        <v>448</v>
      </c>
      <c r="C904" s="32">
        <v>0</v>
      </c>
      <c r="D904" s="33">
        <v>1</v>
      </c>
      <c r="E904" s="33">
        <v>5</v>
      </c>
      <c r="F904" s="33">
        <v>25</v>
      </c>
      <c r="G904" s="33">
        <v>31</v>
      </c>
    </row>
    <row r="905" spans="2:7">
      <c r="B905" s="26" t="s">
        <v>449</v>
      </c>
      <c r="C905" s="32">
        <v>0</v>
      </c>
      <c r="D905" s="33">
        <v>6</v>
      </c>
      <c r="E905" s="33">
        <v>9</v>
      </c>
      <c r="F905" s="33">
        <v>43</v>
      </c>
      <c r="G905" s="33">
        <v>58</v>
      </c>
    </row>
    <row r="906" spans="2:7">
      <c r="B906" s="26" t="s">
        <v>450</v>
      </c>
      <c r="C906" s="32">
        <v>0</v>
      </c>
      <c r="D906" s="33">
        <v>1</v>
      </c>
      <c r="E906" s="33">
        <v>4</v>
      </c>
      <c r="F906" s="33">
        <v>29</v>
      </c>
      <c r="G906" s="33">
        <v>58</v>
      </c>
    </row>
    <row r="907" spans="2:7">
      <c r="B907" s="26" t="s">
        <v>451</v>
      </c>
      <c r="C907" s="32">
        <v>0</v>
      </c>
      <c r="D907" s="33">
        <v>2</v>
      </c>
      <c r="E907" s="33">
        <v>11</v>
      </c>
      <c r="F907" s="33">
        <v>45</v>
      </c>
      <c r="G907" s="33">
        <v>58</v>
      </c>
    </row>
    <row r="908" spans="2:7">
      <c r="B908" s="26" t="s">
        <v>452</v>
      </c>
      <c r="C908" s="32">
        <v>0</v>
      </c>
      <c r="D908" s="33">
        <v>0</v>
      </c>
      <c r="E908" s="33">
        <v>4</v>
      </c>
      <c r="F908" s="33">
        <v>33</v>
      </c>
      <c r="G908" s="33">
        <v>37</v>
      </c>
    </row>
    <row r="909" spans="2:7">
      <c r="B909" s="26" t="s">
        <v>453</v>
      </c>
      <c r="C909" s="32">
        <v>0</v>
      </c>
      <c r="D909" s="33">
        <v>0</v>
      </c>
      <c r="E909" s="33">
        <v>6</v>
      </c>
      <c r="F909" s="33">
        <v>41</v>
      </c>
      <c r="G909" s="33">
        <v>47</v>
      </c>
    </row>
    <row r="910" spans="2:7">
      <c r="B910" s="26" t="s">
        <v>454</v>
      </c>
      <c r="C910" s="32">
        <v>0</v>
      </c>
      <c r="D910" s="33">
        <v>0</v>
      </c>
      <c r="E910" s="33">
        <v>6</v>
      </c>
      <c r="F910" s="33">
        <v>38</v>
      </c>
      <c r="G910" s="33">
        <v>44</v>
      </c>
    </row>
    <row r="911" spans="2:7">
      <c r="B911" s="26" t="s">
        <v>455</v>
      </c>
      <c r="C911" s="32">
        <v>0</v>
      </c>
      <c r="D911" s="33">
        <v>0</v>
      </c>
      <c r="E911" s="33">
        <v>9</v>
      </c>
      <c r="F911" s="33">
        <v>48</v>
      </c>
      <c r="G911" s="33">
        <v>57</v>
      </c>
    </row>
    <row r="912" spans="2:7">
      <c r="B912" s="26" t="s">
        <v>456</v>
      </c>
      <c r="C912" s="32">
        <v>0</v>
      </c>
      <c r="D912" s="33">
        <v>0</v>
      </c>
      <c r="E912" s="33">
        <v>10</v>
      </c>
      <c r="F912" s="33">
        <v>85</v>
      </c>
      <c r="G912" s="33">
        <v>95</v>
      </c>
    </row>
    <row r="913" spans="2:7">
      <c r="B913" s="26" t="s">
        <v>457</v>
      </c>
      <c r="C913" s="32">
        <v>0</v>
      </c>
      <c r="D913" s="33">
        <v>0</v>
      </c>
      <c r="E913" s="33">
        <v>13</v>
      </c>
      <c r="F913" s="33">
        <v>85</v>
      </c>
      <c r="G913" s="33">
        <v>98</v>
      </c>
    </row>
    <row r="914" spans="2:7">
      <c r="B914" s="26" t="s">
        <v>458</v>
      </c>
      <c r="C914" s="32">
        <v>0</v>
      </c>
      <c r="D914" s="33">
        <v>4</v>
      </c>
      <c r="E914" s="33">
        <v>21</v>
      </c>
      <c r="F914" s="33">
        <v>47</v>
      </c>
      <c r="G914" s="33">
        <v>72</v>
      </c>
    </row>
    <row r="915" spans="2:7">
      <c r="B915" s="26" t="s">
        <v>459</v>
      </c>
      <c r="C915" s="32">
        <v>0</v>
      </c>
      <c r="D915" s="33">
        <v>2</v>
      </c>
      <c r="E915" s="33">
        <v>15</v>
      </c>
      <c r="F915" s="33">
        <v>71</v>
      </c>
      <c r="G915" s="33">
        <v>88</v>
      </c>
    </row>
    <row r="916" spans="2:7">
      <c r="B916" s="26" t="s">
        <v>460</v>
      </c>
      <c r="C916" s="32">
        <v>0</v>
      </c>
      <c r="D916" s="33">
        <v>1</v>
      </c>
      <c r="E916" s="33">
        <v>15</v>
      </c>
      <c r="F916" s="33">
        <v>69</v>
      </c>
      <c r="G916" s="33">
        <v>85</v>
      </c>
    </row>
    <row r="917" spans="2:7">
      <c r="B917" s="26" t="s">
        <v>461</v>
      </c>
      <c r="C917" s="32">
        <v>0</v>
      </c>
      <c r="D917" s="33">
        <v>3</v>
      </c>
      <c r="E917" s="33">
        <v>14</v>
      </c>
      <c r="F917" s="33">
        <v>70</v>
      </c>
      <c r="G917" s="33">
        <v>87</v>
      </c>
    </row>
    <row r="918" spans="2:7">
      <c r="B918" s="26" t="s">
        <v>462</v>
      </c>
      <c r="C918" s="32">
        <v>0</v>
      </c>
      <c r="D918" s="33">
        <v>1</v>
      </c>
      <c r="E918" s="33">
        <v>11</v>
      </c>
      <c r="F918" s="33">
        <v>73</v>
      </c>
      <c r="G918" s="33">
        <v>85</v>
      </c>
    </row>
    <row r="919" spans="2:7">
      <c r="B919" s="26" t="s">
        <v>463</v>
      </c>
      <c r="C919" s="32">
        <v>0</v>
      </c>
      <c r="D919" s="33">
        <v>1</v>
      </c>
      <c r="E919" s="33">
        <v>10</v>
      </c>
      <c r="F919" s="33">
        <v>76</v>
      </c>
      <c r="G919" s="33">
        <v>87</v>
      </c>
    </row>
    <row r="920" spans="2:7">
      <c r="B920" s="26" t="s">
        <v>464</v>
      </c>
      <c r="C920" s="32">
        <v>0</v>
      </c>
      <c r="D920" s="33">
        <v>6</v>
      </c>
      <c r="E920" s="33">
        <v>24</v>
      </c>
      <c r="F920" s="33">
        <v>99</v>
      </c>
      <c r="G920" s="33">
        <v>129</v>
      </c>
    </row>
    <row r="921" spans="2:7">
      <c r="B921" s="26" t="s">
        <v>465</v>
      </c>
      <c r="C921" s="32">
        <v>0</v>
      </c>
      <c r="D921" s="33">
        <v>3</v>
      </c>
      <c r="E921" s="33">
        <v>20</v>
      </c>
      <c r="F921" s="33">
        <v>78</v>
      </c>
      <c r="G921" s="33">
        <v>101</v>
      </c>
    </row>
    <row r="922" spans="2:7">
      <c r="B922" s="26" t="s">
        <v>466</v>
      </c>
      <c r="C922" s="32">
        <v>0</v>
      </c>
      <c r="D922" s="33">
        <v>1</v>
      </c>
      <c r="E922" s="33">
        <v>20</v>
      </c>
      <c r="F922" s="33">
        <v>48</v>
      </c>
      <c r="G922" s="33">
        <v>69</v>
      </c>
    </row>
    <row r="923" spans="2:7">
      <c r="B923" s="26" t="s">
        <v>467</v>
      </c>
      <c r="C923" s="32">
        <v>0</v>
      </c>
      <c r="D923" s="33">
        <v>3</v>
      </c>
      <c r="E923" s="33">
        <v>15</v>
      </c>
      <c r="F923" s="33">
        <v>72</v>
      </c>
      <c r="G923" s="33">
        <v>90</v>
      </c>
    </row>
    <row r="924" spans="2:7">
      <c r="B924" s="26" t="s">
        <v>468</v>
      </c>
      <c r="C924" s="32">
        <v>0</v>
      </c>
      <c r="D924" s="33">
        <v>5</v>
      </c>
      <c r="E924" s="33">
        <v>8</v>
      </c>
      <c r="F924" s="33">
        <v>78</v>
      </c>
      <c r="G924" s="33">
        <v>91</v>
      </c>
    </row>
    <row r="925" spans="2:7">
      <c r="B925" s="26" t="s">
        <v>469</v>
      </c>
      <c r="C925" s="32">
        <v>0</v>
      </c>
      <c r="D925" s="33">
        <v>6</v>
      </c>
      <c r="E925" s="33">
        <v>13</v>
      </c>
      <c r="F925" s="33">
        <v>74</v>
      </c>
      <c r="G925" s="33">
        <v>93</v>
      </c>
    </row>
    <row r="926" spans="2:7">
      <c r="B926" s="26" t="s">
        <v>470</v>
      </c>
      <c r="C926" s="32">
        <v>0</v>
      </c>
      <c r="D926" s="33">
        <v>5</v>
      </c>
      <c r="E926" s="33">
        <v>18</v>
      </c>
      <c r="F926" s="33">
        <v>75</v>
      </c>
      <c r="G926" s="33">
        <v>98</v>
      </c>
    </row>
    <row r="927" spans="2:7">
      <c r="B927" s="26" t="s">
        <v>471</v>
      </c>
      <c r="C927" s="32">
        <v>0</v>
      </c>
      <c r="D927" s="33">
        <v>5</v>
      </c>
      <c r="E927" s="33">
        <v>22</v>
      </c>
      <c r="F927" s="33">
        <v>84</v>
      </c>
      <c r="G927" s="33">
        <v>111</v>
      </c>
    </row>
    <row r="928" spans="2:7">
      <c r="B928" s="26" t="s">
        <v>472</v>
      </c>
      <c r="C928" s="32">
        <v>0</v>
      </c>
      <c r="D928" s="33">
        <v>6</v>
      </c>
      <c r="E928" s="33">
        <v>17</v>
      </c>
      <c r="F928" s="33">
        <v>56</v>
      </c>
      <c r="G928" s="33">
        <v>79</v>
      </c>
    </row>
    <row r="929" spans="2:7">
      <c r="B929" s="26" t="s">
        <v>473</v>
      </c>
      <c r="C929" s="32">
        <v>0</v>
      </c>
      <c r="D929" s="33">
        <v>3</v>
      </c>
      <c r="E929" s="33">
        <v>21</v>
      </c>
      <c r="F929" s="33">
        <v>73</v>
      </c>
      <c r="G929" s="33">
        <v>97</v>
      </c>
    </row>
    <row r="930" spans="2:7">
      <c r="B930" s="26" t="s">
        <v>474</v>
      </c>
      <c r="C930" s="32">
        <v>0</v>
      </c>
      <c r="D930" s="33">
        <v>2</v>
      </c>
      <c r="E930" s="33">
        <v>21</v>
      </c>
      <c r="F930" s="33">
        <v>66</v>
      </c>
      <c r="G930" s="33">
        <v>89</v>
      </c>
    </row>
    <row r="931" spans="2:7">
      <c r="B931" s="26" t="s">
        <v>475</v>
      </c>
      <c r="C931" s="32">
        <v>0</v>
      </c>
      <c r="D931" s="33">
        <v>3</v>
      </c>
      <c r="E931" s="33">
        <v>17</v>
      </c>
      <c r="F931" s="33">
        <v>64</v>
      </c>
      <c r="G931" s="33">
        <v>84</v>
      </c>
    </row>
    <row r="932" spans="2:7">
      <c r="B932" s="26" t="s">
        <v>476</v>
      </c>
      <c r="C932" s="32">
        <v>0</v>
      </c>
      <c r="D932" s="33">
        <v>6</v>
      </c>
      <c r="E932" s="33">
        <v>15</v>
      </c>
      <c r="F932" s="33">
        <v>61</v>
      </c>
      <c r="G932" s="33">
        <v>82</v>
      </c>
    </row>
    <row r="933" spans="2:7">
      <c r="B933" s="26" t="s">
        <v>477</v>
      </c>
      <c r="C933" s="32">
        <v>0</v>
      </c>
      <c r="D933" s="33">
        <v>1</v>
      </c>
      <c r="E933" s="33">
        <v>15</v>
      </c>
      <c r="F933" s="33">
        <v>59</v>
      </c>
      <c r="G933" s="33">
        <v>75</v>
      </c>
    </row>
    <row r="934" spans="2:7">
      <c r="B934" s="26" t="s">
        <v>478</v>
      </c>
      <c r="C934" s="32">
        <v>0</v>
      </c>
      <c r="D934" s="33">
        <v>3</v>
      </c>
      <c r="E934" s="33">
        <v>20</v>
      </c>
      <c r="F934" s="33">
        <v>57</v>
      </c>
      <c r="G934" s="33">
        <v>80</v>
      </c>
    </row>
    <row r="935" spans="2:7">
      <c r="B935" s="26" t="s">
        <v>479</v>
      </c>
      <c r="C935" s="32">
        <v>0</v>
      </c>
      <c r="D935" s="33">
        <v>6</v>
      </c>
      <c r="E935" s="33">
        <v>17</v>
      </c>
      <c r="F935" s="33">
        <v>69</v>
      </c>
      <c r="G935" s="33">
        <v>92</v>
      </c>
    </row>
    <row r="936" spans="2:7">
      <c r="B936" s="26" t="s">
        <v>480</v>
      </c>
      <c r="C936" s="32">
        <v>0</v>
      </c>
      <c r="D936" s="33">
        <v>4</v>
      </c>
      <c r="E936" s="33">
        <v>11</v>
      </c>
      <c r="F936" s="33">
        <v>68</v>
      </c>
      <c r="G936" s="33">
        <v>83</v>
      </c>
    </row>
    <row r="937" spans="2:7">
      <c r="B937" s="26" t="s">
        <v>481</v>
      </c>
      <c r="C937" s="32">
        <v>0</v>
      </c>
      <c r="D937" s="33">
        <v>1</v>
      </c>
      <c r="E937" s="33">
        <v>9</v>
      </c>
      <c r="F937" s="33">
        <v>63</v>
      </c>
      <c r="G937" s="33">
        <v>73</v>
      </c>
    </row>
    <row r="938" spans="2:7">
      <c r="B938" s="26" t="s">
        <v>482</v>
      </c>
      <c r="C938" s="32">
        <v>0</v>
      </c>
      <c r="D938" s="33">
        <v>3</v>
      </c>
      <c r="E938" s="33">
        <v>19</v>
      </c>
      <c r="F938" s="33">
        <v>76</v>
      </c>
      <c r="G938" s="33">
        <v>98</v>
      </c>
    </row>
    <row r="939" spans="2:7">
      <c r="B939" s="26" t="s">
        <v>483</v>
      </c>
      <c r="C939" s="32">
        <v>0</v>
      </c>
      <c r="D939" s="33">
        <v>3</v>
      </c>
      <c r="E939" s="33">
        <v>26</v>
      </c>
      <c r="F939" s="33">
        <v>62</v>
      </c>
      <c r="G939" s="33">
        <v>91</v>
      </c>
    </row>
    <row r="940" spans="2:7">
      <c r="B940" s="26" t="s">
        <v>484</v>
      </c>
      <c r="C940" s="32">
        <v>0</v>
      </c>
      <c r="D940" s="33">
        <v>3</v>
      </c>
      <c r="E940" s="33">
        <v>19</v>
      </c>
      <c r="F940" s="33">
        <v>62</v>
      </c>
      <c r="G940" s="33">
        <v>84</v>
      </c>
    </row>
    <row r="941" spans="2:7">
      <c r="B941" s="26" t="s">
        <v>485</v>
      </c>
      <c r="C941" s="32">
        <v>0</v>
      </c>
      <c r="D941" s="33">
        <v>2</v>
      </c>
      <c r="E941" s="33">
        <v>9</v>
      </c>
      <c r="F941" s="33">
        <v>49</v>
      </c>
      <c r="G941" s="33">
        <v>60</v>
      </c>
    </row>
    <row r="942" spans="2:7">
      <c r="B942" s="26" t="s">
        <v>486</v>
      </c>
      <c r="C942" s="32">
        <v>0</v>
      </c>
      <c r="D942" s="33">
        <v>2</v>
      </c>
      <c r="E942" s="33">
        <v>9</v>
      </c>
      <c r="F942" s="33">
        <v>49</v>
      </c>
      <c r="G942" s="33">
        <v>60</v>
      </c>
    </row>
    <row r="943" spans="2:7">
      <c r="B943" s="26" t="s">
        <v>487</v>
      </c>
      <c r="C943" s="32">
        <v>0</v>
      </c>
      <c r="D943" s="33">
        <v>2</v>
      </c>
      <c r="E943" s="33">
        <v>9</v>
      </c>
      <c r="F943" s="33">
        <v>49</v>
      </c>
      <c r="G943" s="33">
        <v>60</v>
      </c>
    </row>
    <row r="944" spans="2:7">
      <c r="B944" s="26" t="s">
        <v>488</v>
      </c>
      <c r="C944" s="32">
        <v>0</v>
      </c>
      <c r="D944" s="33">
        <v>22</v>
      </c>
      <c r="E944" s="33">
        <v>26</v>
      </c>
      <c r="F944" s="33">
        <v>75</v>
      </c>
      <c r="G944" s="33">
        <v>110</v>
      </c>
    </row>
    <row r="945" spans="2:7">
      <c r="B945" s="26" t="s">
        <v>489</v>
      </c>
      <c r="C945" s="32">
        <v>0</v>
      </c>
      <c r="D945" s="33">
        <v>13</v>
      </c>
      <c r="E945" s="33">
        <v>28</v>
      </c>
      <c r="F945" s="33">
        <v>85</v>
      </c>
      <c r="G945" s="33">
        <v>118</v>
      </c>
    </row>
    <row r="946" spans="2:7">
      <c r="B946" s="26" t="s">
        <v>490</v>
      </c>
      <c r="C946" s="32">
        <v>0</v>
      </c>
      <c r="D946" s="33">
        <v>36</v>
      </c>
      <c r="E946" s="33">
        <v>35</v>
      </c>
      <c r="F946" s="33">
        <v>71</v>
      </c>
      <c r="G946" s="33">
        <v>134</v>
      </c>
    </row>
    <row r="947" spans="2:7">
      <c r="B947" s="26" t="s">
        <v>491</v>
      </c>
      <c r="C947" s="32">
        <v>0</v>
      </c>
      <c r="D947" s="33">
        <v>20</v>
      </c>
      <c r="E947" s="33">
        <v>27</v>
      </c>
      <c r="F947" s="33">
        <v>82</v>
      </c>
      <c r="G947" s="33">
        <v>120</v>
      </c>
    </row>
    <row r="948" spans="2:7">
      <c r="B948" s="26" t="s">
        <v>492</v>
      </c>
      <c r="C948" s="32">
        <v>0</v>
      </c>
      <c r="D948" s="33">
        <v>25</v>
      </c>
      <c r="E948" s="33">
        <v>27</v>
      </c>
      <c r="F948" s="33">
        <v>64</v>
      </c>
      <c r="G948" s="33">
        <v>116</v>
      </c>
    </row>
    <row r="949" spans="2:7">
      <c r="B949" s="26" t="s">
        <v>493</v>
      </c>
      <c r="C949" s="32">
        <v>0</v>
      </c>
      <c r="D949" s="33">
        <v>13</v>
      </c>
      <c r="E949" s="33">
        <v>19</v>
      </c>
      <c r="F949" s="33">
        <v>43</v>
      </c>
      <c r="G949" s="33">
        <v>73</v>
      </c>
    </row>
    <row r="950" spans="2:7">
      <c r="B950" s="26" t="s">
        <v>494</v>
      </c>
      <c r="C950" s="32">
        <v>0</v>
      </c>
      <c r="D950" s="33">
        <v>20</v>
      </c>
      <c r="E950" s="33">
        <v>29</v>
      </c>
      <c r="F950" s="33">
        <v>66</v>
      </c>
      <c r="G950" s="33">
        <v>112</v>
      </c>
    </row>
    <row r="951" spans="2:7">
      <c r="B951" s="26" t="s">
        <v>495</v>
      </c>
      <c r="C951" s="32">
        <v>0</v>
      </c>
      <c r="D951" s="33">
        <v>24</v>
      </c>
      <c r="E951" s="33">
        <v>23</v>
      </c>
      <c r="F951" s="33">
        <v>53</v>
      </c>
      <c r="G951" s="33">
        <v>94</v>
      </c>
    </row>
    <row r="952" spans="2:7">
      <c r="B952" s="26" t="s">
        <v>496</v>
      </c>
      <c r="C952" s="32">
        <v>0</v>
      </c>
      <c r="D952" s="33">
        <v>7</v>
      </c>
      <c r="E952" s="33">
        <v>18</v>
      </c>
      <c r="F952" s="33">
        <v>33</v>
      </c>
      <c r="G952" s="33">
        <v>58</v>
      </c>
    </row>
    <row r="953" spans="2:7">
      <c r="B953" s="26" t="s">
        <v>497</v>
      </c>
      <c r="C953" s="32">
        <v>0</v>
      </c>
      <c r="D953" s="33">
        <v>14</v>
      </c>
      <c r="E953" s="33">
        <v>25</v>
      </c>
      <c r="F953" s="33">
        <v>64</v>
      </c>
      <c r="G953" s="33">
        <v>100</v>
      </c>
    </row>
    <row r="954" spans="2:7">
      <c r="B954" s="26" t="s">
        <v>498</v>
      </c>
      <c r="C954" s="32">
        <v>0</v>
      </c>
      <c r="D954" s="33">
        <v>19</v>
      </c>
      <c r="E954" s="33">
        <v>40</v>
      </c>
      <c r="F954" s="33">
        <v>56</v>
      </c>
      <c r="G954" s="33">
        <v>107</v>
      </c>
    </row>
    <row r="955" spans="2:7">
      <c r="B955" s="26" t="s">
        <v>499</v>
      </c>
      <c r="C955" s="32">
        <v>0</v>
      </c>
      <c r="D955" s="33">
        <v>38</v>
      </c>
      <c r="E955" s="33">
        <v>23</v>
      </c>
      <c r="F955" s="33">
        <v>50</v>
      </c>
      <c r="G955" s="33">
        <v>106</v>
      </c>
    </row>
    <row r="956" spans="2:7">
      <c r="B956" s="26" t="s">
        <v>500</v>
      </c>
      <c r="C956" s="32">
        <v>0</v>
      </c>
      <c r="D956" s="33">
        <v>47</v>
      </c>
      <c r="E956" s="33">
        <v>17</v>
      </c>
      <c r="F956" s="33">
        <v>41</v>
      </c>
      <c r="G956" s="33">
        <v>101</v>
      </c>
    </row>
    <row r="957" spans="2:7">
      <c r="B957" s="26" t="s">
        <v>501</v>
      </c>
      <c r="C957" s="32">
        <v>0</v>
      </c>
      <c r="D957" s="33">
        <v>32</v>
      </c>
      <c r="E957" s="33">
        <v>21</v>
      </c>
      <c r="F957" s="33">
        <v>61</v>
      </c>
      <c r="G957" s="33">
        <v>108</v>
      </c>
    </row>
    <row r="958" spans="2:7">
      <c r="B958" s="26" t="s">
        <v>502</v>
      </c>
      <c r="C958" s="32">
        <v>0</v>
      </c>
      <c r="D958" s="33">
        <v>31</v>
      </c>
      <c r="E958" s="33">
        <v>16</v>
      </c>
      <c r="F958" s="33">
        <v>74</v>
      </c>
      <c r="G958" s="33">
        <v>115</v>
      </c>
    </row>
    <row r="959" spans="2:7">
      <c r="B959" s="26" t="s">
        <v>503</v>
      </c>
      <c r="C959" s="32">
        <v>0</v>
      </c>
      <c r="D959" s="33">
        <v>31</v>
      </c>
      <c r="E959" s="33">
        <v>16</v>
      </c>
      <c r="F959" s="33">
        <v>74</v>
      </c>
      <c r="G959" s="33">
        <v>115</v>
      </c>
    </row>
    <row r="960" spans="2:7">
      <c r="B960" s="26" t="s">
        <v>504</v>
      </c>
      <c r="C960" s="32">
        <v>0</v>
      </c>
      <c r="D960" s="33">
        <v>18</v>
      </c>
      <c r="E960" s="33">
        <v>12</v>
      </c>
      <c r="F960" s="33">
        <v>52</v>
      </c>
      <c r="G960" s="33">
        <v>82</v>
      </c>
    </row>
    <row r="961" spans="2:7">
      <c r="B961" s="26" t="s">
        <v>505</v>
      </c>
      <c r="C961" s="32">
        <v>0</v>
      </c>
      <c r="D961" s="33">
        <v>8</v>
      </c>
      <c r="E961" s="33">
        <v>5</v>
      </c>
      <c r="F961" s="33">
        <v>59</v>
      </c>
      <c r="G961" s="33">
        <v>72</v>
      </c>
    </row>
    <row r="962" spans="2:7">
      <c r="B962" s="26" t="s">
        <v>506</v>
      </c>
      <c r="C962" s="32">
        <v>0</v>
      </c>
      <c r="D962" s="33">
        <v>11</v>
      </c>
      <c r="E962" s="33">
        <v>8</v>
      </c>
      <c r="F962" s="33">
        <v>44</v>
      </c>
      <c r="G962" s="33">
        <v>63</v>
      </c>
    </row>
    <row r="963" spans="2:7">
      <c r="B963" s="26" t="s">
        <v>507</v>
      </c>
      <c r="C963" s="32">
        <v>0</v>
      </c>
      <c r="D963" s="33">
        <v>10</v>
      </c>
      <c r="E963" s="33">
        <v>11</v>
      </c>
      <c r="F963" s="33">
        <v>55</v>
      </c>
      <c r="G963" s="33">
        <v>76</v>
      </c>
    </row>
    <row r="964" spans="2:7">
      <c r="B964" s="26" t="s">
        <v>508</v>
      </c>
      <c r="C964" s="32">
        <v>0</v>
      </c>
      <c r="D964" s="33">
        <f>D234</f>
        <v>7</v>
      </c>
      <c r="E964" s="33">
        <f>E234</f>
        <v>19</v>
      </c>
      <c r="F964" s="33">
        <f>F234</f>
        <v>41</v>
      </c>
      <c r="G964" s="33">
        <f>G234</f>
        <v>70</v>
      </c>
    </row>
    <row r="965" spans="2:7">
      <c r="B965" s="26" t="s">
        <v>509</v>
      </c>
      <c r="C965" s="32">
        <v>0</v>
      </c>
      <c r="D965" s="33">
        <v>5</v>
      </c>
      <c r="E965" s="33">
        <v>9</v>
      </c>
      <c r="F965" s="33">
        <v>43</v>
      </c>
      <c r="G965" s="33">
        <v>57</v>
      </c>
    </row>
    <row r="966" spans="2:7">
      <c r="B966" s="26" t="s">
        <v>510</v>
      </c>
      <c r="C966" s="32">
        <v>0</v>
      </c>
      <c r="D966" s="33">
        <v>12</v>
      </c>
      <c r="E966" s="33">
        <v>11</v>
      </c>
      <c r="F966" s="33">
        <v>51</v>
      </c>
      <c r="G966" s="33">
        <v>74</v>
      </c>
    </row>
    <row r="967" spans="2:7">
      <c r="B967" s="26" t="s">
        <v>962</v>
      </c>
      <c r="C967" s="32">
        <v>0</v>
      </c>
      <c r="D967" s="91">
        <v>10</v>
      </c>
      <c r="E967" s="91">
        <v>13</v>
      </c>
      <c r="F967" s="91">
        <v>48</v>
      </c>
      <c r="G967" s="91">
        <v>71</v>
      </c>
    </row>
    <row r="968" spans="2:7">
      <c r="B968" s="26" t="s">
        <v>964</v>
      </c>
      <c r="C968" s="32">
        <v>0</v>
      </c>
      <c r="D968" s="91">
        <v>12</v>
      </c>
      <c r="E968" s="91">
        <v>20</v>
      </c>
      <c r="F968" s="91">
        <v>68</v>
      </c>
      <c r="G968" s="91">
        <v>98</v>
      </c>
    </row>
    <row r="969" spans="2:7">
      <c r="B969" s="26" t="s">
        <v>966</v>
      </c>
      <c r="C969" s="32">
        <v>0</v>
      </c>
      <c r="D969" s="91">
        <v>9</v>
      </c>
      <c r="E969" s="91">
        <v>17</v>
      </c>
      <c r="F969" s="91">
        <v>50</v>
      </c>
      <c r="G969" s="91">
        <v>74</v>
      </c>
    </row>
    <row r="970" spans="2:7">
      <c r="B970" s="26" t="s">
        <v>968</v>
      </c>
      <c r="C970" s="32">
        <v>0</v>
      </c>
      <c r="D970" s="91">
        <v>11</v>
      </c>
      <c r="E970" s="91">
        <v>7</v>
      </c>
      <c r="F970" s="91">
        <v>44</v>
      </c>
      <c r="G970" s="91">
        <v>60</v>
      </c>
    </row>
    <row r="971" spans="2:7">
      <c r="B971" s="26" t="s">
        <v>971</v>
      </c>
      <c r="C971" s="32">
        <v>0</v>
      </c>
      <c r="D971" s="91">
        <v>2</v>
      </c>
      <c r="E971" s="91">
        <v>0</v>
      </c>
      <c r="F971" s="91">
        <v>35</v>
      </c>
      <c r="G971" s="91">
        <v>35</v>
      </c>
    </row>
    <row r="972" spans="2:7">
      <c r="B972" s="26" t="s">
        <v>973</v>
      </c>
      <c r="C972" s="32">
        <v>0</v>
      </c>
      <c r="D972" s="91">
        <v>2</v>
      </c>
      <c r="E972" s="91">
        <v>6</v>
      </c>
      <c r="F972" s="91">
        <v>73</v>
      </c>
      <c r="G972" s="91">
        <v>79</v>
      </c>
    </row>
    <row r="973" spans="2:7">
      <c r="B973" s="26" t="s">
        <v>974</v>
      </c>
      <c r="C973" s="32">
        <v>0</v>
      </c>
      <c r="D973" s="91">
        <v>5</v>
      </c>
      <c r="E973" s="91">
        <v>5</v>
      </c>
      <c r="F973" s="91">
        <v>59</v>
      </c>
      <c r="G973" s="91">
        <v>67</v>
      </c>
    </row>
    <row r="974" spans="2:7">
      <c r="B974" s="26" t="s">
        <v>977</v>
      </c>
      <c r="C974" s="32">
        <v>0</v>
      </c>
      <c r="D974" s="91">
        <v>8</v>
      </c>
      <c r="E974" s="91">
        <v>12</v>
      </c>
      <c r="F974" s="91">
        <v>50</v>
      </c>
      <c r="G974" s="91">
        <v>68</v>
      </c>
    </row>
    <row r="975" spans="2:7">
      <c r="B975" s="26" t="s">
        <v>980</v>
      </c>
      <c r="C975" s="32">
        <v>0</v>
      </c>
      <c r="D975" s="91">
        <v>4</v>
      </c>
      <c r="E975" s="91">
        <v>14</v>
      </c>
      <c r="F975" s="91">
        <v>43</v>
      </c>
      <c r="G975" s="91">
        <v>60</v>
      </c>
    </row>
    <row r="976" spans="2:7">
      <c r="B976" s="26" t="s">
        <v>982</v>
      </c>
      <c r="C976" s="32">
        <v>0</v>
      </c>
      <c r="D976" s="91">
        <v>6</v>
      </c>
      <c r="E976" s="91">
        <v>7</v>
      </c>
      <c r="F976" s="91">
        <v>50</v>
      </c>
      <c r="G976" s="91">
        <v>62</v>
      </c>
    </row>
    <row r="977" spans="2:7">
      <c r="B977" s="26" t="s">
        <v>985</v>
      </c>
      <c r="C977" s="32">
        <v>0</v>
      </c>
      <c r="D977" s="91">
        <v>3</v>
      </c>
      <c r="E977" s="91">
        <v>16</v>
      </c>
      <c r="F977" s="91">
        <v>66</v>
      </c>
      <c r="G977" s="91">
        <v>83</v>
      </c>
    </row>
    <row r="978" spans="2:7">
      <c r="B978" s="26" t="s">
        <v>987</v>
      </c>
      <c r="C978" s="32">
        <v>0</v>
      </c>
      <c r="D978" s="91">
        <v>2</v>
      </c>
      <c r="E978" s="91">
        <v>14</v>
      </c>
      <c r="F978" s="91">
        <v>74</v>
      </c>
      <c r="G978" s="91">
        <v>88</v>
      </c>
    </row>
    <row r="979" spans="2:7">
      <c r="B979" s="26" t="s">
        <v>989</v>
      </c>
      <c r="C979" s="32">
        <v>0</v>
      </c>
      <c r="D979" s="91">
        <v>3</v>
      </c>
      <c r="E979" s="91">
        <v>16</v>
      </c>
      <c r="F979" s="91">
        <v>66</v>
      </c>
      <c r="G979" s="91">
        <v>83</v>
      </c>
    </row>
    <row r="980" spans="2:7">
      <c r="B980" s="26" t="s">
        <v>991</v>
      </c>
      <c r="C980" s="32">
        <v>0</v>
      </c>
      <c r="D980" s="91">
        <v>0</v>
      </c>
      <c r="E980" s="91">
        <v>8</v>
      </c>
      <c r="F980" s="91">
        <v>78</v>
      </c>
      <c r="G980" s="91">
        <v>86</v>
      </c>
    </row>
    <row r="981" spans="2:7">
      <c r="B981" s="26" t="s">
        <v>992</v>
      </c>
      <c r="C981" s="32">
        <v>0</v>
      </c>
      <c r="D981" s="91">
        <v>1</v>
      </c>
      <c r="E981" s="91">
        <v>15</v>
      </c>
      <c r="F981" s="91">
        <v>67</v>
      </c>
      <c r="G981" s="91">
        <v>82</v>
      </c>
    </row>
    <row r="982" spans="2:7">
      <c r="B982" s="26" t="s">
        <v>995</v>
      </c>
      <c r="C982" s="32">
        <v>0</v>
      </c>
      <c r="D982" s="91">
        <v>1</v>
      </c>
      <c r="E982" s="91">
        <v>19</v>
      </c>
      <c r="F982" s="91">
        <v>49</v>
      </c>
      <c r="G982" s="91">
        <v>68</v>
      </c>
    </row>
    <row r="983" spans="2:7">
      <c r="B983" s="26" t="s">
        <v>996</v>
      </c>
      <c r="C983" s="32">
        <v>0</v>
      </c>
      <c r="D983" s="91">
        <v>1</v>
      </c>
      <c r="E983" s="91">
        <v>16</v>
      </c>
      <c r="F983" s="91">
        <v>51</v>
      </c>
      <c r="G983" s="91">
        <v>67</v>
      </c>
    </row>
    <row r="984" spans="2:7">
      <c r="B984" s="26" t="s">
        <v>998</v>
      </c>
      <c r="C984" s="32">
        <v>0</v>
      </c>
      <c r="D984" s="91">
        <v>2</v>
      </c>
      <c r="E984" s="91">
        <v>24</v>
      </c>
      <c r="F984" s="91">
        <v>65</v>
      </c>
      <c r="G984" s="91">
        <v>88</v>
      </c>
    </row>
    <row r="985" spans="2:7" ht="12" customHeight="1">
      <c r="B985" s="26" t="s">
        <v>1000</v>
      </c>
      <c r="C985" s="32">
        <v>0</v>
      </c>
      <c r="D985" s="91">
        <v>2</v>
      </c>
      <c r="E985" s="91">
        <v>17</v>
      </c>
      <c r="F985" s="91">
        <v>63</v>
      </c>
      <c r="G985" s="91">
        <v>79</v>
      </c>
    </row>
    <row r="986" spans="2:7" ht="12" customHeight="1">
      <c r="B986" s="26" t="s">
        <v>1002</v>
      </c>
      <c r="C986" s="32">
        <v>0</v>
      </c>
      <c r="D986" s="91">
        <v>2</v>
      </c>
      <c r="E986" s="91">
        <v>14</v>
      </c>
      <c r="F986" s="91">
        <v>58</v>
      </c>
      <c r="G986" s="91">
        <v>72</v>
      </c>
    </row>
    <row r="987" spans="2:7" ht="12" customHeight="1">
      <c r="B987" s="26" t="s">
        <v>1003</v>
      </c>
      <c r="C987" s="32">
        <v>0</v>
      </c>
      <c r="D987" s="91">
        <v>4</v>
      </c>
      <c r="E987" s="91">
        <v>8</v>
      </c>
      <c r="F987" s="91">
        <v>50</v>
      </c>
      <c r="G987" s="91">
        <v>73</v>
      </c>
    </row>
    <row r="988" spans="2:7" ht="12" customHeight="1">
      <c r="B988" s="26" t="s">
        <v>1007</v>
      </c>
      <c r="C988" s="32">
        <v>0</v>
      </c>
      <c r="D988" s="91">
        <v>13</v>
      </c>
      <c r="E988" s="91">
        <v>17</v>
      </c>
      <c r="F988" s="91">
        <v>60</v>
      </c>
      <c r="G988" s="91">
        <v>73</v>
      </c>
    </row>
    <row r="989" spans="2:7" ht="12" customHeight="1">
      <c r="B989" s="26" t="s">
        <v>1008</v>
      </c>
      <c r="C989" s="32">
        <v>0</v>
      </c>
      <c r="D989" s="91">
        <v>6</v>
      </c>
      <c r="E989" s="91">
        <v>17</v>
      </c>
      <c r="F989" s="91">
        <v>52</v>
      </c>
      <c r="G989" s="91">
        <v>72</v>
      </c>
    </row>
    <row r="990" spans="2:7" ht="12" customHeight="1">
      <c r="B990" s="26" t="s">
        <v>1010</v>
      </c>
      <c r="C990" s="32">
        <v>0</v>
      </c>
      <c r="D990" s="91">
        <v>3</v>
      </c>
      <c r="E990" s="91">
        <v>14</v>
      </c>
      <c r="F990" s="91">
        <v>64</v>
      </c>
      <c r="G990" s="91">
        <v>78</v>
      </c>
    </row>
    <row r="991" spans="2:7" ht="12" customHeight="1">
      <c r="B991" s="26" t="s">
        <v>1012</v>
      </c>
      <c r="C991" s="32">
        <v>0</v>
      </c>
      <c r="D991" s="91">
        <v>4</v>
      </c>
      <c r="E991" s="91">
        <v>14</v>
      </c>
      <c r="F991" s="91">
        <v>63</v>
      </c>
      <c r="G991" s="91">
        <v>79</v>
      </c>
    </row>
    <row r="992" spans="2:7" ht="12" customHeight="1">
      <c r="B992" s="26" t="s">
        <v>1014</v>
      </c>
      <c r="C992" s="32">
        <v>0</v>
      </c>
      <c r="D992" s="91">
        <v>6</v>
      </c>
      <c r="E992" s="91">
        <v>20</v>
      </c>
      <c r="F992" s="91">
        <v>40</v>
      </c>
      <c r="G992" s="91">
        <v>88</v>
      </c>
    </row>
    <row r="993" spans="2:7" ht="12" customHeight="1">
      <c r="B993" s="26" t="s">
        <v>1017</v>
      </c>
      <c r="C993" s="32">
        <v>0</v>
      </c>
      <c r="D993" s="91">
        <v>4</v>
      </c>
      <c r="E993" s="91">
        <v>10</v>
      </c>
      <c r="F993" s="91">
        <v>50</v>
      </c>
      <c r="G993" s="91">
        <v>63</v>
      </c>
    </row>
    <row r="994" spans="2:7" ht="12" customHeight="1">
      <c r="B994" s="26" t="s">
        <v>1018</v>
      </c>
      <c r="C994" s="32">
        <v>0</v>
      </c>
      <c r="D994" s="91">
        <v>5</v>
      </c>
      <c r="E994" s="91">
        <v>18</v>
      </c>
      <c r="F994" s="91">
        <v>60</v>
      </c>
      <c r="G994" s="91">
        <v>82</v>
      </c>
    </row>
    <row r="995" spans="2:7" ht="12" customHeight="1">
      <c r="B995" s="26" t="s">
        <v>1021</v>
      </c>
      <c r="C995" s="32">
        <v>0</v>
      </c>
      <c r="D995" s="91">
        <v>6</v>
      </c>
      <c r="E995" s="91">
        <v>14</v>
      </c>
      <c r="F995" s="91">
        <v>54</v>
      </c>
      <c r="G995" s="91">
        <v>72</v>
      </c>
    </row>
    <row r="996" spans="2:7" ht="12" customHeight="1">
      <c r="B996" s="26" t="s">
        <v>1022</v>
      </c>
      <c r="C996" s="32">
        <v>0</v>
      </c>
      <c r="D996" s="91">
        <v>2</v>
      </c>
      <c r="E996" s="91">
        <v>16</v>
      </c>
      <c r="F996" s="91">
        <v>68</v>
      </c>
      <c r="G996" s="91">
        <v>84</v>
      </c>
    </row>
    <row r="997" spans="2:7" ht="12" customHeight="1">
      <c r="B997" s="26" t="s">
        <v>1024</v>
      </c>
      <c r="C997" s="32">
        <v>0</v>
      </c>
      <c r="D997" s="91">
        <v>2</v>
      </c>
      <c r="E997" s="91">
        <v>19</v>
      </c>
      <c r="F997" s="91">
        <v>44</v>
      </c>
      <c r="G997" s="91">
        <v>63</v>
      </c>
    </row>
    <row r="998" spans="2:7" ht="12" customHeight="1">
      <c r="B998" s="26" t="s">
        <v>1027</v>
      </c>
      <c r="C998" s="32">
        <v>0</v>
      </c>
      <c r="D998" s="91">
        <v>2</v>
      </c>
      <c r="E998" s="91">
        <v>20</v>
      </c>
      <c r="F998" s="91">
        <v>48</v>
      </c>
      <c r="G998" s="91">
        <v>68</v>
      </c>
    </row>
    <row r="999" spans="2:7" ht="12" customHeight="1">
      <c r="B999" s="26" t="s">
        <v>1028</v>
      </c>
      <c r="C999" s="32">
        <v>0</v>
      </c>
      <c r="D999" s="91">
        <v>5</v>
      </c>
      <c r="E999" s="91">
        <v>16</v>
      </c>
      <c r="F999" s="91">
        <v>61</v>
      </c>
      <c r="G999" s="91">
        <v>80</v>
      </c>
    </row>
    <row r="1000" spans="2:7" ht="12" customHeight="1">
      <c r="B1000" s="26" t="s">
        <v>1030</v>
      </c>
      <c r="C1000" s="32">
        <v>0</v>
      </c>
      <c r="D1000" s="91">
        <v>10</v>
      </c>
      <c r="E1000" s="91">
        <v>18</v>
      </c>
      <c r="F1000" s="91">
        <v>54</v>
      </c>
      <c r="G1000" s="91">
        <v>79</v>
      </c>
    </row>
    <row r="1001" spans="2:7" ht="12" customHeight="1">
      <c r="B1001" s="26" t="s">
        <v>1032</v>
      </c>
      <c r="C1001" s="32">
        <v>0</v>
      </c>
      <c r="D1001" s="91">
        <v>9</v>
      </c>
      <c r="E1001" s="91">
        <v>12</v>
      </c>
      <c r="F1001" s="91">
        <v>53</v>
      </c>
      <c r="G1001" s="91">
        <v>71</v>
      </c>
    </row>
    <row r="1002" spans="2:7" ht="12" customHeight="1">
      <c r="B1002" s="26" t="s">
        <v>1034</v>
      </c>
      <c r="C1002" s="32">
        <v>0</v>
      </c>
      <c r="D1002" s="91">
        <v>8</v>
      </c>
      <c r="E1002" s="91">
        <v>11</v>
      </c>
      <c r="F1002" s="91">
        <v>57</v>
      </c>
      <c r="G1002" s="91">
        <v>76</v>
      </c>
    </row>
    <row r="1003" spans="2:7" ht="12" customHeight="1">
      <c r="B1003" s="26" t="s">
        <v>1036</v>
      </c>
      <c r="C1003" s="32">
        <v>0</v>
      </c>
      <c r="D1003" s="91">
        <v>5</v>
      </c>
      <c r="E1003" s="91">
        <v>10</v>
      </c>
      <c r="F1003" s="91">
        <v>53</v>
      </c>
      <c r="G1003" s="91">
        <v>68</v>
      </c>
    </row>
    <row r="1004" spans="2:7" ht="12" customHeight="1">
      <c r="B1004" s="26" t="s">
        <v>1038</v>
      </c>
      <c r="C1004" s="32">
        <v>0</v>
      </c>
      <c r="D1004" s="91">
        <v>2</v>
      </c>
      <c r="E1004" s="91">
        <v>14</v>
      </c>
      <c r="F1004" s="91">
        <v>63</v>
      </c>
      <c r="G1004" s="91">
        <v>79</v>
      </c>
    </row>
    <row r="1005" spans="2:7" ht="12" customHeight="1">
      <c r="B1005" s="26" t="s">
        <v>1040</v>
      </c>
      <c r="C1005" s="32">
        <v>0</v>
      </c>
      <c r="D1005" s="91">
        <v>4</v>
      </c>
      <c r="E1005" s="91">
        <v>12</v>
      </c>
      <c r="F1005" s="91">
        <v>68</v>
      </c>
      <c r="G1005" s="91">
        <v>81</v>
      </c>
    </row>
    <row r="1006" spans="2:7" ht="12" customHeight="1">
      <c r="B1006" s="26" t="s">
        <v>1042</v>
      </c>
      <c r="C1006" s="32">
        <v>0</v>
      </c>
      <c r="D1006" s="91">
        <v>2</v>
      </c>
      <c r="E1006" s="91">
        <v>11</v>
      </c>
      <c r="F1006" s="91">
        <v>58</v>
      </c>
      <c r="G1006" s="91">
        <v>69</v>
      </c>
    </row>
    <row r="1007" spans="2:7" ht="12" customHeight="1">
      <c r="B1007" s="26" t="s">
        <v>1045</v>
      </c>
      <c r="C1007" s="32">
        <v>0</v>
      </c>
      <c r="D1007" s="91">
        <v>3</v>
      </c>
      <c r="E1007" s="91">
        <v>10</v>
      </c>
      <c r="F1007" s="91">
        <v>62</v>
      </c>
      <c r="G1007" s="91">
        <v>72</v>
      </c>
    </row>
    <row r="1008" spans="2:7" ht="12" customHeight="1">
      <c r="B1008" s="26" t="s">
        <v>1048</v>
      </c>
      <c r="C1008" s="32">
        <v>0</v>
      </c>
      <c r="D1008" s="91">
        <v>3</v>
      </c>
      <c r="E1008" s="91">
        <v>11</v>
      </c>
      <c r="F1008" s="91">
        <v>53</v>
      </c>
      <c r="G1008" s="91">
        <v>64</v>
      </c>
    </row>
    <row r="1009" spans="2:7" ht="12" customHeight="1">
      <c r="B1009" s="26" t="s">
        <v>1051</v>
      </c>
      <c r="C1009" s="32">
        <v>0</v>
      </c>
      <c r="D1009" s="91">
        <v>5</v>
      </c>
      <c r="E1009" s="91">
        <v>5</v>
      </c>
      <c r="F1009" s="91">
        <v>54</v>
      </c>
      <c r="G1009" s="91">
        <v>60</v>
      </c>
    </row>
    <row r="1010" spans="2:7" ht="12" customHeight="1">
      <c r="B1010" s="26" t="s">
        <v>1053</v>
      </c>
      <c r="C1010" s="32">
        <v>0</v>
      </c>
      <c r="D1010" s="91">
        <v>7</v>
      </c>
      <c r="E1010" s="91">
        <v>10</v>
      </c>
      <c r="F1010" s="91">
        <v>64</v>
      </c>
      <c r="G1010" s="91">
        <v>78</v>
      </c>
    </row>
    <row r="1011" spans="2:7" ht="12" customHeight="1">
      <c r="B1011" s="26" t="s">
        <v>1057</v>
      </c>
      <c r="C1011" s="32">
        <v>0</v>
      </c>
      <c r="D1011" s="91">
        <v>6</v>
      </c>
      <c r="E1011" s="91">
        <v>12</v>
      </c>
      <c r="F1011" s="91">
        <v>41</v>
      </c>
      <c r="G1011" s="91">
        <v>56</v>
      </c>
    </row>
    <row r="1012" spans="2:7" ht="12" customHeight="1">
      <c r="B1012" s="26" t="s">
        <v>1060</v>
      </c>
      <c r="C1012" s="32">
        <v>0</v>
      </c>
      <c r="D1012" s="91">
        <v>6</v>
      </c>
      <c r="E1012" s="91">
        <v>15</v>
      </c>
      <c r="F1012" s="91">
        <v>53</v>
      </c>
      <c r="G1012" s="91">
        <v>70</v>
      </c>
    </row>
    <row r="1013" spans="2:7" ht="12" customHeight="1">
      <c r="B1013" s="26" t="s">
        <v>1063</v>
      </c>
      <c r="C1013" s="32">
        <v>0</v>
      </c>
      <c r="D1013" s="91">
        <v>6</v>
      </c>
      <c r="E1013" s="91">
        <v>12</v>
      </c>
      <c r="F1013" s="91">
        <v>56</v>
      </c>
      <c r="G1013" s="91">
        <v>70</v>
      </c>
    </row>
    <row r="1014" spans="2:7" ht="12" customHeight="1">
      <c r="B1014" s="26" t="s">
        <v>1066</v>
      </c>
      <c r="C1014" s="32">
        <v>0</v>
      </c>
      <c r="D1014" s="91">
        <v>6</v>
      </c>
      <c r="E1014" s="91">
        <v>12</v>
      </c>
      <c r="F1014" s="91">
        <v>56</v>
      </c>
      <c r="G1014" s="91">
        <v>74</v>
      </c>
    </row>
    <row r="1015" spans="2:7" ht="12" customHeight="1">
      <c r="B1015" s="26" t="s">
        <v>1078</v>
      </c>
      <c r="C1015" s="91">
        <v>3</v>
      </c>
      <c r="D1015" s="91">
        <v>7</v>
      </c>
      <c r="E1015" s="91">
        <v>9</v>
      </c>
      <c r="F1015" s="91">
        <v>55</v>
      </c>
      <c r="G1015" s="91">
        <v>74</v>
      </c>
    </row>
    <row r="1016" spans="2:7" ht="12" customHeight="1">
      <c r="B1016" s="26" t="s">
        <v>1082</v>
      </c>
      <c r="C1016" s="91">
        <v>12</v>
      </c>
      <c r="D1016" s="91">
        <v>7</v>
      </c>
      <c r="E1016" s="91">
        <v>6</v>
      </c>
      <c r="F1016" s="91">
        <v>58</v>
      </c>
      <c r="G1016" s="91">
        <v>83</v>
      </c>
    </row>
    <row r="1017" spans="2:7" ht="12" customHeight="1">
      <c r="B1017" s="26" t="s">
        <v>1085</v>
      </c>
      <c r="C1017" s="91">
        <v>11</v>
      </c>
      <c r="D1017" s="91">
        <v>4</v>
      </c>
      <c r="E1017" s="91">
        <v>6</v>
      </c>
      <c r="F1017" s="91">
        <v>49</v>
      </c>
      <c r="G1017" s="91">
        <v>70</v>
      </c>
    </row>
    <row r="1018" spans="2:7" ht="12" customHeight="1">
      <c r="B1018" s="26" t="s">
        <v>1087</v>
      </c>
      <c r="C1018" s="91">
        <v>11</v>
      </c>
      <c r="D1018" s="91">
        <v>4</v>
      </c>
      <c r="E1018" s="91">
        <v>6</v>
      </c>
      <c r="F1018" s="91">
        <v>49</v>
      </c>
      <c r="G1018" s="91">
        <v>70</v>
      </c>
    </row>
    <row r="1019" spans="2:7" ht="12" customHeight="1">
      <c r="B1019" s="26" t="s">
        <v>1090</v>
      </c>
      <c r="C1019" s="91">
        <v>9</v>
      </c>
      <c r="D1019" s="91">
        <v>7</v>
      </c>
      <c r="E1019" s="91">
        <v>8</v>
      </c>
      <c r="F1019" s="91">
        <v>65</v>
      </c>
      <c r="G1019" s="91">
        <v>89</v>
      </c>
    </row>
    <row r="1020" spans="2:7" ht="12" customHeight="1">
      <c r="B1020" s="26" t="s">
        <v>1093</v>
      </c>
      <c r="C1020" s="91">
        <v>7</v>
      </c>
      <c r="D1020" s="91">
        <v>5</v>
      </c>
      <c r="E1020" s="91">
        <v>6</v>
      </c>
      <c r="F1020" s="91">
        <v>68</v>
      </c>
      <c r="G1020" s="91">
        <v>86</v>
      </c>
    </row>
    <row r="1021" spans="2:7" ht="12" customHeight="1">
      <c r="B1021" s="26" t="s">
        <v>1096</v>
      </c>
      <c r="C1021" s="91">
        <v>5</v>
      </c>
      <c r="D1021" s="91">
        <v>3</v>
      </c>
      <c r="E1021" s="91">
        <v>12</v>
      </c>
      <c r="F1021" s="91">
        <v>66</v>
      </c>
      <c r="G1021" s="91">
        <v>86</v>
      </c>
    </row>
    <row r="1022" spans="2:7" ht="12" customHeight="1">
      <c r="B1022" s="26" t="s">
        <v>1114</v>
      </c>
      <c r="C1022" s="91">
        <v>2</v>
      </c>
      <c r="D1022" s="91">
        <v>4</v>
      </c>
      <c r="E1022" s="91">
        <v>10</v>
      </c>
      <c r="F1022" s="91">
        <v>68</v>
      </c>
      <c r="G1022" s="91">
        <v>84</v>
      </c>
    </row>
    <row r="1023" spans="2:7" ht="12" customHeight="1">
      <c r="B1023" s="26" t="s">
        <v>1117</v>
      </c>
      <c r="C1023" s="91">
        <v>0</v>
      </c>
      <c r="D1023" s="91">
        <v>1</v>
      </c>
      <c r="E1023" s="91">
        <v>8</v>
      </c>
      <c r="F1023" s="91">
        <v>54</v>
      </c>
      <c r="G1023" s="91">
        <v>63</v>
      </c>
    </row>
    <row r="1024" spans="2:7" ht="12" customHeight="1">
      <c r="B1024" s="26" t="s">
        <v>1120</v>
      </c>
      <c r="C1024" s="91">
        <v>0</v>
      </c>
      <c r="D1024" s="91">
        <v>2</v>
      </c>
      <c r="E1024" s="91">
        <v>10</v>
      </c>
      <c r="F1024" s="91">
        <v>70</v>
      </c>
      <c r="G1024" s="91">
        <v>82</v>
      </c>
    </row>
    <row r="1025" spans="2:7" ht="12" customHeight="1">
      <c r="B1025" s="26" t="s">
        <v>1123</v>
      </c>
      <c r="C1025" s="91">
        <v>0</v>
      </c>
      <c r="D1025" s="91">
        <v>3</v>
      </c>
      <c r="E1025" s="91">
        <v>7</v>
      </c>
      <c r="F1025" s="91">
        <v>66</v>
      </c>
      <c r="G1025" s="91">
        <v>76</v>
      </c>
    </row>
    <row r="1026" spans="2:7">
      <c r="B1026" s="26" t="s">
        <v>1126</v>
      </c>
      <c r="C1026" s="91">
        <v>2</v>
      </c>
      <c r="D1026" s="91">
        <v>4</v>
      </c>
      <c r="E1026" s="91">
        <v>4</v>
      </c>
      <c r="F1026" s="91">
        <v>59</v>
      </c>
      <c r="G1026" s="91">
        <v>69</v>
      </c>
    </row>
    <row r="1027" spans="2:7">
      <c r="B1027" s="26" t="s">
        <v>1130</v>
      </c>
      <c r="C1027" s="91">
        <v>2</v>
      </c>
      <c r="D1027" s="91">
        <v>4</v>
      </c>
      <c r="E1027" s="91">
        <v>4</v>
      </c>
      <c r="F1027" s="91">
        <v>59</v>
      </c>
      <c r="G1027" s="91">
        <v>69</v>
      </c>
    </row>
    <row r="1028" spans="2:7">
      <c r="B1028" s="26" t="s">
        <v>1132</v>
      </c>
      <c r="C1028" s="91">
        <v>2</v>
      </c>
      <c r="D1028" s="91">
        <v>4</v>
      </c>
      <c r="E1028" s="91">
        <v>4</v>
      </c>
      <c r="F1028" s="91">
        <v>59</v>
      </c>
      <c r="G1028" s="91">
        <v>69</v>
      </c>
    </row>
    <row r="1029" spans="2:7">
      <c r="B1029" s="26" t="s">
        <v>1134</v>
      </c>
      <c r="C1029" s="91">
        <v>2</v>
      </c>
      <c r="D1029" s="91">
        <v>4</v>
      </c>
      <c r="E1029" s="91">
        <v>15</v>
      </c>
      <c r="F1029" s="91">
        <v>70</v>
      </c>
      <c r="G1029" s="91">
        <v>91</v>
      </c>
    </row>
    <row r="1030" spans="2:7">
      <c r="B1030" s="26" t="s">
        <v>1138</v>
      </c>
      <c r="C1030" s="91">
        <v>2</v>
      </c>
      <c r="D1030" s="91">
        <v>7</v>
      </c>
      <c r="E1030" s="91">
        <v>23</v>
      </c>
      <c r="F1030" s="91">
        <v>65</v>
      </c>
      <c r="G1030" s="91">
        <v>97</v>
      </c>
    </row>
    <row r="1031" spans="2:7">
      <c r="B1031" s="26" t="s">
        <v>1141</v>
      </c>
      <c r="C1031" s="91">
        <v>2</v>
      </c>
      <c r="D1031" s="91">
        <v>6</v>
      </c>
      <c r="E1031" s="91">
        <v>19</v>
      </c>
      <c r="F1031" s="91">
        <v>68</v>
      </c>
      <c r="G1031" s="91">
        <v>95</v>
      </c>
    </row>
    <row r="1032" spans="2:7">
      <c r="B1032" s="26" t="s">
        <v>1144</v>
      </c>
      <c r="C1032" s="91">
        <v>4</v>
      </c>
      <c r="D1032" s="91">
        <v>9</v>
      </c>
      <c r="E1032" s="91">
        <v>27</v>
      </c>
      <c r="F1032" s="91">
        <v>64</v>
      </c>
      <c r="G1032" s="91">
        <v>104</v>
      </c>
    </row>
    <row r="1033" spans="2:7">
      <c r="B1033" s="26" t="s">
        <v>1147</v>
      </c>
      <c r="C1033" s="91">
        <v>5</v>
      </c>
      <c r="D1033" s="91">
        <v>7</v>
      </c>
      <c r="E1033" s="91">
        <v>18</v>
      </c>
      <c r="F1033" s="91">
        <v>50</v>
      </c>
      <c r="G1033" s="91">
        <v>80</v>
      </c>
    </row>
    <row r="1034" spans="2:7">
      <c r="B1034" s="26" t="s">
        <v>1154</v>
      </c>
      <c r="C1034" s="91">
        <v>1</v>
      </c>
      <c r="D1034" s="91">
        <v>4</v>
      </c>
      <c r="E1034" s="91">
        <v>19</v>
      </c>
      <c r="F1034" s="91">
        <v>48</v>
      </c>
      <c r="G1034" s="91">
        <v>72</v>
      </c>
    </row>
    <row r="1035" spans="2:7">
      <c r="B1035" s="26" t="s">
        <v>1162</v>
      </c>
      <c r="C1035" s="91">
        <v>3</v>
      </c>
      <c r="D1035" s="91">
        <v>6</v>
      </c>
      <c r="E1035" s="91">
        <v>12</v>
      </c>
      <c r="F1035" s="91">
        <v>36</v>
      </c>
      <c r="G1035" s="91">
        <v>57</v>
      </c>
    </row>
    <row r="1036" spans="2:7">
      <c r="B1036" s="26" t="s">
        <v>1172</v>
      </c>
      <c r="C1036" s="91">
        <v>0</v>
      </c>
      <c r="D1036" s="91">
        <v>1</v>
      </c>
      <c r="E1036" s="91">
        <v>6</v>
      </c>
      <c r="F1036" s="91">
        <v>25</v>
      </c>
      <c r="G1036" s="91">
        <v>32</v>
      </c>
    </row>
    <row r="1037" spans="2:7">
      <c r="B1037" s="26" t="s">
        <v>1179</v>
      </c>
      <c r="C1037" s="91">
        <v>0</v>
      </c>
      <c r="D1037" s="91">
        <v>1</v>
      </c>
      <c r="E1037" s="91">
        <v>6</v>
      </c>
      <c r="F1037" s="91">
        <v>25</v>
      </c>
      <c r="G1037" s="91">
        <v>32</v>
      </c>
    </row>
    <row r="1038" spans="2:7">
      <c r="B1038" s="26" t="s">
        <v>1182</v>
      </c>
      <c r="C1038" s="91">
        <v>6</v>
      </c>
      <c r="D1038" s="91">
        <v>3</v>
      </c>
      <c r="E1038" s="91">
        <v>15</v>
      </c>
      <c r="F1038" s="91">
        <v>50</v>
      </c>
      <c r="G1038" s="91">
        <v>74</v>
      </c>
    </row>
    <row r="1039" spans="2:7">
      <c r="B1039" s="26" t="s">
        <v>1185</v>
      </c>
      <c r="C1039" s="91">
        <f>$C$234</f>
        <v>3</v>
      </c>
      <c r="D1039" s="91">
        <f>$D$234</f>
        <v>7</v>
      </c>
      <c r="E1039" s="91">
        <f>$E$234</f>
        <v>19</v>
      </c>
      <c r="F1039" s="91">
        <f>$F$234</f>
        <v>41</v>
      </c>
      <c r="G1039" s="91">
        <f>$G$234</f>
        <v>70</v>
      </c>
    </row>
    <row r="1040" spans="2:7">
      <c r="B1040" s="46"/>
      <c r="C1040" s="47"/>
      <c r="D1040" s="47"/>
      <c r="E1040" s="47"/>
      <c r="F1040" s="47"/>
      <c r="G1040" s="47"/>
    </row>
    <row r="1041" spans="2:7">
      <c r="B1041" s="34" t="s">
        <v>511</v>
      </c>
      <c r="C1041" s="35" t="e">
        <f>SUM(C1026-C1025)/C1025</f>
        <v>#DIV/0!</v>
      </c>
      <c r="D1041" s="35">
        <f>SUM(D1026-D1025)/D1025</f>
        <v>0.33333333333333331</v>
      </c>
      <c r="E1041" s="35">
        <f>SUM(E1026-E1025)/E1025</f>
        <v>-0.42857142857142855</v>
      </c>
      <c r="F1041" s="35">
        <f>SUM(F1026-F1025)/F1025</f>
        <v>-0.10606060606060606</v>
      </c>
      <c r="G1041" s="35">
        <f>SUM(G1026-G1025)/G1025</f>
        <v>-9.2105263157894732E-2</v>
      </c>
    </row>
    <row r="1042" spans="2:7">
      <c r="B1042" s="34" t="s">
        <v>512</v>
      </c>
      <c r="C1042" s="35">
        <f>SUM(C1026-C1022)/C1022</f>
        <v>0</v>
      </c>
      <c r="D1042" s="35">
        <f>SUM(D1026-D1022)/D1022</f>
        <v>0</v>
      </c>
      <c r="E1042" s="35">
        <f>SUM(E1026-E1022)/E1022</f>
        <v>-0.6</v>
      </c>
      <c r="F1042" s="35">
        <f>SUM(F1026-F1022)/F1022</f>
        <v>-0.13235294117647059</v>
      </c>
      <c r="G1042" s="35">
        <f>SUM(G1026-G1022)/G1022</f>
        <v>-0.17857142857142858</v>
      </c>
    </row>
    <row r="1043" spans="2:7">
      <c r="B1043" s="46"/>
      <c r="C1043" s="46"/>
      <c r="D1043" s="47"/>
      <c r="E1043" s="47"/>
      <c r="F1043" s="47"/>
      <c r="G1043" s="47"/>
    </row>
    <row r="1044" spans="2:7">
      <c r="B1044" s="46"/>
      <c r="C1044" s="46"/>
      <c r="D1044" s="47"/>
      <c r="E1044" s="47"/>
      <c r="F1044" s="47"/>
      <c r="G1044" s="47"/>
    </row>
    <row r="1045" spans="2:7">
      <c r="B1045" s="46"/>
      <c r="C1045" s="46"/>
      <c r="D1045" s="47"/>
      <c r="E1045" s="47"/>
      <c r="F1045" s="47"/>
      <c r="G1045" s="47"/>
    </row>
    <row r="1046" spans="2:7">
      <c r="B1046" s="46"/>
      <c r="C1046" s="46"/>
      <c r="D1046" s="47" t="s">
        <v>551</v>
      </c>
      <c r="E1046" s="47"/>
      <c r="F1046" s="47"/>
      <c r="G1046" s="47"/>
    </row>
    <row r="1047" spans="2:7">
      <c r="B1047" s="46"/>
      <c r="C1047" s="46"/>
      <c r="D1047" s="47"/>
      <c r="E1047" s="47"/>
      <c r="F1047" s="47"/>
      <c r="G1047" s="47"/>
    </row>
    <row r="1048" spans="2:7">
      <c r="B1048" s="46"/>
      <c r="C1048" s="46"/>
      <c r="D1048" s="47"/>
      <c r="E1048" s="47"/>
      <c r="F1048" s="47"/>
      <c r="G1048" s="47"/>
    </row>
    <row r="1049" spans="2:7">
      <c r="B1049" s="46"/>
      <c r="C1049" s="46"/>
      <c r="D1049" s="47"/>
      <c r="E1049" s="47"/>
      <c r="F1049" s="47"/>
      <c r="G1049" s="47"/>
    </row>
    <row r="1050" spans="2:7">
      <c r="B1050" s="46"/>
      <c r="C1050" s="46"/>
      <c r="D1050" s="47"/>
      <c r="E1050" s="47"/>
      <c r="F1050" s="47"/>
      <c r="G1050" s="47"/>
    </row>
    <row r="1051" spans="2:7">
      <c r="B1051" s="46"/>
      <c r="C1051" s="46"/>
      <c r="D1051" s="47"/>
      <c r="E1051" s="47"/>
      <c r="F1051" s="47"/>
      <c r="G1051" s="47"/>
    </row>
    <row r="1052" spans="2:7">
      <c r="B1052" s="46"/>
      <c r="C1052" s="46"/>
      <c r="D1052" s="48"/>
      <c r="E1052" s="48"/>
      <c r="F1052" s="48"/>
      <c r="G1052" s="48"/>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1041" evalError="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L834"/>
  <sheetViews>
    <sheetView showGridLines="0" workbookViewId="0">
      <selection activeCell="C430" sqref="C430"/>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2" customFormat="1" ht="22.5">
      <c r="A2" s="122" t="s">
        <v>22</v>
      </c>
    </row>
    <row r="3" spans="1:7" s="120" customFormat="1" ht="16.5">
      <c r="A3" s="123" t="s">
        <v>1187</v>
      </c>
    </row>
    <row r="6" spans="1:7">
      <c r="A6" s="49"/>
      <c r="D6" s="16"/>
      <c r="E6" s="16"/>
      <c r="F6" s="16"/>
      <c r="G6" s="16"/>
    </row>
    <row r="7" spans="1:7">
      <c r="A7" s="15" t="s">
        <v>151</v>
      </c>
      <c r="B7" s="18"/>
      <c r="C7" s="19" t="s">
        <v>1073</v>
      </c>
      <c r="D7" s="19" t="s">
        <v>152</v>
      </c>
      <c r="E7" s="19" t="s">
        <v>153</v>
      </c>
      <c r="F7" s="19" t="s">
        <v>154</v>
      </c>
      <c r="G7" s="19"/>
    </row>
    <row r="8" spans="1:7">
      <c r="A8" s="18" t="s">
        <v>552</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2</v>
      </c>
      <c r="E10" s="16">
        <v>0</v>
      </c>
      <c r="F10" s="16">
        <v>0</v>
      </c>
      <c r="G10" s="16">
        <f>F10+E10+D10+C10</f>
        <v>2</v>
      </c>
    </row>
    <row r="11" spans="1:7">
      <c r="A11" s="15" t="s">
        <v>162</v>
      </c>
      <c r="C11" s="16">
        <v>4</v>
      </c>
      <c r="D11" s="16">
        <v>16</v>
      </c>
      <c r="E11" s="16">
        <v>11</v>
      </c>
      <c r="F11" s="16">
        <v>11</v>
      </c>
      <c r="G11" s="16">
        <f>F11+E11+D11+C11</f>
        <v>42</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554</v>
      </c>
      <c r="B15" s="19" t="s">
        <v>156</v>
      </c>
      <c r="C15" s="19" t="s">
        <v>1074</v>
      </c>
      <c r="D15" s="20" t="s">
        <v>157</v>
      </c>
      <c r="E15" s="20" t="s">
        <v>158</v>
      </c>
      <c r="F15" s="20" t="s">
        <v>159</v>
      </c>
      <c r="G15" s="19"/>
    </row>
    <row r="16" spans="1:7">
      <c r="B16" s="18"/>
      <c r="C16" s="18"/>
      <c r="D16" s="19"/>
      <c r="E16" s="19"/>
      <c r="F16" s="19"/>
      <c r="G16" s="19" t="s">
        <v>160</v>
      </c>
    </row>
    <row r="17" spans="1:12">
      <c r="A17" s="15" t="s">
        <v>553</v>
      </c>
      <c r="C17" s="16">
        <v>0</v>
      </c>
      <c r="D17" s="16">
        <v>0</v>
      </c>
      <c r="E17" s="16">
        <v>0</v>
      </c>
      <c r="F17" s="16">
        <v>5</v>
      </c>
      <c r="G17" s="16">
        <f>F17+E17+D17+C17</f>
        <v>5</v>
      </c>
    </row>
    <row r="18" spans="1:12">
      <c r="A18" s="15" t="s">
        <v>162</v>
      </c>
      <c r="C18" s="16">
        <v>0</v>
      </c>
      <c r="D18" s="16">
        <v>0</v>
      </c>
      <c r="E18" s="16">
        <v>0</v>
      </c>
      <c r="F18" s="16">
        <v>4</v>
      </c>
      <c r="G18" s="16">
        <f>F18+E18+D18+C18</f>
        <v>4</v>
      </c>
    </row>
    <row r="20" spans="1:12" ht="34.5">
      <c r="C20" s="22" t="s">
        <v>1075</v>
      </c>
      <c r="D20" s="22" t="s">
        <v>177</v>
      </c>
      <c r="E20" s="22" t="s">
        <v>178</v>
      </c>
      <c r="F20" s="22" t="s">
        <v>179</v>
      </c>
      <c r="G20" s="22" t="s">
        <v>180</v>
      </c>
    </row>
    <row r="21" spans="1:12">
      <c r="C21" s="139">
        <f>C10+C17</f>
        <v>0</v>
      </c>
      <c r="D21" s="139">
        <f>D10+D17</f>
        <v>2</v>
      </c>
      <c r="E21" s="139">
        <f>E10+E17</f>
        <v>0</v>
      </c>
      <c r="F21" s="139">
        <f>F10+F17</f>
        <v>5</v>
      </c>
      <c r="G21" s="139">
        <f>C21+D21+E21+F21</f>
        <v>7</v>
      </c>
    </row>
    <row r="22" spans="1:12">
      <c r="C22" s="16"/>
      <c r="D22" s="16"/>
      <c r="E22" s="16"/>
      <c r="F22" s="16"/>
      <c r="G22" s="16"/>
    </row>
    <row r="23" spans="1:12" ht="34.5">
      <c r="C23" s="22" t="s">
        <v>1077</v>
      </c>
      <c r="D23" s="22" t="s">
        <v>181</v>
      </c>
      <c r="E23" s="22" t="s">
        <v>182</v>
      </c>
      <c r="F23" s="22" t="s">
        <v>183</v>
      </c>
      <c r="G23" s="22" t="s">
        <v>184</v>
      </c>
    </row>
    <row r="24" spans="1:12">
      <c r="C24" s="139">
        <f>C11+C18</f>
        <v>4</v>
      </c>
      <c r="D24" s="139">
        <f>D11+D18</f>
        <v>16</v>
      </c>
      <c r="E24" s="139">
        <f>E11+E18</f>
        <v>11</v>
      </c>
      <c r="F24" s="139">
        <f>F11+F18</f>
        <v>15</v>
      </c>
      <c r="G24" s="139">
        <f>D24+E24+F24+C24</f>
        <v>46</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185</v>
      </c>
      <c r="B30" s="26" t="s">
        <v>186</v>
      </c>
      <c r="C30" s="99" t="s">
        <v>1069</v>
      </c>
      <c r="D30" s="27" t="s">
        <v>1070</v>
      </c>
      <c r="E30" s="27" t="s">
        <v>1071</v>
      </c>
      <c r="F30" s="27" t="s">
        <v>1072</v>
      </c>
      <c r="G30" s="27" t="s">
        <v>160</v>
      </c>
      <c r="H30" s="28"/>
      <c r="I30" s="28"/>
      <c r="J30" s="29"/>
      <c r="K30" s="29"/>
      <c r="L30" s="30"/>
    </row>
    <row r="31" spans="1:12" s="17" customFormat="1" ht="12">
      <c r="A31" s="31"/>
      <c r="B31" s="26" t="s">
        <v>187</v>
      </c>
      <c r="C31" s="32">
        <v>0</v>
      </c>
      <c r="D31" s="32">
        <v>0</v>
      </c>
      <c r="E31" s="32">
        <v>0</v>
      </c>
      <c r="F31" s="32">
        <v>1</v>
      </c>
      <c r="G31" s="32">
        <v>1</v>
      </c>
      <c r="H31" s="28"/>
      <c r="I31" s="28"/>
      <c r="J31" s="29"/>
      <c r="K31" s="29"/>
      <c r="L31" s="30"/>
    </row>
    <row r="32" spans="1:12" s="17" customFormat="1" ht="12">
      <c r="A32" s="31"/>
      <c r="B32" s="26" t="s">
        <v>188</v>
      </c>
      <c r="C32" s="32">
        <v>0</v>
      </c>
      <c r="D32" s="33">
        <v>0</v>
      </c>
      <c r="E32" s="33">
        <v>1</v>
      </c>
      <c r="F32" s="33">
        <v>2</v>
      </c>
      <c r="G32" s="33">
        <v>3</v>
      </c>
      <c r="H32" s="28"/>
      <c r="I32" s="28"/>
      <c r="J32" s="29"/>
      <c r="K32" s="29"/>
      <c r="L32" s="30"/>
    </row>
    <row r="33" spans="1:12" s="17" customFormat="1" ht="12">
      <c r="A33" s="31"/>
      <c r="B33" s="26" t="s">
        <v>189</v>
      </c>
      <c r="C33" s="32">
        <v>0</v>
      </c>
      <c r="D33" s="33">
        <v>0</v>
      </c>
      <c r="E33" s="33">
        <v>0</v>
      </c>
      <c r="F33" s="33">
        <v>2</v>
      </c>
      <c r="G33" s="33">
        <v>2</v>
      </c>
      <c r="H33" s="28"/>
      <c r="I33" s="28"/>
      <c r="J33" s="29"/>
      <c r="K33" s="29"/>
      <c r="L33" s="30"/>
    </row>
    <row r="34" spans="1:12" s="17" customFormat="1" ht="12">
      <c r="A34" s="31"/>
      <c r="B34" s="26" t="s">
        <v>190</v>
      </c>
      <c r="C34" s="32">
        <v>0</v>
      </c>
      <c r="D34" s="33">
        <v>0</v>
      </c>
      <c r="E34" s="33">
        <v>0</v>
      </c>
      <c r="F34" s="33">
        <v>5</v>
      </c>
      <c r="G34" s="33">
        <v>5</v>
      </c>
      <c r="H34" s="28"/>
      <c r="I34" s="28"/>
      <c r="J34" s="29"/>
      <c r="K34" s="29"/>
      <c r="L34" s="30"/>
    </row>
    <row r="35" spans="1:12" s="17" customFormat="1" ht="12">
      <c r="A35" s="31"/>
      <c r="B35" s="26" t="s">
        <v>191</v>
      </c>
      <c r="C35" s="32">
        <v>0</v>
      </c>
      <c r="D35" s="33">
        <v>0</v>
      </c>
      <c r="E35" s="33">
        <v>0</v>
      </c>
      <c r="F35" s="33">
        <v>5</v>
      </c>
      <c r="G35" s="33">
        <v>5</v>
      </c>
      <c r="H35" s="28"/>
      <c r="I35" s="28"/>
      <c r="J35" s="29"/>
      <c r="K35" s="29"/>
      <c r="L35" s="30"/>
    </row>
    <row r="36" spans="1:12" s="17" customFormat="1" ht="12">
      <c r="A36" s="31"/>
      <c r="B36" s="26" t="s">
        <v>192</v>
      </c>
      <c r="C36" s="32">
        <v>0</v>
      </c>
      <c r="D36" s="33">
        <v>1</v>
      </c>
      <c r="E36" s="33">
        <v>1</v>
      </c>
      <c r="F36" s="33">
        <v>7</v>
      </c>
      <c r="G36" s="33">
        <v>9</v>
      </c>
      <c r="H36" s="28"/>
      <c r="I36" s="28"/>
      <c r="J36" s="29"/>
      <c r="K36" s="29"/>
      <c r="L36" s="30"/>
    </row>
    <row r="37" spans="1:12" s="17" customFormat="1" ht="12">
      <c r="A37" s="31"/>
      <c r="B37" s="26" t="s">
        <v>193</v>
      </c>
      <c r="C37" s="32">
        <v>0</v>
      </c>
      <c r="D37" s="33">
        <v>1</v>
      </c>
      <c r="E37" s="33">
        <v>1</v>
      </c>
      <c r="F37" s="33">
        <v>7</v>
      </c>
      <c r="G37" s="33">
        <v>9</v>
      </c>
      <c r="H37" s="28"/>
      <c r="I37" s="28"/>
      <c r="J37" s="29"/>
      <c r="K37" s="29"/>
      <c r="L37" s="30"/>
    </row>
    <row r="38" spans="1:12" s="17" customFormat="1" ht="12">
      <c r="A38" s="31"/>
      <c r="B38" s="26" t="s">
        <v>194</v>
      </c>
      <c r="C38" s="32">
        <v>0</v>
      </c>
      <c r="D38" s="33">
        <v>2</v>
      </c>
      <c r="E38" s="33">
        <v>2</v>
      </c>
      <c r="F38" s="33">
        <v>8</v>
      </c>
      <c r="G38" s="33">
        <v>12</v>
      </c>
      <c r="H38" s="28"/>
      <c r="I38" s="28"/>
      <c r="J38" s="29"/>
      <c r="K38" s="29"/>
      <c r="L38" s="30"/>
    </row>
    <row r="39" spans="1:12" s="17" customFormat="1" ht="12">
      <c r="A39" s="31"/>
      <c r="B39" s="26" t="s">
        <v>195</v>
      </c>
      <c r="C39" s="32">
        <v>0</v>
      </c>
      <c r="D39" s="33">
        <v>1</v>
      </c>
      <c r="E39" s="33">
        <v>2</v>
      </c>
      <c r="F39" s="33">
        <v>8</v>
      </c>
      <c r="G39" s="33">
        <v>11</v>
      </c>
      <c r="H39" s="28"/>
      <c r="I39" s="28"/>
      <c r="J39" s="29"/>
      <c r="K39" s="29"/>
      <c r="L39" s="30"/>
    </row>
    <row r="40" spans="1:12" s="17" customFormat="1" ht="12">
      <c r="A40" s="31"/>
      <c r="B40" s="26" t="s">
        <v>196</v>
      </c>
      <c r="C40" s="32">
        <v>0</v>
      </c>
      <c r="D40" s="33">
        <v>1</v>
      </c>
      <c r="E40" s="33">
        <v>1</v>
      </c>
      <c r="F40" s="33">
        <v>9</v>
      </c>
      <c r="G40" s="33">
        <v>11</v>
      </c>
      <c r="H40" s="28"/>
      <c r="I40" s="28"/>
      <c r="J40" s="29"/>
      <c r="K40" s="29"/>
      <c r="L40" s="30"/>
    </row>
    <row r="41" spans="1:12" s="17" customFormat="1" ht="12">
      <c r="A41" s="31"/>
      <c r="B41" s="26" t="s">
        <v>197</v>
      </c>
      <c r="C41" s="32">
        <v>0</v>
      </c>
      <c r="D41" s="33">
        <v>0</v>
      </c>
      <c r="E41" s="33">
        <v>0</v>
      </c>
      <c r="F41" s="33">
        <v>7</v>
      </c>
      <c r="G41" s="33">
        <v>7</v>
      </c>
      <c r="H41" s="28"/>
      <c r="I41" s="28"/>
      <c r="J41" s="29"/>
      <c r="K41" s="29"/>
      <c r="L41" s="30"/>
    </row>
    <row r="42" spans="1:12" s="17" customFormat="1" ht="12">
      <c r="A42" s="31"/>
      <c r="B42" s="26" t="s">
        <v>198</v>
      </c>
      <c r="C42" s="32">
        <v>0</v>
      </c>
      <c r="D42" s="33">
        <v>0</v>
      </c>
      <c r="E42" s="33">
        <v>0</v>
      </c>
      <c r="F42" s="33">
        <v>10</v>
      </c>
      <c r="G42" s="33">
        <v>10</v>
      </c>
      <c r="H42" s="28"/>
      <c r="I42" s="28"/>
      <c r="J42" s="29"/>
      <c r="K42" s="29"/>
      <c r="L42" s="30"/>
    </row>
    <row r="43" spans="1:12" s="17" customFormat="1" ht="12">
      <c r="A43" s="31"/>
      <c r="B43" s="26" t="s">
        <v>199</v>
      </c>
      <c r="C43" s="32">
        <v>0</v>
      </c>
      <c r="D43" s="33">
        <v>0</v>
      </c>
      <c r="E43" s="33">
        <v>0</v>
      </c>
      <c r="F43" s="33">
        <v>11</v>
      </c>
      <c r="G43" s="33">
        <v>11</v>
      </c>
      <c r="H43" s="28"/>
      <c r="I43" s="28"/>
      <c r="J43" s="29"/>
      <c r="K43" s="29"/>
      <c r="L43" s="30"/>
    </row>
    <row r="44" spans="1:12" s="17" customFormat="1" ht="12">
      <c r="A44" s="31"/>
      <c r="B44" s="26" t="s">
        <v>200</v>
      </c>
      <c r="C44" s="32">
        <v>0</v>
      </c>
      <c r="D44" s="33">
        <v>1</v>
      </c>
      <c r="E44" s="33">
        <v>2</v>
      </c>
      <c r="F44" s="33">
        <v>5</v>
      </c>
      <c r="G44" s="33">
        <v>8</v>
      </c>
      <c r="H44" s="28"/>
      <c r="I44" s="28"/>
      <c r="J44" s="29"/>
      <c r="K44" s="29"/>
      <c r="L44" s="30"/>
    </row>
    <row r="45" spans="1:12" s="17" customFormat="1" ht="12">
      <c r="A45" s="31"/>
      <c r="B45" s="26" t="s">
        <v>201</v>
      </c>
      <c r="C45" s="32">
        <v>0</v>
      </c>
      <c r="D45" s="33">
        <v>1</v>
      </c>
      <c r="E45" s="33">
        <v>2</v>
      </c>
      <c r="F45" s="33">
        <v>5</v>
      </c>
      <c r="G45" s="33">
        <v>8</v>
      </c>
      <c r="H45" s="28"/>
      <c r="I45" s="28"/>
      <c r="J45" s="29"/>
      <c r="K45" s="29"/>
      <c r="L45" s="30"/>
    </row>
    <row r="46" spans="1:12" s="17" customFormat="1" ht="12">
      <c r="A46" s="31"/>
      <c r="B46" s="26" t="s">
        <v>202</v>
      </c>
      <c r="C46" s="32">
        <v>0</v>
      </c>
      <c r="D46" s="33">
        <v>0</v>
      </c>
      <c r="E46" s="33">
        <v>1</v>
      </c>
      <c r="F46" s="33">
        <v>3</v>
      </c>
      <c r="G46" s="33">
        <v>4</v>
      </c>
      <c r="H46" s="28"/>
      <c r="I46" s="28"/>
      <c r="J46" s="29"/>
      <c r="K46" s="29"/>
      <c r="L46" s="30"/>
    </row>
    <row r="47" spans="1:12" s="17" customFormat="1" ht="12">
      <c r="A47" s="31"/>
      <c r="B47" s="26" t="s">
        <v>203</v>
      </c>
      <c r="C47" s="32">
        <v>0</v>
      </c>
      <c r="D47" s="33">
        <v>0</v>
      </c>
      <c r="E47" s="33">
        <v>1</v>
      </c>
      <c r="F47" s="33">
        <v>4</v>
      </c>
      <c r="G47" s="33">
        <v>5</v>
      </c>
      <c r="H47" s="28"/>
      <c r="I47" s="28"/>
      <c r="J47" s="29"/>
      <c r="K47" s="29"/>
      <c r="L47" s="30"/>
    </row>
    <row r="48" spans="1:12" s="17" customFormat="1" ht="12">
      <c r="A48" s="31"/>
      <c r="B48" s="26" t="s">
        <v>204</v>
      </c>
      <c r="C48" s="32">
        <v>0</v>
      </c>
      <c r="D48" s="33">
        <v>1</v>
      </c>
      <c r="E48" s="33">
        <v>1</v>
      </c>
      <c r="F48" s="33">
        <v>5</v>
      </c>
      <c r="G48" s="33">
        <v>7</v>
      </c>
      <c r="H48" s="28"/>
      <c r="I48" s="28"/>
      <c r="J48" s="29"/>
      <c r="K48" s="29"/>
      <c r="L48" s="30"/>
    </row>
    <row r="49" spans="1:12" s="17" customFormat="1" ht="12">
      <c r="A49" s="31"/>
      <c r="B49" s="26" t="s">
        <v>205</v>
      </c>
      <c r="C49" s="32">
        <v>0</v>
      </c>
      <c r="D49" s="33">
        <v>1</v>
      </c>
      <c r="E49" s="33">
        <v>2</v>
      </c>
      <c r="F49" s="33">
        <v>5</v>
      </c>
      <c r="G49" s="33">
        <v>8</v>
      </c>
      <c r="H49" s="28"/>
      <c r="I49" s="28"/>
      <c r="J49" s="29"/>
      <c r="K49" s="29"/>
      <c r="L49" s="30"/>
    </row>
    <row r="50" spans="1:12" s="17" customFormat="1" ht="12">
      <c r="A50" s="31"/>
      <c r="B50" s="26" t="s">
        <v>206</v>
      </c>
      <c r="C50" s="32">
        <v>0</v>
      </c>
      <c r="D50" s="33">
        <v>0</v>
      </c>
      <c r="E50" s="33">
        <v>1</v>
      </c>
      <c r="F50" s="33">
        <v>4</v>
      </c>
      <c r="G50" s="33">
        <v>5</v>
      </c>
      <c r="H50" s="28"/>
      <c r="I50" s="28"/>
      <c r="J50" s="29"/>
      <c r="K50" s="29"/>
      <c r="L50" s="30"/>
    </row>
    <row r="51" spans="1:12">
      <c r="A51" s="31"/>
      <c r="B51" s="26" t="s">
        <v>207</v>
      </c>
      <c r="C51" s="32">
        <v>0</v>
      </c>
      <c r="D51" s="33">
        <v>0</v>
      </c>
      <c r="E51" s="33">
        <v>1</v>
      </c>
      <c r="F51" s="33">
        <v>3</v>
      </c>
      <c r="G51" s="33">
        <v>4</v>
      </c>
    </row>
    <row r="52" spans="1:12">
      <c r="A52" s="31"/>
      <c r="B52" s="26" t="s">
        <v>208</v>
      </c>
      <c r="C52" s="32">
        <v>0</v>
      </c>
      <c r="D52" s="33">
        <v>0</v>
      </c>
      <c r="E52" s="33">
        <v>0</v>
      </c>
      <c r="F52" s="33">
        <v>4</v>
      </c>
      <c r="G52" s="33">
        <v>4</v>
      </c>
    </row>
    <row r="53" spans="1:12" s="17" customFormat="1" ht="12">
      <c r="A53" s="31"/>
      <c r="B53" s="26" t="s">
        <v>209</v>
      </c>
      <c r="C53" s="32">
        <v>0</v>
      </c>
      <c r="D53" s="33">
        <v>0</v>
      </c>
      <c r="E53" s="33">
        <v>0</v>
      </c>
      <c r="F53" s="33">
        <v>6</v>
      </c>
      <c r="G53" s="33">
        <v>6</v>
      </c>
      <c r="H53" s="28"/>
      <c r="I53" s="28"/>
      <c r="J53" s="29"/>
      <c r="K53" s="29"/>
      <c r="L53" s="30"/>
    </row>
    <row r="54" spans="1:12" s="17" customFormat="1" ht="12">
      <c r="A54" s="31"/>
      <c r="B54" s="26" t="s">
        <v>210</v>
      </c>
      <c r="C54" s="32">
        <v>0</v>
      </c>
      <c r="D54" s="33">
        <v>1</v>
      </c>
      <c r="E54" s="33">
        <v>4</v>
      </c>
      <c r="F54" s="33">
        <v>4</v>
      </c>
      <c r="G54" s="33">
        <v>9</v>
      </c>
      <c r="H54" s="28"/>
      <c r="I54" s="28"/>
      <c r="J54" s="29"/>
      <c r="K54" s="29"/>
      <c r="L54" s="30"/>
    </row>
    <row r="55" spans="1:12" s="17" customFormat="1" ht="12">
      <c r="A55" s="31"/>
      <c r="B55" s="26" t="s">
        <v>211</v>
      </c>
      <c r="C55" s="32">
        <v>0</v>
      </c>
      <c r="D55" s="33">
        <v>1</v>
      </c>
      <c r="E55" s="33">
        <v>6</v>
      </c>
      <c r="F55" s="33">
        <v>1</v>
      </c>
      <c r="G55" s="33">
        <v>8</v>
      </c>
      <c r="H55" s="28"/>
      <c r="I55" s="28"/>
      <c r="J55" s="29"/>
      <c r="K55" s="29"/>
      <c r="L55" s="30"/>
    </row>
    <row r="56" spans="1:12" s="17" customFormat="1" ht="12">
      <c r="A56" s="31"/>
      <c r="B56" s="26" t="s">
        <v>212</v>
      </c>
      <c r="C56" s="32">
        <v>0</v>
      </c>
      <c r="D56" s="33">
        <v>1</v>
      </c>
      <c r="E56" s="33">
        <v>1</v>
      </c>
      <c r="F56" s="33">
        <v>1</v>
      </c>
      <c r="G56" s="33">
        <v>3</v>
      </c>
      <c r="H56" s="28"/>
      <c r="I56" s="28"/>
      <c r="J56" s="29"/>
      <c r="K56" s="29"/>
      <c r="L56" s="30"/>
    </row>
    <row r="57" spans="1:12" s="17" customFormat="1" ht="12">
      <c r="A57" s="31"/>
      <c r="B57" s="26" t="s">
        <v>213</v>
      </c>
      <c r="C57" s="32">
        <v>0</v>
      </c>
      <c r="D57" s="33">
        <v>0</v>
      </c>
      <c r="E57" s="33">
        <v>0</v>
      </c>
      <c r="F57" s="33">
        <v>0</v>
      </c>
      <c r="G57" s="33">
        <v>0</v>
      </c>
      <c r="H57" s="28"/>
      <c r="I57" s="28"/>
      <c r="J57" s="29"/>
      <c r="K57" s="29"/>
      <c r="L57" s="30"/>
    </row>
    <row r="58" spans="1:12" s="17" customFormat="1" ht="12">
      <c r="A58" s="31"/>
      <c r="B58" s="26" t="s">
        <v>214</v>
      </c>
      <c r="C58" s="32">
        <v>0</v>
      </c>
      <c r="D58" s="33">
        <v>0</v>
      </c>
      <c r="E58" s="33">
        <v>2</v>
      </c>
      <c r="F58" s="33">
        <v>3</v>
      </c>
      <c r="G58" s="33">
        <v>5</v>
      </c>
      <c r="H58" s="28"/>
      <c r="I58" s="28"/>
      <c r="J58" s="29"/>
      <c r="K58" s="29"/>
      <c r="L58" s="30"/>
    </row>
    <row r="59" spans="1:12" s="17" customFormat="1" ht="12">
      <c r="A59" s="31"/>
      <c r="B59" s="26" t="s">
        <v>215</v>
      </c>
      <c r="C59" s="32">
        <v>0</v>
      </c>
      <c r="D59" s="33">
        <v>1</v>
      </c>
      <c r="E59" s="33">
        <v>2</v>
      </c>
      <c r="F59" s="33">
        <v>0</v>
      </c>
      <c r="G59" s="33">
        <v>3</v>
      </c>
      <c r="H59" s="28"/>
      <c r="I59" s="28"/>
      <c r="J59" s="29"/>
      <c r="K59" s="29"/>
      <c r="L59" s="30"/>
    </row>
    <row r="60" spans="1:12" s="17" customFormat="1" ht="12">
      <c r="A60" s="31"/>
      <c r="B60" s="26" t="s">
        <v>216</v>
      </c>
      <c r="C60" s="32">
        <v>0</v>
      </c>
      <c r="D60" s="33">
        <v>0</v>
      </c>
      <c r="E60" s="33">
        <v>0</v>
      </c>
      <c r="F60" s="33">
        <v>0</v>
      </c>
      <c r="G60" s="33">
        <v>0</v>
      </c>
      <c r="H60" s="28"/>
      <c r="I60" s="28"/>
      <c r="J60" s="29"/>
      <c r="K60" s="29"/>
      <c r="L60" s="30"/>
    </row>
    <row r="61" spans="1:12" s="17" customFormat="1" ht="12">
      <c r="A61" s="31"/>
      <c r="B61" s="26" t="s">
        <v>217</v>
      </c>
      <c r="C61" s="32">
        <v>0</v>
      </c>
      <c r="D61" s="33">
        <v>0</v>
      </c>
      <c r="E61" s="33">
        <v>1</v>
      </c>
      <c r="F61" s="33">
        <v>2</v>
      </c>
      <c r="G61" s="33">
        <v>3</v>
      </c>
      <c r="H61" s="28"/>
      <c r="I61" s="28"/>
      <c r="J61" s="29"/>
      <c r="K61" s="29"/>
      <c r="L61" s="30"/>
    </row>
    <row r="62" spans="1:12" s="17" customFormat="1" ht="12">
      <c r="A62" s="31"/>
      <c r="B62" s="26" t="s">
        <v>218</v>
      </c>
      <c r="C62" s="32">
        <v>0</v>
      </c>
      <c r="D62" s="33">
        <v>0</v>
      </c>
      <c r="E62" s="33">
        <v>0</v>
      </c>
      <c r="F62" s="33">
        <v>0</v>
      </c>
      <c r="G62" s="33">
        <v>0</v>
      </c>
      <c r="H62" s="28"/>
      <c r="I62" s="28"/>
      <c r="J62" s="29"/>
      <c r="K62" s="29"/>
      <c r="L62" s="30"/>
    </row>
    <row r="63" spans="1:12" s="17" customFormat="1" ht="12">
      <c r="A63" s="31"/>
      <c r="B63" s="26" t="s">
        <v>219</v>
      </c>
      <c r="C63" s="32">
        <v>0</v>
      </c>
      <c r="D63" s="33">
        <v>0</v>
      </c>
      <c r="E63" s="33">
        <v>1</v>
      </c>
      <c r="F63" s="33">
        <v>1</v>
      </c>
      <c r="G63" s="33">
        <v>2</v>
      </c>
      <c r="H63" s="28"/>
      <c r="I63" s="28"/>
      <c r="J63" s="29"/>
      <c r="K63" s="29"/>
      <c r="L63" s="30"/>
    </row>
    <row r="64" spans="1:12" s="17" customFormat="1" ht="12">
      <c r="A64" s="31"/>
      <c r="B64" s="26" t="s">
        <v>220</v>
      </c>
      <c r="C64" s="32">
        <v>0</v>
      </c>
      <c r="D64" s="33">
        <v>0</v>
      </c>
      <c r="E64" s="33">
        <v>2</v>
      </c>
      <c r="F64" s="33">
        <v>1</v>
      </c>
      <c r="G64" s="33">
        <v>3</v>
      </c>
      <c r="H64" s="28"/>
      <c r="I64" s="28"/>
      <c r="J64" s="29"/>
      <c r="K64" s="29"/>
      <c r="L64" s="30"/>
    </row>
    <row r="65" spans="1:12" s="17" customFormat="1" ht="12">
      <c r="A65" s="31"/>
      <c r="B65" s="26" t="s">
        <v>221</v>
      </c>
      <c r="C65" s="32">
        <v>0</v>
      </c>
      <c r="D65" s="33">
        <v>0</v>
      </c>
      <c r="E65" s="33">
        <v>1</v>
      </c>
      <c r="F65" s="33">
        <v>5</v>
      </c>
      <c r="G65" s="33">
        <v>6</v>
      </c>
      <c r="H65" s="28"/>
      <c r="I65" s="28"/>
      <c r="J65" s="29"/>
      <c r="K65" s="29"/>
      <c r="L65" s="30"/>
    </row>
    <row r="66" spans="1:12" s="17" customFormat="1" ht="12">
      <c r="A66" s="31"/>
      <c r="B66" s="26" t="s">
        <v>222</v>
      </c>
      <c r="C66" s="32">
        <v>0</v>
      </c>
      <c r="D66" s="33">
        <v>1</v>
      </c>
      <c r="E66" s="33">
        <v>2</v>
      </c>
      <c r="F66" s="33">
        <v>6</v>
      </c>
      <c r="G66" s="33">
        <v>9</v>
      </c>
      <c r="H66" s="28"/>
      <c r="I66" s="28"/>
      <c r="J66" s="29"/>
      <c r="K66" s="29"/>
      <c r="L66" s="30"/>
    </row>
    <row r="67" spans="1:12" s="17" customFormat="1" ht="12">
      <c r="A67" s="31"/>
      <c r="B67" s="26" t="s">
        <v>223</v>
      </c>
      <c r="C67" s="32">
        <v>0</v>
      </c>
      <c r="D67" s="33">
        <v>0</v>
      </c>
      <c r="E67" s="33">
        <v>5</v>
      </c>
      <c r="F67" s="33">
        <v>8</v>
      </c>
      <c r="G67" s="33">
        <v>13</v>
      </c>
      <c r="H67" s="28"/>
      <c r="I67" s="28"/>
      <c r="J67" s="29"/>
      <c r="K67" s="29"/>
      <c r="L67" s="30"/>
    </row>
    <row r="68" spans="1:12" s="17" customFormat="1" ht="12">
      <c r="A68" s="31"/>
      <c r="B68" s="26" t="s">
        <v>224</v>
      </c>
      <c r="C68" s="32">
        <v>0</v>
      </c>
      <c r="D68" s="33">
        <v>2</v>
      </c>
      <c r="E68" s="33">
        <v>4</v>
      </c>
      <c r="F68" s="33">
        <v>6</v>
      </c>
      <c r="G68" s="33">
        <v>12</v>
      </c>
      <c r="H68" s="28"/>
      <c r="I68" s="28"/>
      <c r="J68" s="29"/>
      <c r="K68" s="29"/>
      <c r="L68" s="30"/>
    </row>
    <row r="69" spans="1:12" s="17" customFormat="1" ht="12">
      <c r="A69" s="31"/>
      <c r="B69" s="26" t="s">
        <v>225</v>
      </c>
      <c r="C69" s="32">
        <v>0</v>
      </c>
      <c r="D69" s="33">
        <v>1</v>
      </c>
      <c r="E69" s="33">
        <v>2</v>
      </c>
      <c r="F69" s="33">
        <v>5</v>
      </c>
      <c r="G69" s="33">
        <v>8</v>
      </c>
      <c r="H69" s="28"/>
      <c r="I69" s="28"/>
      <c r="J69" s="29"/>
      <c r="K69" s="29"/>
      <c r="L69" s="30"/>
    </row>
    <row r="70" spans="1:12" s="17" customFormat="1" ht="12">
      <c r="A70" s="31"/>
      <c r="B70" s="26" t="s">
        <v>226</v>
      </c>
      <c r="C70" s="32">
        <v>0</v>
      </c>
      <c r="D70" s="33">
        <v>0</v>
      </c>
      <c r="E70" s="33">
        <v>2</v>
      </c>
      <c r="F70" s="33">
        <v>5</v>
      </c>
      <c r="G70" s="33">
        <v>7</v>
      </c>
      <c r="H70" s="28"/>
      <c r="I70" s="28"/>
      <c r="J70" s="29"/>
      <c r="K70" s="29"/>
      <c r="L70" s="30"/>
    </row>
    <row r="71" spans="1:12" s="17" customFormat="1" ht="12">
      <c r="A71" s="31"/>
      <c r="B71" s="26" t="s">
        <v>227</v>
      </c>
      <c r="C71" s="32">
        <v>0</v>
      </c>
      <c r="D71" s="33">
        <v>1</v>
      </c>
      <c r="E71" s="33">
        <v>2</v>
      </c>
      <c r="F71" s="33">
        <v>3</v>
      </c>
      <c r="G71" s="33">
        <v>6</v>
      </c>
      <c r="H71" s="28"/>
      <c r="I71" s="28"/>
      <c r="J71" s="29"/>
      <c r="K71" s="29"/>
      <c r="L71" s="30"/>
    </row>
    <row r="72" spans="1:12" s="17" customFormat="1" ht="12">
      <c r="A72" s="31"/>
      <c r="B72" s="26" t="s">
        <v>228</v>
      </c>
      <c r="C72" s="32">
        <v>0</v>
      </c>
      <c r="D72" s="33">
        <v>1</v>
      </c>
      <c r="E72" s="33">
        <v>3</v>
      </c>
      <c r="F72" s="33">
        <v>4</v>
      </c>
      <c r="G72" s="33">
        <v>8</v>
      </c>
      <c r="H72" s="28"/>
      <c r="I72" s="28"/>
      <c r="J72" s="29"/>
      <c r="K72" s="29"/>
      <c r="L72" s="30"/>
    </row>
    <row r="73" spans="1:12" s="17" customFormat="1" ht="12">
      <c r="A73" s="31"/>
      <c r="B73" s="26" t="s">
        <v>229</v>
      </c>
      <c r="C73" s="32">
        <v>0</v>
      </c>
      <c r="D73" s="33">
        <v>0</v>
      </c>
      <c r="E73" s="33">
        <v>0</v>
      </c>
      <c r="F73" s="33">
        <v>4</v>
      </c>
      <c r="G73" s="33">
        <v>4</v>
      </c>
      <c r="H73" s="28"/>
      <c r="I73" s="28"/>
      <c r="J73" s="29"/>
      <c r="K73" s="29"/>
      <c r="L73" s="30"/>
    </row>
    <row r="74" spans="1:12" s="17" customFormat="1" ht="12">
      <c r="A74" s="31"/>
      <c r="B74" s="26" t="s">
        <v>230</v>
      </c>
      <c r="C74" s="32">
        <v>0</v>
      </c>
      <c r="D74" s="33">
        <v>2</v>
      </c>
      <c r="E74" s="33">
        <v>2</v>
      </c>
      <c r="F74" s="33">
        <v>3</v>
      </c>
      <c r="G74" s="33">
        <v>7</v>
      </c>
      <c r="H74" s="28"/>
      <c r="I74" s="28"/>
      <c r="J74" s="29"/>
      <c r="K74" s="29"/>
      <c r="L74" s="30"/>
    </row>
    <row r="75" spans="1:12" s="17" customFormat="1" ht="12">
      <c r="A75" s="31"/>
      <c r="B75" s="26" t="s">
        <v>231</v>
      </c>
      <c r="C75" s="32">
        <v>0</v>
      </c>
      <c r="D75" s="33">
        <v>1</v>
      </c>
      <c r="E75" s="33">
        <v>2</v>
      </c>
      <c r="F75" s="33">
        <v>4</v>
      </c>
      <c r="G75" s="33">
        <v>7</v>
      </c>
      <c r="H75" s="28"/>
      <c r="I75" s="28"/>
      <c r="J75" s="29"/>
      <c r="K75" s="29"/>
      <c r="L75" s="30"/>
    </row>
    <row r="76" spans="1:12" s="17" customFormat="1" ht="12">
      <c r="A76" s="31"/>
      <c r="B76" s="26" t="s">
        <v>232</v>
      </c>
      <c r="C76" s="32">
        <v>0</v>
      </c>
      <c r="D76" s="33">
        <v>1</v>
      </c>
      <c r="E76" s="33">
        <v>0</v>
      </c>
      <c r="F76" s="33">
        <v>1</v>
      </c>
      <c r="G76" s="33">
        <v>2</v>
      </c>
      <c r="H76" s="28"/>
      <c r="I76" s="28"/>
      <c r="J76" s="29"/>
      <c r="K76" s="29"/>
      <c r="L76" s="30"/>
    </row>
    <row r="77" spans="1:12" s="17" customFormat="1" ht="12">
      <c r="A77" s="31"/>
      <c r="B77" s="26" t="s">
        <v>233</v>
      </c>
      <c r="C77" s="32">
        <v>0</v>
      </c>
      <c r="D77" s="33">
        <v>1</v>
      </c>
      <c r="E77" s="33">
        <v>0</v>
      </c>
      <c r="F77" s="33">
        <v>3</v>
      </c>
      <c r="G77" s="33">
        <v>4</v>
      </c>
      <c r="H77" s="28"/>
      <c r="I77" s="28"/>
      <c r="J77" s="29"/>
      <c r="K77" s="29"/>
      <c r="L77" s="30"/>
    </row>
    <row r="78" spans="1:12" s="17" customFormat="1" ht="12">
      <c r="A78" s="31"/>
      <c r="B78" s="26" t="s">
        <v>234</v>
      </c>
      <c r="C78" s="32">
        <v>0</v>
      </c>
      <c r="D78" s="33">
        <v>2</v>
      </c>
      <c r="E78" s="33">
        <v>0</v>
      </c>
      <c r="F78" s="33">
        <v>2</v>
      </c>
      <c r="G78" s="33">
        <v>4</v>
      </c>
      <c r="H78" s="28"/>
      <c r="I78" s="28"/>
      <c r="J78" s="29"/>
      <c r="K78" s="29"/>
      <c r="L78" s="30"/>
    </row>
    <row r="79" spans="1:12" s="17" customFormat="1" ht="12">
      <c r="A79" s="31"/>
      <c r="B79" s="26" t="s">
        <v>235</v>
      </c>
      <c r="C79" s="32">
        <v>0</v>
      </c>
      <c r="D79" s="33">
        <v>1</v>
      </c>
      <c r="E79" s="33">
        <v>1</v>
      </c>
      <c r="F79" s="33">
        <v>2</v>
      </c>
      <c r="G79" s="33">
        <v>4</v>
      </c>
      <c r="H79" s="28"/>
      <c r="I79" s="28"/>
      <c r="J79" s="29"/>
      <c r="K79" s="29"/>
      <c r="L79" s="30"/>
    </row>
    <row r="80" spans="1:12" s="17" customFormat="1" ht="12">
      <c r="A80" s="31"/>
      <c r="B80" s="26" t="s">
        <v>236</v>
      </c>
      <c r="C80" s="32">
        <v>0</v>
      </c>
      <c r="D80" s="33">
        <v>3</v>
      </c>
      <c r="E80" s="33">
        <v>1</v>
      </c>
      <c r="F80" s="33">
        <v>3</v>
      </c>
      <c r="G80" s="33">
        <v>7</v>
      </c>
      <c r="H80" s="28"/>
      <c r="I80" s="28"/>
      <c r="J80" s="29"/>
      <c r="K80" s="29"/>
      <c r="L80" s="30"/>
    </row>
    <row r="81" spans="1:12" s="17" customFormat="1" ht="12">
      <c r="A81" s="31"/>
      <c r="B81" s="26" t="s">
        <v>237</v>
      </c>
      <c r="C81" s="32">
        <v>0</v>
      </c>
      <c r="D81" s="33">
        <v>0</v>
      </c>
      <c r="E81" s="33">
        <v>1</v>
      </c>
      <c r="F81" s="33">
        <v>1</v>
      </c>
      <c r="G81" s="33">
        <v>2</v>
      </c>
      <c r="H81" s="28"/>
      <c r="I81" s="28"/>
      <c r="J81" s="29"/>
      <c r="K81" s="29"/>
      <c r="L81" s="30"/>
    </row>
    <row r="82" spans="1:12" s="17" customFormat="1" ht="12">
      <c r="A82" s="31"/>
      <c r="B82" s="26" t="s">
        <v>238</v>
      </c>
      <c r="C82" s="32">
        <v>0</v>
      </c>
      <c r="D82" s="33">
        <v>0</v>
      </c>
      <c r="E82" s="33">
        <v>0</v>
      </c>
      <c r="F82" s="33">
        <v>2</v>
      </c>
      <c r="G82" s="33">
        <v>2</v>
      </c>
      <c r="H82" s="28"/>
      <c r="I82" s="28"/>
      <c r="J82" s="29"/>
      <c r="K82" s="29"/>
      <c r="L82" s="30"/>
    </row>
    <row r="83" spans="1:12" s="17" customFormat="1" ht="12">
      <c r="A83" s="31"/>
      <c r="B83" s="26" t="s">
        <v>239</v>
      </c>
      <c r="C83" s="32">
        <v>0</v>
      </c>
      <c r="D83" s="33">
        <v>0</v>
      </c>
      <c r="E83" s="33">
        <v>1</v>
      </c>
      <c r="F83" s="33">
        <v>4</v>
      </c>
      <c r="G83" s="33">
        <v>5</v>
      </c>
      <c r="H83" s="28"/>
      <c r="I83" s="28"/>
      <c r="J83" s="29"/>
      <c r="K83" s="29"/>
      <c r="L83" s="30"/>
    </row>
    <row r="84" spans="1:12" s="17" customFormat="1" ht="12">
      <c r="A84" s="31"/>
      <c r="B84" s="26" t="s">
        <v>240</v>
      </c>
      <c r="C84" s="32">
        <v>0</v>
      </c>
      <c r="D84" s="33">
        <v>1</v>
      </c>
      <c r="E84" s="33">
        <v>2</v>
      </c>
      <c r="F84" s="33">
        <v>1</v>
      </c>
      <c r="G84" s="33">
        <v>4</v>
      </c>
      <c r="H84" s="28"/>
      <c r="I84" s="28"/>
      <c r="J84" s="29"/>
      <c r="K84" s="29"/>
      <c r="L84" s="30"/>
    </row>
    <row r="85" spans="1:12" s="17" customFormat="1" ht="12">
      <c r="A85" s="31"/>
      <c r="B85" s="26" t="s">
        <v>241</v>
      </c>
      <c r="C85" s="32">
        <v>0</v>
      </c>
      <c r="D85" s="33">
        <v>0</v>
      </c>
      <c r="E85" s="33">
        <v>0</v>
      </c>
      <c r="F85" s="33">
        <v>1</v>
      </c>
      <c r="G85" s="33">
        <v>1</v>
      </c>
      <c r="H85" s="28"/>
      <c r="I85" s="28"/>
      <c r="J85" s="29"/>
      <c r="K85" s="29"/>
      <c r="L85" s="30"/>
    </row>
    <row r="86" spans="1:12" s="17" customFormat="1" ht="12">
      <c r="A86" s="31"/>
      <c r="B86" s="26" t="s">
        <v>242</v>
      </c>
      <c r="C86" s="32">
        <v>0</v>
      </c>
      <c r="D86" s="33">
        <v>2</v>
      </c>
      <c r="E86" s="33">
        <v>3</v>
      </c>
      <c r="F86" s="33">
        <v>3</v>
      </c>
      <c r="G86" s="33">
        <v>8</v>
      </c>
      <c r="H86" s="28"/>
      <c r="I86" s="28"/>
      <c r="J86" s="29"/>
      <c r="K86" s="29"/>
      <c r="L86" s="30"/>
    </row>
    <row r="87" spans="1:12" s="17" customFormat="1" ht="12">
      <c r="A87" s="31"/>
      <c r="B87" s="26" t="s">
        <v>243</v>
      </c>
      <c r="C87" s="32">
        <v>0</v>
      </c>
      <c r="D87" s="33">
        <v>0</v>
      </c>
      <c r="E87" s="33">
        <v>1</v>
      </c>
      <c r="F87" s="33">
        <v>1</v>
      </c>
      <c r="G87" s="33">
        <v>2</v>
      </c>
      <c r="H87" s="28"/>
      <c r="I87" s="28"/>
      <c r="J87" s="29"/>
      <c r="K87" s="29"/>
      <c r="L87" s="30"/>
    </row>
    <row r="88" spans="1:12" s="17" customFormat="1" ht="12">
      <c r="A88" s="31"/>
      <c r="B88" s="26" t="s">
        <v>244</v>
      </c>
      <c r="C88" s="32">
        <v>0</v>
      </c>
      <c r="D88" s="33">
        <v>0</v>
      </c>
      <c r="E88" s="33">
        <v>2</v>
      </c>
      <c r="F88" s="33">
        <v>1</v>
      </c>
      <c r="G88" s="33">
        <v>3</v>
      </c>
      <c r="H88" s="28"/>
      <c r="I88" s="28"/>
      <c r="J88" s="29"/>
      <c r="K88" s="29"/>
      <c r="L88" s="30"/>
    </row>
    <row r="89" spans="1:12" s="17" customFormat="1" ht="12">
      <c r="A89" s="31"/>
      <c r="B89" s="26" t="s">
        <v>245</v>
      </c>
      <c r="C89" s="32">
        <v>0</v>
      </c>
      <c r="D89" s="33">
        <v>1</v>
      </c>
      <c r="E89" s="33">
        <v>0</v>
      </c>
      <c r="F89" s="33">
        <v>2</v>
      </c>
      <c r="G89" s="33">
        <v>3</v>
      </c>
      <c r="H89" s="28"/>
      <c r="I89" s="28"/>
      <c r="J89" s="29"/>
      <c r="K89" s="29"/>
      <c r="L89" s="30"/>
    </row>
    <row r="90" spans="1:12" s="17" customFormat="1" ht="12">
      <c r="A90" s="31"/>
      <c r="B90" s="26" t="s">
        <v>246</v>
      </c>
      <c r="C90" s="32">
        <v>0</v>
      </c>
      <c r="D90" s="33">
        <v>0</v>
      </c>
      <c r="E90" s="33">
        <v>1</v>
      </c>
      <c r="F90" s="33">
        <v>1</v>
      </c>
      <c r="G90" s="33">
        <v>2</v>
      </c>
      <c r="H90" s="28"/>
      <c r="I90" s="28"/>
      <c r="J90" s="29"/>
      <c r="K90" s="29"/>
      <c r="L90" s="30"/>
    </row>
    <row r="91" spans="1:12" s="17" customFormat="1" ht="12">
      <c r="A91" s="31"/>
      <c r="B91" s="26" t="s">
        <v>247</v>
      </c>
      <c r="C91" s="32">
        <v>0</v>
      </c>
      <c r="D91" s="33">
        <v>1</v>
      </c>
      <c r="E91" s="33">
        <v>2</v>
      </c>
      <c r="F91" s="33">
        <v>0</v>
      </c>
      <c r="G91" s="33">
        <v>3</v>
      </c>
      <c r="H91" s="28"/>
      <c r="I91" s="28"/>
      <c r="J91" s="29"/>
      <c r="K91" s="29"/>
      <c r="L91" s="30"/>
    </row>
    <row r="92" spans="1:12" s="17" customFormat="1" ht="12">
      <c r="A92" s="31"/>
      <c r="B92" s="26" t="s">
        <v>248</v>
      </c>
      <c r="C92" s="32">
        <v>0</v>
      </c>
      <c r="D92" s="33">
        <v>2</v>
      </c>
      <c r="E92" s="33">
        <v>0</v>
      </c>
      <c r="F92" s="33">
        <v>2</v>
      </c>
      <c r="G92" s="33">
        <v>4</v>
      </c>
      <c r="H92" s="28"/>
      <c r="I92" s="28"/>
      <c r="J92" s="29"/>
      <c r="K92" s="29"/>
      <c r="L92" s="30"/>
    </row>
    <row r="93" spans="1:12" s="17" customFormat="1" ht="12">
      <c r="A93" s="31"/>
      <c r="B93" s="26" t="s">
        <v>249</v>
      </c>
      <c r="C93" s="32">
        <v>0</v>
      </c>
      <c r="D93" s="33">
        <v>2</v>
      </c>
      <c r="E93" s="33">
        <v>0</v>
      </c>
      <c r="F93" s="33">
        <v>2</v>
      </c>
      <c r="G93" s="33">
        <v>4</v>
      </c>
      <c r="H93" s="28"/>
      <c r="I93" s="28"/>
      <c r="J93" s="29"/>
      <c r="K93" s="29"/>
      <c r="L93" s="30"/>
    </row>
    <row r="94" spans="1:12" s="17" customFormat="1" ht="12">
      <c r="A94" s="31"/>
      <c r="B94" s="26" t="s">
        <v>250</v>
      </c>
      <c r="C94" s="32">
        <v>0</v>
      </c>
      <c r="D94" s="33">
        <v>1</v>
      </c>
      <c r="E94" s="33">
        <v>1</v>
      </c>
      <c r="F94" s="33">
        <v>0</v>
      </c>
      <c r="G94" s="33">
        <v>2</v>
      </c>
      <c r="H94" s="28"/>
      <c r="I94" s="28"/>
      <c r="J94" s="29"/>
      <c r="K94" s="29"/>
      <c r="L94" s="30"/>
    </row>
    <row r="95" spans="1:12" s="17" customFormat="1" ht="12">
      <c r="A95" s="31"/>
      <c r="B95" s="26" t="s">
        <v>251</v>
      </c>
      <c r="C95" s="32">
        <v>0</v>
      </c>
      <c r="D95" s="33">
        <v>1</v>
      </c>
      <c r="E95" s="33">
        <v>1</v>
      </c>
      <c r="F95" s="33">
        <v>0</v>
      </c>
      <c r="G95" s="33">
        <v>2</v>
      </c>
      <c r="H95" s="28"/>
      <c r="I95" s="28"/>
      <c r="J95" s="29"/>
      <c r="K95" s="29"/>
      <c r="L95" s="30"/>
    </row>
    <row r="96" spans="1:12" s="17" customFormat="1" ht="12">
      <c r="A96" s="31"/>
      <c r="B96" s="26" t="s">
        <v>252</v>
      </c>
      <c r="C96" s="32">
        <v>0</v>
      </c>
      <c r="D96" s="33">
        <v>2</v>
      </c>
      <c r="E96" s="33">
        <v>1</v>
      </c>
      <c r="F96" s="33">
        <v>0</v>
      </c>
      <c r="G96" s="33">
        <v>3</v>
      </c>
      <c r="H96" s="28"/>
      <c r="I96" s="28"/>
      <c r="J96" s="29"/>
      <c r="K96" s="29"/>
      <c r="L96" s="30"/>
    </row>
    <row r="97" spans="1:12" s="17" customFormat="1" ht="12">
      <c r="A97" s="31"/>
      <c r="B97" s="26" t="s">
        <v>253</v>
      </c>
      <c r="C97" s="32">
        <v>0</v>
      </c>
      <c r="D97" s="33">
        <v>0</v>
      </c>
      <c r="E97" s="33">
        <v>1</v>
      </c>
      <c r="F97" s="33">
        <v>0</v>
      </c>
      <c r="G97" s="33">
        <v>1</v>
      </c>
      <c r="H97" s="28"/>
      <c r="I97" s="28"/>
      <c r="J97" s="29"/>
      <c r="K97" s="29"/>
      <c r="L97" s="30"/>
    </row>
    <row r="98" spans="1:12" s="17" customFormat="1" ht="12">
      <c r="A98" s="31"/>
      <c r="B98" s="26" t="s">
        <v>254</v>
      </c>
      <c r="C98" s="32">
        <v>0</v>
      </c>
      <c r="D98" s="33">
        <v>0</v>
      </c>
      <c r="E98" s="33">
        <v>1</v>
      </c>
      <c r="F98" s="33">
        <v>0</v>
      </c>
      <c r="G98" s="33">
        <v>1</v>
      </c>
      <c r="H98" s="28"/>
      <c r="I98" s="28"/>
      <c r="J98" s="29"/>
      <c r="K98" s="29"/>
      <c r="L98" s="30"/>
    </row>
    <row r="99" spans="1:12" s="17" customFormat="1" ht="12">
      <c r="A99" s="31"/>
      <c r="B99" s="26" t="s">
        <v>255</v>
      </c>
      <c r="C99" s="32">
        <v>0</v>
      </c>
      <c r="D99" s="33">
        <v>0</v>
      </c>
      <c r="E99" s="33">
        <v>1</v>
      </c>
      <c r="F99" s="33">
        <v>0</v>
      </c>
      <c r="G99" s="33">
        <v>1</v>
      </c>
      <c r="H99" s="28"/>
      <c r="I99" s="28"/>
      <c r="J99" s="29"/>
      <c r="K99" s="29"/>
      <c r="L99" s="30"/>
    </row>
    <row r="100" spans="1:12" s="17" customFormat="1" ht="12">
      <c r="A100" s="31"/>
      <c r="B100" s="26" t="s">
        <v>256</v>
      </c>
      <c r="C100" s="32">
        <v>0</v>
      </c>
      <c r="D100" s="33">
        <v>1</v>
      </c>
      <c r="E100" s="33">
        <v>2</v>
      </c>
      <c r="F100" s="33">
        <v>1</v>
      </c>
      <c r="G100" s="33">
        <v>4</v>
      </c>
      <c r="H100" s="28"/>
      <c r="I100" s="28"/>
      <c r="J100" s="29"/>
      <c r="K100" s="29"/>
      <c r="L100" s="30"/>
    </row>
    <row r="101" spans="1:12" s="17" customFormat="1" ht="12">
      <c r="A101" s="31"/>
      <c r="B101" s="26" t="s">
        <v>257</v>
      </c>
      <c r="C101" s="32">
        <v>0</v>
      </c>
      <c r="D101" s="33">
        <v>1</v>
      </c>
      <c r="E101" s="33">
        <v>1</v>
      </c>
      <c r="F101" s="33">
        <v>1</v>
      </c>
      <c r="G101" s="33">
        <v>3</v>
      </c>
      <c r="H101" s="28"/>
      <c r="I101" s="28"/>
      <c r="J101" s="29"/>
      <c r="K101" s="29"/>
      <c r="L101" s="30"/>
    </row>
    <row r="102" spans="1:12" s="17" customFormat="1" ht="12">
      <c r="A102" s="31"/>
      <c r="B102" s="26" t="s">
        <v>258</v>
      </c>
      <c r="C102" s="32">
        <v>0</v>
      </c>
      <c r="D102" s="33">
        <v>1</v>
      </c>
      <c r="E102" s="33">
        <v>0</v>
      </c>
      <c r="F102" s="33">
        <v>0</v>
      </c>
      <c r="G102" s="33">
        <v>1</v>
      </c>
      <c r="H102" s="28"/>
      <c r="I102" s="28"/>
      <c r="J102" s="29"/>
      <c r="K102" s="29"/>
      <c r="L102" s="30"/>
    </row>
    <row r="103" spans="1:12" s="17" customFormat="1" ht="12">
      <c r="A103" s="31"/>
      <c r="B103" s="26" t="s">
        <v>259</v>
      </c>
      <c r="C103" s="32">
        <v>0</v>
      </c>
      <c r="D103" s="33">
        <v>0</v>
      </c>
      <c r="E103" s="33">
        <v>0</v>
      </c>
      <c r="F103" s="33">
        <v>0</v>
      </c>
      <c r="G103" s="33">
        <v>0</v>
      </c>
      <c r="H103" s="28"/>
      <c r="I103" s="28"/>
      <c r="J103" s="29"/>
      <c r="K103" s="29"/>
      <c r="L103" s="30"/>
    </row>
    <row r="104" spans="1:12" s="17" customFormat="1" ht="12">
      <c r="A104" s="31"/>
      <c r="B104" s="26" t="s">
        <v>260</v>
      </c>
      <c r="C104" s="32">
        <v>0</v>
      </c>
      <c r="D104" s="33">
        <v>0</v>
      </c>
      <c r="E104" s="33">
        <v>0</v>
      </c>
      <c r="F104" s="33">
        <v>0</v>
      </c>
      <c r="G104" s="33">
        <v>0</v>
      </c>
      <c r="H104" s="28"/>
      <c r="I104" s="28"/>
      <c r="J104" s="29"/>
      <c r="K104" s="29"/>
      <c r="L104" s="30"/>
    </row>
    <row r="105" spans="1:12" s="17" customFormat="1" ht="12">
      <c r="A105" s="31"/>
      <c r="B105" s="26" t="s">
        <v>261</v>
      </c>
      <c r="C105" s="32">
        <v>0</v>
      </c>
      <c r="D105" s="33">
        <v>0</v>
      </c>
      <c r="E105" s="33">
        <v>2</v>
      </c>
      <c r="F105" s="33">
        <v>0</v>
      </c>
      <c r="G105" s="33">
        <v>2</v>
      </c>
      <c r="H105" s="28"/>
      <c r="I105" s="28"/>
      <c r="J105" s="29"/>
      <c r="K105" s="29"/>
      <c r="L105" s="30"/>
    </row>
    <row r="106" spans="1:12" s="17" customFormat="1" ht="12">
      <c r="A106" s="31"/>
      <c r="B106" s="26" t="s">
        <v>262</v>
      </c>
      <c r="C106" s="32">
        <v>0</v>
      </c>
      <c r="D106" s="33">
        <v>2</v>
      </c>
      <c r="E106" s="33">
        <v>4</v>
      </c>
      <c r="F106" s="33">
        <v>0</v>
      </c>
      <c r="G106" s="33">
        <v>6</v>
      </c>
      <c r="H106" s="28"/>
      <c r="I106" s="28"/>
      <c r="J106" s="29"/>
      <c r="K106" s="29"/>
      <c r="L106" s="30"/>
    </row>
    <row r="107" spans="1:12" s="17" customFormat="1" ht="12">
      <c r="A107" s="31"/>
      <c r="B107" s="26" t="s">
        <v>263</v>
      </c>
      <c r="C107" s="32">
        <v>0</v>
      </c>
      <c r="D107" s="33">
        <v>3</v>
      </c>
      <c r="E107" s="33">
        <v>1</v>
      </c>
      <c r="F107" s="33">
        <v>1</v>
      </c>
      <c r="G107" s="33">
        <v>5</v>
      </c>
      <c r="H107" s="28"/>
      <c r="I107" s="28"/>
      <c r="J107" s="29"/>
      <c r="K107" s="29"/>
      <c r="L107" s="30"/>
    </row>
    <row r="108" spans="1:12" s="17" customFormat="1" ht="12">
      <c r="A108" s="31"/>
      <c r="B108" s="26" t="s">
        <v>264</v>
      </c>
      <c r="C108" s="32">
        <v>0</v>
      </c>
      <c r="D108" s="33">
        <v>0</v>
      </c>
      <c r="E108" s="33">
        <v>1</v>
      </c>
      <c r="F108" s="33">
        <v>0</v>
      </c>
      <c r="G108" s="33">
        <v>1</v>
      </c>
      <c r="H108" s="28"/>
      <c r="I108" s="28"/>
      <c r="J108" s="29"/>
      <c r="K108" s="29"/>
      <c r="L108" s="30"/>
    </row>
    <row r="109" spans="1:12" s="17" customFormat="1" ht="12">
      <c r="A109" s="31"/>
      <c r="B109" s="26" t="s">
        <v>265</v>
      </c>
      <c r="C109" s="32">
        <v>0</v>
      </c>
      <c r="D109" s="33">
        <v>2</v>
      </c>
      <c r="E109" s="33">
        <v>0</v>
      </c>
      <c r="F109" s="33">
        <v>1</v>
      </c>
      <c r="G109" s="33">
        <v>3</v>
      </c>
      <c r="H109" s="28"/>
      <c r="I109" s="28"/>
      <c r="J109" s="29"/>
      <c r="K109" s="29"/>
      <c r="L109" s="30"/>
    </row>
    <row r="110" spans="1:12" s="17" customFormat="1" ht="12">
      <c r="A110" s="31"/>
      <c r="B110" s="26" t="s">
        <v>266</v>
      </c>
      <c r="C110" s="32">
        <v>0</v>
      </c>
      <c r="D110" s="33">
        <v>1</v>
      </c>
      <c r="E110" s="33">
        <v>0</v>
      </c>
      <c r="F110" s="33">
        <v>0</v>
      </c>
      <c r="G110" s="33">
        <v>1</v>
      </c>
      <c r="H110" s="28"/>
      <c r="I110" s="28"/>
      <c r="J110" s="29"/>
      <c r="K110" s="29"/>
      <c r="L110" s="30"/>
    </row>
    <row r="111" spans="1:12" s="17" customFormat="1" ht="12">
      <c r="A111" s="31"/>
      <c r="B111" s="26" t="s">
        <v>267</v>
      </c>
      <c r="C111" s="32">
        <v>0</v>
      </c>
      <c r="D111" s="33">
        <v>2</v>
      </c>
      <c r="E111" s="33">
        <v>0</v>
      </c>
      <c r="F111" s="33">
        <v>1</v>
      </c>
      <c r="G111" s="33">
        <v>3</v>
      </c>
      <c r="H111" s="28"/>
      <c r="I111" s="28"/>
      <c r="J111" s="29"/>
      <c r="K111" s="29"/>
      <c r="L111" s="30"/>
    </row>
    <row r="112" spans="1:12" s="17" customFormat="1" ht="12">
      <c r="A112" s="31"/>
      <c r="B112" s="26" t="s">
        <v>268</v>
      </c>
      <c r="C112" s="32">
        <v>0</v>
      </c>
      <c r="D112" s="33">
        <v>0</v>
      </c>
      <c r="E112" s="33">
        <v>0</v>
      </c>
      <c r="F112" s="33">
        <v>1</v>
      </c>
      <c r="G112" s="33">
        <v>1</v>
      </c>
      <c r="H112" s="28"/>
      <c r="I112" s="28"/>
      <c r="J112" s="29"/>
      <c r="K112" s="29"/>
      <c r="L112" s="30"/>
    </row>
    <row r="113" spans="1:12" s="17" customFormat="1" ht="12">
      <c r="A113" s="31"/>
      <c r="B113" s="26" t="s">
        <v>269</v>
      </c>
      <c r="C113" s="32">
        <v>0</v>
      </c>
      <c r="D113" s="33">
        <v>1</v>
      </c>
      <c r="E113" s="33">
        <v>1</v>
      </c>
      <c r="F113" s="33">
        <v>1</v>
      </c>
      <c r="G113" s="33">
        <f>G21</f>
        <v>7</v>
      </c>
      <c r="H113" s="28"/>
      <c r="I113" s="28"/>
      <c r="J113" s="29"/>
      <c r="K113" s="29"/>
      <c r="L113" s="30"/>
    </row>
    <row r="114" spans="1:12" s="17" customFormat="1" ht="12">
      <c r="A114" s="31"/>
      <c r="B114" s="26" t="s">
        <v>270</v>
      </c>
      <c r="C114" s="32">
        <v>0</v>
      </c>
      <c r="D114" s="33">
        <v>1</v>
      </c>
      <c r="E114" s="33">
        <v>1</v>
      </c>
      <c r="F114" s="33">
        <v>1</v>
      </c>
      <c r="G114" s="33">
        <v>3</v>
      </c>
      <c r="H114" s="28"/>
      <c r="I114" s="28"/>
      <c r="J114" s="29"/>
      <c r="K114" s="29"/>
      <c r="L114" s="30"/>
    </row>
    <row r="115" spans="1:12" s="17" customFormat="1" ht="12">
      <c r="A115" s="31"/>
      <c r="B115" s="26" t="s">
        <v>271</v>
      </c>
      <c r="C115" s="32">
        <v>0</v>
      </c>
      <c r="D115" s="33">
        <v>3</v>
      </c>
      <c r="E115" s="33">
        <v>2</v>
      </c>
      <c r="F115" s="33">
        <v>2</v>
      </c>
      <c r="G115" s="33">
        <v>7</v>
      </c>
      <c r="H115" s="28"/>
      <c r="I115" s="28"/>
      <c r="J115" s="29"/>
      <c r="K115" s="29"/>
      <c r="L115" s="30"/>
    </row>
    <row r="116" spans="1:12" s="17" customFormat="1" ht="12">
      <c r="A116" s="31"/>
      <c r="B116" s="26" t="s">
        <v>272</v>
      </c>
      <c r="C116" s="32">
        <v>0</v>
      </c>
      <c r="D116" s="33">
        <v>1</v>
      </c>
      <c r="E116" s="33">
        <v>2</v>
      </c>
      <c r="F116" s="33">
        <v>1</v>
      </c>
      <c r="G116" s="33">
        <v>4</v>
      </c>
      <c r="H116" s="28"/>
      <c r="I116" s="28"/>
      <c r="J116" s="29"/>
      <c r="K116" s="29"/>
      <c r="L116" s="30"/>
    </row>
    <row r="117" spans="1:12" s="17" customFormat="1" ht="12">
      <c r="A117" s="31"/>
      <c r="B117" s="26" t="s">
        <v>273</v>
      </c>
      <c r="C117" s="32">
        <v>0</v>
      </c>
      <c r="D117" s="33">
        <v>1</v>
      </c>
      <c r="E117" s="33">
        <v>1</v>
      </c>
      <c r="F117" s="33">
        <v>1</v>
      </c>
      <c r="G117" s="33">
        <v>3</v>
      </c>
      <c r="H117" s="28"/>
      <c r="I117" s="28"/>
      <c r="J117" s="29"/>
      <c r="K117" s="29"/>
      <c r="L117" s="30"/>
    </row>
    <row r="118" spans="1:12" s="17" customFormat="1" ht="12">
      <c r="A118" s="31"/>
      <c r="B118" s="26" t="s">
        <v>274</v>
      </c>
      <c r="C118" s="32">
        <v>0</v>
      </c>
      <c r="D118" s="33">
        <v>0</v>
      </c>
      <c r="E118" s="33">
        <v>1</v>
      </c>
      <c r="F118" s="33">
        <v>0</v>
      </c>
      <c r="G118" s="33">
        <v>1</v>
      </c>
      <c r="H118" s="28"/>
      <c r="I118" s="28"/>
      <c r="J118" s="29"/>
      <c r="K118" s="29"/>
      <c r="L118" s="30"/>
    </row>
    <row r="119" spans="1:12" s="17" customFormat="1" ht="12">
      <c r="A119" s="31"/>
      <c r="B119" s="26" t="s">
        <v>275</v>
      </c>
      <c r="C119" s="32">
        <v>0</v>
      </c>
      <c r="D119" s="33">
        <v>4</v>
      </c>
      <c r="E119" s="33">
        <v>3</v>
      </c>
      <c r="F119" s="33">
        <v>1</v>
      </c>
      <c r="G119" s="33">
        <v>8</v>
      </c>
      <c r="H119" s="28"/>
      <c r="I119" s="28"/>
      <c r="J119" s="29"/>
      <c r="K119" s="29"/>
      <c r="L119" s="30"/>
    </row>
    <row r="120" spans="1:12" s="17" customFormat="1" ht="12">
      <c r="A120" s="31"/>
      <c r="B120" s="26" t="s">
        <v>276</v>
      </c>
      <c r="C120" s="32">
        <v>0</v>
      </c>
      <c r="D120" s="33">
        <v>7</v>
      </c>
      <c r="E120" s="33">
        <v>8</v>
      </c>
      <c r="F120" s="33">
        <v>5</v>
      </c>
      <c r="G120" s="33">
        <v>20</v>
      </c>
      <c r="H120" s="28"/>
      <c r="I120" s="28"/>
      <c r="J120" s="29"/>
      <c r="K120" s="29"/>
      <c r="L120" s="30"/>
    </row>
    <row r="121" spans="1:12" s="17" customFormat="1" ht="12">
      <c r="A121" s="31"/>
      <c r="B121" s="26" t="s">
        <v>277</v>
      </c>
      <c r="C121" s="32">
        <v>0</v>
      </c>
      <c r="D121" s="33">
        <v>6</v>
      </c>
      <c r="E121" s="33">
        <v>8</v>
      </c>
      <c r="F121" s="33">
        <v>4</v>
      </c>
      <c r="G121" s="33">
        <v>18</v>
      </c>
      <c r="H121" s="28"/>
      <c r="I121" s="28"/>
      <c r="J121" s="29"/>
      <c r="K121" s="29"/>
      <c r="L121" s="30"/>
    </row>
    <row r="122" spans="1:12" s="17" customFormat="1" ht="12">
      <c r="A122" s="31"/>
      <c r="B122" s="26" t="s">
        <v>278</v>
      </c>
      <c r="C122" s="32">
        <v>0</v>
      </c>
      <c r="D122" s="33">
        <v>1</v>
      </c>
      <c r="E122" s="33">
        <v>2</v>
      </c>
      <c r="F122" s="33">
        <v>1</v>
      </c>
      <c r="G122" s="33">
        <v>4</v>
      </c>
      <c r="H122" s="28"/>
      <c r="I122" s="28"/>
      <c r="J122" s="29"/>
      <c r="K122" s="29"/>
      <c r="L122" s="30"/>
    </row>
    <row r="123" spans="1:12" s="17" customFormat="1" ht="12">
      <c r="A123" s="31"/>
      <c r="B123" s="26" t="s">
        <v>279</v>
      </c>
      <c r="C123" s="32">
        <v>0</v>
      </c>
      <c r="D123" s="33">
        <v>0</v>
      </c>
      <c r="E123" s="33">
        <v>1</v>
      </c>
      <c r="F123" s="33">
        <v>1</v>
      </c>
      <c r="G123" s="33">
        <v>2</v>
      </c>
      <c r="H123" s="28"/>
      <c r="I123" s="28"/>
      <c r="J123" s="29"/>
      <c r="K123" s="29"/>
      <c r="L123" s="30"/>
    </row>
    <row r="124" spans="1:12" s="17" customFormat="1" ht="12">
      <c r="A124" s="31"/>
      <c r="B124" s="26" t="s">
        <v>280</v>
      </c>
      <c r="C124" s="32">
        <v>0</v>
      </c>
      <c r="D124" s="33">
        <v>1</v>
      </c>
      <c r="E124" s="33">
        <v>1</v>
      </c>
      <c r="F124" s="33">
        <v>1</v>
      </c>
      <c r="G124" s="33">
        <v>3</v>
      </c>
      <c r="H124" s="28"/>
      <c r="I124" s="28"/>
      <c r="J124" s="29"/>
      <c r="K124" s="29"/>
      <c r="L124" s="30"/>
    </row>
    <row r="125" spans="1:12" s="17" customFormat="1" ht="12">
      <c r="A125" s="31"/>
      <c r="B125" s="26" t="s">
        <v>281</v>
      </c>
      <c r="C125" s="32">
        <v>0</v>
      </c>
      <c r="D125" s="33">
        <v>0</v>
      </c>
      <c r="E125" s="33">
        <v>2</v>
      </c>
      <c r="F125" s="33">
        <v>2</v>
      </c>
      <c r="G125" s="33">
        <v>4</v>
      </c>
      <c r="H125" s="28"/>
      <c r="I125" s="28"/>
      <c r="J125" s="29"/>
      <c r="K125" s="29"/>
      <c r="L125" s="30"/>
    </row>
    <row r="126" spans="1:12" s="17" customFormat="1" ht="12">
      <c r="A126" s="31"/>
      <c r="B126" s="26" t="s">
        <v>282</v>
      </c>
      <c r="C126" s="32">
        <v>0</v>
      </c>
      <c r="D126" s="33">
        <v>2</v>
      </c>
      <c r="E126" s="33">
        <v>1</v>
      </c>
      <c r="F126" s="33">
        <v>2</v>
      </c>
      <c r="G126" s="33">
        <v>5</v>
      </c>
      <c r="H126" s="28"/>
      <c r="I126" s="28"/>
      <c r="J126" s="29"/>
      <c r="K126" s="29"/>
      <c r="L126" s="30"/>
    </row>
    <row r="127" spans="1:12" s="17" customFormat="1" ht="12">
      <c r="A127" s="31"/>
      <c r="B127" s="26" t="s">
        <v>283</v>
      </c>
      <c r="C127" s="32">
        <v>0</v>
      </c>
      <c r="D127" s="33">
        <v>2</v>
      </c>
      <c r="E127" s="33">
        <v>0</v>
      </c>
      <c r="F127" s="33">
        <v>0</v>
      </c>
      <c r="G127" s="33">
        <f>G21</f>
        <v>7</v>
      </c>
      <c r="H127" s="28"/>
      <c r="I127" s="28"/>
      <c r="J127" s="29"/>
      <c r="K127" s="29"/>
      <c r="L127" s="30"/>
    </row>
    <row r="128" spans="1:12" s="17" customFormat="1" ht="12">
      <c r="A128" s="31"/>
      <c r="B128" s="26" t="s">
        <v>284</v>
      </c>
      <c r="C128" s="32">
        <v>0</v>
      </c>
      <c r="D128" s="33">
        <v>2</v>
      </c>
      <c r="E128" s="33">
        <v>1</v>
      </c>
      <c r="F128" s="33">
        <v>1</v>
      </c>
      <c r="G128" s="33">
        <v>4</v>
      </c>
      <c r="H128" s="28"/>
      <c r="I128" s="28"/>
      <c r="J128" s="29"/>
      <c r="K128" s="29"/>
      <c r="L128" s="30"/>
    </row>
    <row r="129" spans="1:12" s="17" customFormat="1" ht="12">
      <c r="A129" s="31"/>
      <c r="B129" s="26" t="s">
        <v>285</v>
      </c>
      <c r="C129" s="32">
        <v>0</v>
      </c>
      <c r="D129" s="33">
        <v>1</v>
      </c>
      <c r="E129" s="33">
        <v>6</v>
      </c>
      <c r="F129" s="33">
        <v>1</v>
      </c>
      <c r="G129" s="33">
        <v>8</v>
      </c>
      <c r="H129" s="28"/>
      <c r="I129" s="28"/>
      <c r="J129" s="29"/>
      <c r="K129" s="29"/>
      <c r="L129" s="30"/>
    </row>
    <row r="130" spans="1:12" s="17" customFormat="1" ht="12">
      <c r="A130" s="31"/>
      <c r="B130" s="26" t="s">
        <v>286</v>
      </c>
      <c r="C130" s="32">
        <v>0</v>
      </c>
      <c r="D130" s="33">
        <v>0</v>
      </c>
      <c r="E130" s="33">
        <v>0</v>
      </c>
      <c r="F130" s="33">
        <v>0</v>
      </c>
      <c r="G130" s="33">
        <v>0</v>
      </c>
      <c r="H130" s="28"/>
      <c r="I130" s="28"/>
      <c r="J130" s="29"/>
      <c r="K130" s="29"/>
      <c r="L130" s="30"/>
    </row>
    <row r="131" spans="1:12" s="17" customFormat="1" ht="12">
      <c r="A131" s="31"/>
      <c r="B131" s="26" t="s">
        <v>287</v>
      </c>
      <c r="C131" s="32">
        <v>0</v>
      </c>
      <c r="D131" s="33">
        <v>0</v>
      </c>
      <c r="E131" s="33">
        <v>2</v>
      </c>
      <c r="F131" s="33">
        <v>0</v>
      </c>
      <c r="G131" s="33">
        <v>2</v>
      </c>
      <c r="H131" s="28"/>
      <c r="I131" s="28"/>
      <c r="J131" s="29"/>
      <c r="K131" s="29"/>
      <c r="L131" s="30"/>
    </row>
    <row r="132" spans="1:12" s="17" customFormat="1" ht="12">
      <c r="A132" s="31"/>
      <c r="B132" s="26" t="s">
        <v>288</v>
      </c>
      <c r="C132" s="32">
        <v>0</v>
      </c>
      <c r="D132" s="33">
        <v>2</v>
      </c>
      <c r="E132" s="33">
        <v>2</v>
      </c>
      <c r="F132" s="33">
        <v>0</v>
      </c>
      <c r="G132" s="33">
        <v>4</v>
      </c>
      <c r="H132" s="28"/>
      <c r="I132" s="28"/>
      <c r="J132" s="29"/>
      <c r="K132" s="29"/>
      <c r="L132" s="30"/>
    </row>
    <row r="133" spans="1:12" s="17" customFormat="1" ht="12">
      <c r="A133" s="31"/>
      <c r="B133" s="26" t="s">
        <v>289</v>
      </c>
      <c r="C133" s="32">
        <v>0</v>
      </c>
      <c r="D133" s="33">
        <v>7</v>
      </c>
      <c r="E133" s="33">
        <v>0</v>
      </c>
      <c r="F133" s="33">
        <v>2</v>
      </c>
      <c r="G133" s="33">
        <v>9</v>
      </c>
      <c r="H133" s="28"/>
      <c r="I133" s="28"/>
      <c r="J133" s="29"/>
      <c r="K133" s="29"/>
      <c r="L133" s="30"/>
    </row>
    <row r="134" spans="1:12" s="17" customFormat="1" ht="12">
      <c r="A134" s="31"/>
      <c r="B134" s="26" t="s">
        <v>290</v>
      </c>
      <c r="C134" s="32">
        <v>0</v>
      </c>
      <c r="D134" s="33">
        <v>1</v>
      </c>
      <c r="E134" s="33">
        <v>0</v>
      </c>
      <c r="F134" s="33">
        <v>2</v>
      </c>
      <c r="G134" s="33">
        <v>3</v>
      </c>
      <c r="H134" s="28"/>
      <c r="I134" s="28"/>
      <c r="J134" s="29"/>
      <c r="K134" s="29"/>
      <c r="L134" s="30"/>
    </row>
    <row r="135" spans="1:12" s="17" customFormat="1" ht="12">
      <c r="A135" s="31"/>
      <c r="B135" s="26" t="s">
        <v>291</v>
      </c>
      <c r="C135" s="32">
        <v>0</v>
      </c>
      <c r="D135" s="33">
        <v>0</v>
      </c>
      <c r="E135" s="33">
        <v>0</v>
      </c>
      <c r="F135" s="33">
        <v>0</v>
      </c>
      <c r="G135" s="33">
        <v>0</v>
      </c>
      <c r="H135" s="28"/>
      <c r="I135" s="28"/>
      <c r="J135" s="29"/>
      <c r="K135" s="29"/>
      <c r="L135" s="30"/>
    </row>
    <row r="136" spans="1:12" s="17" customFormat="1" ht="12">
      <c r="A136" s="31"/>
      <c r="B136" s="26" t="s">
        <v>292</v>
      </c>
      <c r="C136" s="32">
        <v>0</v>
      </c>
      <c r="D136" s="33">
        <v>0</v>
      </c>
      <c r="E136" s="33">
        <v>1</v>
      </c>
      <c r="F136" s="33">
        <v>0</v>
      </c>
      <c r="G136" s="33">
        <v>1</v>
      </c>
      <c r="H136" s="28"/>
      <c r="I136" s="28"/>
      <c r="J136" s="29"/>
      <c r="K136" s="29"/>
      <c r="L136" s="30"/>
    </row>
    <row r="137" spans="1:12" s="17" customFormat="1" ht="12">
      <c r="A137" s="31"/>
      <c r="B137" s="26" t="s">
        <v>293</v>
      </c>
      <c r="C137" s="32">
        <v>0</v>
      </c>
      <c r="D137" s="33">
        <v>0</v>
      </c>
      <c r="E137" s="33">
        <v>1</v>
      </c>
      <c r="F137" s="33">
        <v>1</v>
      </c>
      <c r="G137" s="33">
        <v>2</v>
      </c>
      <c r="H137" s="28"/>
      <c r="I137" s="28"/>
      <c r="J137" s="29"/>
      <c r="K137" s="29"/>
      <c r="L137" s="30"/>
    </row>
    <row r="138" spans="1:12" s="17" customFormat="1" ht="12">
      <c r="A138" s="31"/>
      <c r="B138" s="26" t="s">
        <v>294</v>
      </c>
      <c r="C138" s="32">
        <v>0</v>
      </c>
      <c r="D138" s="33">
        <v>0</v>
      </c>
      <c r="E138" s="33">
        <v>1</v>
      </c>
      <c r="F138" s="33">
        <v>0</v>
      </c>
      <c r="G138" s="33">
        <v>1</v>
      </c>
      <c r="H138" s="28"/>
      <c r="I138" s="28"/>
      <c r="J138" s="29"/>
      <c r="K138" s="29"/>
      <c r="L138" s="30"/>
    </row>
    <row r="139" spans="1:12" s="17" customFormat="1" ht="12">
      <c r="A139" s="31"/>
      <c r="B139" s="26" t="s">
        <v>295</v>
      </c>
      <c r="C139" s="32">
        <v>0</v>
      </c>
      <c r="D139" s="33">
        <v>0</v>
      </c>
      <c r="E139" s="33">
        <v>1</v>
      </c>
      <c r="F139" s="33">
        <v>1</v>
      </c>
      <c r="G139" s="33">
        <v>2</v>
      </c>
      <c r="H139" s="28"/>
      <c r="I139" s="28"/>
      <c r="J139" s="29"/>
      <c r="K139" s="29"/>
      <c r="L139" s="30"/>
    </row>
    <row r="140" spans="1:12" s="17" customFormat="1" ht="12">
      <c r="A140" s="31"/>
      <c r="B140" s="26" t="s">
        <v>296</v>
      </c>
      <c r="C140" s="32">
        <v>0</v>
      </c>
      <c r="D140" s="33">
        <v>3</v>
      </c>
      <c r="E140" s="33">
        <v>1</v>
      </c>
      <c r="F140" s="33">
        <v>0</v>
      </c>
      <c r="G140" s="33">
        <v>4</v>
      </c>
      <c r="H140" s="28"/>
      <c r="I140" s="28"/>
      <c r="J140" s="29"/>
      <c r="K140" s="29"/>
      <c r="L140" s="30"/>
    </row>
    <row r="141" spans="1:12" s="17" customFormat="1" ht="12">
      <c r="A141" s="31"/>
      <c r="B141" s="26" t="s">
        <v>297</v>
      </c>
      <c r="C141" s="32">
        <v>0</v>
      </c>
      <c r="D141" s="33">
        <v>1</v>
      </c>
      <c r="E141" s="33">
        <v>0</v>
      </c>
      <c r="F141" s="33">
        <v>1</v>
      </c>
      <c r="G141" s="33">
        <v>2</v>
      </c>
      <c r="H141" s="28"/>
      <c r="I141" s="28"/>
      <c r="J141" s="29"/>
      <c r="K141" s="29"/>
      <c r="L141" s="30"/>
    </row>
    <row r="142" spans="1:12" s="17" customFormat="1" ht="12">
      <c r="A142" s="31"/>
      <c r="B142" s="26" t="s">
        <v>298</v>
      </c>
      <c r="C142" s="32">
        <v>0</v>
      </c>
      <c r="D142" s="33">
        <v>0</v>
      </c>
      <c r="E142" s="33">
        <v>1</v>
      </c>
      <c r="F142" s="33">
        <v>2</v>
      </c>
      <c r="G142" s="33">
        <v>3</v>
      </c>
      <c r="H142" s="28"/>
      <c r="I142" s="28"/>
      <c r="J142" s="29"/>
      <c r="K142" s="29"/>
      <c r="L142" s="30"/>
    </row>
    <row r="143" spans="1:12" s="17" customFormat="1" ht="12">
      <c r="A143" s="31"/>
      <c r="B143" s="26" t="s">
        <v>299</v>
      </c>
      <c r="C143" s="32">
        <v>0</v>
      </c>
      <c r="D143" s="33">
        <v>0</v>
      </c>
      <c r="E143" s="33">
        <v>1</v>
      </c>
      <c r="F143" s="33">
        <v>1</v>
      </c>
      <c r="G143" s="33">
        <v>2</v>
      </c>
      <c r="H143" s="28"/>
      <c r="I143" s="28"/>
      <c r="J143" s="29"/>
      <c r="K143" s="29"/>
      <c r="L143" s="30"/>
    </row>
    <row r="144" spans="1:12" s="17" customFormat="1" ht="12">
      <c r="A144" s="31"/>
      <c r="B144" s="26" t="s">
        <v>300</v>
      </c>
      <c r="C144" s="32">
        <v>0</v>
      </c>
      <c r="D144" s="33">
        <v>0</v>
      </c>
      <c r="E144" s="33">
        <v>1</v>
      </c>
      <c r="F144" s="33">
        <v>1</v>
      </c>
      <c r="G144" s="33">
        <v>2</v>
      </c>
      <c r="H144" s="28"/>
      <c r="I144" s="28"/>
      <c r="J144" s="29"/>
      <c r="K144" s="29"/>
      <c r="L144" s="30"/>
    </row>
    <row r="145" spans="1:12" s="17" customFormat="1" ht="12">
      <c r="A145" s="31"/>
      <c r="B145" s="26" t="s">
        <v>301</v>
      </c>
      <c r="C145" s="32">
        <v>0</v>
      </c>
      <c r="D145" s="33">
        <v>0</v>
      </c>
      <c r="E145" s="33">
        <v>0</v>
      </c>
      <c r="F145" s="33">
        <v>0</v>
      </c>
      <c r="G145" s="33">
        <v>0</v>
      </c>
      <c r="H145" s="28"/>
      <c r="I145" s="28"/>
      <c r="J145" s="29"/>
      <c r="K145" s="29"/>
      <c r="L145" s="30"/>
    </row>
    <row r="146" spans="1:12" s="17" customFormat="1" ht="12">
      <c r="A146" s="31"/>
      <c r="B146" s="26" t="s">
        <v>302</v>
      </c>
      <c r="C146" s="32">
        <v>0</v>
      </c>
      <c r="D146" s="33">
        <v>0</v>
      </c>
      <c r="E146" s="33">
        <v>1</v>
      </c>
      <c r="F146" s="33">
        <v>0</v>
      </c>
      <c r="G146" s="33">
        <v>1</v>
      </c>
      <c r="H146" s="28"/>
      <c r="I146" s="28"/>
      <c r="J146" s="29"/>
      <c r="K146" s="29"/>
      <c r="L146" s="30"/>
    </row>
    <row r="147" spans="1:12" s="17" customFormat="1" ht="12">
      <c r="A147" s="31"/>
      <c r="B147" s="26" t="s">
        <v>303</v>
      </c>
      <c r="C147" s="32">
        <v>0</v>
      </c>
      <c r="D147" s="33">
        <v>2</v>
      </c>
      <c r="E147" s="33">
        <v>1</v>
      </c>
      <c r="F147" s="33">
        <v>0</v>
      </c>
      <c r="G147" s="33">
        <v>3</v>
      </c>
      <c r="H147" s="28"/>
      <c r="I147" s="28"/>
      <c r="J147" s="29"/>
      <c r="K147" s="29"/>
      <c r="L147" s="30"/>
    </row>
    <row r="148" spans="1:12" s="17" customFormat="1" ht="12">
      <c r="A148" s="31"/>
      <c r="B148" s="26" t="s">
        <v>304</v>
      </c>
      <c r="C148" s="32">
        <v>0</v>
      </c>
      <c r="D148" s="33">
        <v>3</v>
      </c>
      <c r="E148" s="33">
        <v>0</v>
      </c>
      <c r="F148" s="33">
        <v>1</v>
      </c>
      <c r="G148" s="33">
        <v>4</v>
      </c>
      <c r="H148" s="28"/>
      <c r="I148" s="28"/>
      <c r="J148" s="29"/>
      <c r="K148" s="29"/>
      <c r="L148" s="30"/>
    </row>
    <row r="149" spans="1:12" s="17" customFormat="1" ht="12">
      <c r="A149" s="31"/>
      <c r="B149" s="26" t="s">
        <v>305</v>
      </c>
      <c r="C149" s="32">
        <v>0</v>
      </c>
      <c r="D149" s="33">
        <v>1</v>
      </c>
      <c r="E149" s="33">
        <v>0</v>
      </c>
      <c r="F149" s="33">
        <v>0</v>
      </c>
      <c r="G149" s="33">
        <v>1</v>
      </c>
      <c r="H149" s="28"/>
      <c r="I149" s="28"/>
      <c r="J149" s="29"/>
      <c r="K149" s="29"/>
      <c r="L149" s="30"/>
    </row>
    <row r="150" spans="1:12" s="17" customFormat="1" ht="12">
      <c r="A150" s="31"/>
      <c r="B150" s="26" t="s">
        <v>306</v>
      </c>
      <c r="C150" s="32">
        <v>0</v>
      </c>
      <c r="D150" s="33">
        <v>1</v>
      </c>
      <c r="E150" s="33">
        <v>0</v>
      </c>
      <c r="F150" s="33">
        <v>0</v>
      </c>
      <c r="G150" s="33">
        <v>1</v>
      </c>
      <c r="H150" s="28"/>
      <c r="I150" s="28"/>
      <c r="J150" s="29"/>
      <c r="K150" s="29"/>
      <c r="L150" s="30"/>
    </row>
    <row r="151" spans="1:12" s="17" customFormat="1" ht="12">
      <c r="A151" s="31"/>
      <c r="B151" s="26" t="s">
        <v>307</v>
      </c>
      <c r="C151" s="32">
        <v>0</v>
      </c>
      <c r="D151" s="33">
        <v>0</v>
      </c>
      <c r="E151" s="33">
        <v>1</v>
      </c>
      <c r="F151" s="33">
        <v>1</v>
      </c>
      <c r="G151" s="33">
        <v>2</v>
      </c>
      <c r="H151" s="28"/>
      <c r="I151" s="28"/>
      <c r="J151" s="29"/>
      <c r="K151" s="29"/>
      <c r="L151" s="30"/>
    </row>
    <row r="152" spans="1:12" s="17" customFormat="1" ht="12">
      <c r="A152" s="31"/>
      <c r="B152" s="26" t="s">
        <v>308</v>
      </c>
      <c r="C152" s="32">
        <v>0</v>
      </c>
      <c r="D152" s="33">
        <v>1</v>
      </c>
      <c r="E152" s="33">
        <v>0</v>
      </c>
      <c r="F152" s="33">
        <v>0</v>
      </c>
      <c r="G152" s="33">
        <v>1</v>
      </c>
      <c r="H152" s="28"/>
      <c r="I152" s="28"/>
      <c r="J152" s="29"/>
      <c r="K152" s="29"/>
      <c r="L152" s="30"/>
    </row>
    <row r="153" spans="1:12" s="17" customFormat="1" ht="12">
      <c r="A153" s="31"/>
      <c r="B153" s="26" t="s">
        <v>309</v>
      </c>
      <c r="C153" s="32">
        <v>0</v>
      </c>
      <c r="D153" s="33">
        <v>1</v>
      </c>
      <c r="E153" s="33">
        <v>0</v>
      </c>
      <c r="F153" s="33">
        <v>0</v>
      </c>
      <c r="G153" s="33">
        <v>1</v>
      </c>
      <c r="H153" s="28"/>
      <c r="I153" s="28"/>
      <c r="J153" s="29"/>
      <c r="K153" s="29"/>
      <c r="L153" s="30"/>
    </row>
    <row r="154" spans="1:12" s="17" customFormat="1" ht="12">
      <c r="A154" s="31"/>
      <c r="B154" s="26" t="s">
        <v>310</v>
      </c>
      <c r="C154" s="32">
        <v>0</v>
      </c>
      <c r="D154" s="33">
        <v>0</v>
      </c>
      <c r="E154" s="33">
        <v>1</v>
      </c>
      <c r="F154" s="33">
        <v>2</v>
      </c>
      <c r="G154" s="33">
        <v>3</v>
      </c>
      <c r="H154" s="28"/>
      <c r="I154" s="28"/>
      <c r="J154" s="29"/>
      <c r="K154" s="29"/>
      <c r="L154" s="30"/>
    </row>
    <row r="155" spans="1:12" s="17" customFormat="1" ht="12">
      <c r="A155" s="31"/>
      <c r="B155" s="26" t="s">
        <v>311</v>
      </c>
      <c r="C155" s="32">
        <v>0</v>
      </c>
      <c r="D155" s="33">
        <v>0</v>
      </c>
      <c r="E155" s="33">
        <v>0</v>
      </c>
      <c r="F155" s="33">
        <v>0</v>
      </c>
      <c r="G155" s="33">
        <v>0</v>
      </c>
      <c r="H155" s="28"/>
      <c r="I155" s="28"/>
      <c r="J155" s="29"/>
      <c r="K155" s="29"/>
      <c r="L155" s="30"/>
    </row>
    <row r="156" spans="1:12" s="17" customFormat="1" ht="12">
      <c r="A156" s="31"/>
      <c r="B156" s="26" t="s">
        <v>312</v>
      </c>
      <c r="C156" s="32">
        <v>0</v>
      </c>
      <c r="D156" s="33">
        <v>0</v>
      </c>
      <c r="E156" s="33">
        <v>0</v>
      </c>
      <c r="F156" s="33">
        <v>0</v>
      </c>
      <c r="G156" s="33">
        <v>0</v>
      </c>
      <c r="H156" s="28"/>
      <c r="I156" s="28"/>
      <c r="J156" s="29"/>
      <c r="K156" s="29"/>
      <c r="L156" s="30"/>
    </row>
    <row r="157" spans="1:12" s="17" customFormat="1" ht="12">
      <c r="A157" s="31"/>
      <c r="B157" s="26" t="s">
        <v>313</v>
      </c>
      <c r="C157" s="32">
        <v>0</v>
      </c>
      <c r="D157" s="33">
        <v>1</v>
      </c>
      <c r="E157" s="33">
        <v>1</v>
      </c>
      <c r="F157" s="33">
        <v>0</v>
      </c>
      <c r="G157" s="33">
        <v>2</v>
      </c>
      <c r="H157" s="28"/>
      <c r="I157" s="28"/>
      <c r="J157" s="29"/>
      <c r="K157" s="29"/>
      <c r="L157" s="30"/>
    </row>
    <row r="158" spans="1:12" s="17" customFormat="1" ht="12">
      <c r="A158" s="31"/>
      <c r="B158" s="26" t="s">
        <v>314</v>
      </c>
      <c r="C158" s="32">
        <v>0</v>
      </c>
      <c r="D158" s="33">
        <v>0</v>
      </c>
      <c r="E158" s="33">
        <v>1</v>
      </c>
      <c r="F158" s="33">
        <v>1</v>
      </c>
      <c r="G158" s="33">
        <v>2</v>
      </c>
      <c r="H158" s="28"/>
      <c r="I158" s="28"/>
      <c r="J158" s="29"/>
      <c r="K158" s="29"/>
      <c r="L158" s="30"/>
    </row>
    <row r="159" spans="1:12" s="17" customFormat="1" ht="12">
      <c r="A159" s="31"/>
      <c r="B159" s="26" t="s">
        <v>315</v>
      </c>
      <c r="C159" s="32">
        <v>0</v>
      </c>
      <c r="D159" s="33">
        <v>2</v>
      </c>
      <c r="E159" s="33">
        <v>0</v>
      </c>
      <c r="F159" s="33">
        <v>1</v>
      </c>
      <c r="G159" s="33">
        <v>3</v>
      </c>
      <c r="H159" s="28"/>
      <c r="I159" s="28"/>
      <c r="J159" s="29"/>
      <c r="K159" s="29"/>
      <c r="L159" s="30"/>
    </row>
    <row r="160" spans="1:12" s="17" customFormat="1" ht="12">
      <c r="A160" s="31"/>
      <c r="B160" s="26" t="s">
        <v>316</v>
      </c>
      <c r="C160" s="32">
        <v>0</v>
      </c>
      <c r="D160" s="33">
        <v>1</v>
      </c>
      <c r="E160" s="33">
        <v>1</v>
      </c>
      <c r="F160" s="33">
        <v>1</v>
      </c>
      <c r="G160" s="33">
        <v>3</v>
      </c>
      <c r="H160" s="28"/>
      <c r="I160" s="28"/>
      <c r="J160" s="29"/>
      <c r="K160" s="29"/>
      <c r="L160" s="30"/>
    </row>
    <row r="161" spans="1:12" s="17" customFormat="1" ht="12">
      <c r="A161" s="31"/>
      <c r="B161" s="26" t="s">
        <v>317</v>
      </c>
      <c r="C161" s="32">
        <v>0</v>
      </c>
      <c r="D161" s="33">
        <v>0</v>
      </c>
      <c r="E161" s="33">
        <v>1</v>
      </c>
      <c r="F161" s="33">
        <v>1</v>
      </c>
      <c r="G161" s="33">
        <v>2</v>
      </c>
      <c r="H161" s="28"/>
      <c r="I161" s="28"/>
      <c r="J161" s="29"/>
      <c r="K161" s="29"/>
      <c r="L161" s="30"/>
    </row>
    <row r="162" spans="1:12" s="17" customFormat="1" ht="12">
      <c r="A162" s="31"/>
      <c r="B162" s="26" t="s">
        <v>318</v>
      </c>
      <c r="C162" s="32">
        <v>0</v>
      </c>
      <c r="D162" s="33">
        <v>0</v>
      </c>
      <c r="E162" s="33">
        <v>1</v>
      </c>
      <c r="F162" s="33">
        <v>0</v>
      </c>
      <c r="G162" s="33">
        <v>1</v>
      </c>
      <c r="H162" s="28"/>
      <c r="I162" s="28"/>
      <c r="J162" s="29"/>
      <c r="K162" s="29"/>
      <c r="L162" s="30"/>
    </row>
    <row r="163" spans="1:12" s="17" customFormat="1" ht="12">
      <c r="A163" s="31"/>
      <c r="B163" s="26" t="s">
        <v>319</v>
      </c>
      <c r="C163" s="32">
        <v>0</v>
      </c>
      <c r="D163" s="33">
        <v>0</v>
      </c>
      <c r="E163" s="33">
        <v>0</v>
      </c>
      <c r="F163" s="33">
        <v>1</v>
      </c>
      <c r="G163" s="33">
        <v>1</v>
      </c>
      <c r="H163" s="28"/>
      <c r="I163" s="28"/>
      <c r="J163" s="29"/>
      <c r="K163" s="29"/>
      <c r="L163" s="30"/>
    </row>
    <row r="164" spans="1:12" s="17" customFormat="1" ht="12">
      <c r="A164" s="31"/>
      <c r="B164" s="26" t="s">
        <v>320</v>
      </c>
      <c r="C164" s="32">
        <v>0</v>
      </c>
      <c r="D164" s="33">
        <v>0</v>
      </c>
      <c r="E164" s="33">
        <v>1</v>
      </c>
      <c r="F164" s="33">
        <v>0</v>
      </c>
      <c r="G164" s="33">
        <v>1</v>
      </c>
      <c r="H164" s="28"/>
      <c r="I164" s="28"/>
      <c r="J164" s="29"/>
      <c r="K164" s="29"/>
      <c r="L164" s="30"/>
    </row>
    <row r="165" spans="1:12" s="17" customFormat="1" ht="12">
      <c r="A165" s="31"/>
      <c r="B165" s="26" t="s">
        <v>321</v>
      </c>
      <c r="C165" s="32">
        <v>0</v>
      </c>
      <c r="D165" s="33">
        <v>1</v>
      </c>
      <c r="E165" s="33">
        <v>1</v>
      </c>
      <c r="F165" s="33">
        <v>1</v>
      </c>
      <c r="G165" s="33">
        <v>3</v>
      </c>
      <c r="H165" s="28"/>
      <c r="I165" s="28"/>
      <c r="J165" s="29"/>
      <c r="K165" s="29"/>
      <c r="L165" s="30"/>
    </row>
    <row r="166" spans="1:12" s="17" customFormat="1" ht="12">
      <c r="A166" s="31"/>
      <c r="B166" s="26" t="s">
        <v>322</v>
      </c>
      <c r="C166" s="32">
        <v>0</v>
      </c>
      <c r="D166" s="33">
        <v>0</v>
      </c>
      <c r="E166" s="33">
        <v>1</v>
      </c>
      <c r="F166" s="33">
        <v>1</v>
      </c>
      <c r="G166" s="33">
        <v>2</v>
      </c>
      <c r="H166" s="28"/>
      <c r="I166" s="28"/>
      <c r="J166" s="29"/>
      <c r="K166" s="29"/>
      <c r="L166" s="30"/>
    </row>
    <row r="167" spans="1:12" s="17" customFormat="1" ht="12">
      <c r="A167" s="31"/>
      <c r="B167" s="26" t="s">
        <v>323</v>
      </c>
      <c r="C167" s="32">
        <v>0</v>
      </c>
      <c r="D167" s="33">
        <v>2</v>
      </c>
      <c r="E167" s="33">
        <v>0</v>
      </c>
      <c r="F167" s="33">
        <v>1</v>
      </c>
      <c r="G167" s="33">
        <v>3</v>
      </c>
      <c r="H167" s="28"/>
      <c r="I167" s="28"/>
      <c r="J167" s="29"/>
      <c r="K167" s="29"/>
      <c r="L167" s="30"/>
    </row>
    <row r="168" spans="1:12" s="17" customFormat="1" ht="12">
      <c r="A168" s="31"/>
      <c r="B168" s="26" t="s">
        <v>324</v>
      </c>
      <c r="C168" s="32">
        <v>0</v>
      </c>
      <c r="D168" s="33">
        <v>1</v>
      </c>
      <c r="E168" s="33">
        <v>1</v>
      </c>
      <c r="F168" s="33">
        <v>0</v>
      </c>
      <c r="G168" s="33">
        <v>2</v>
      </c>
      <c r="H168" s="28"/>
      <c r="I168" s="28"/>
      <c r="J168" s="29"/>
      <c r="K168" s="29"/>
      <c r="L168" s="30"/>
    </row>
    <row r="169" spans="1:12" s="17" customFormat="1" ht="12">
      <c r="A169" s="31"/>
      <c r="B169" s="26" t="s">
        <v>325</v>
      </c>
      <c r="C169" s="32">
        <v>0</v>
      </c>
      <c r="D169" s="33">
        <v>0</v>
      </c>
      <c r="E169" s="33">
        <v>1</v>
      </c>
      <c r="F169" s="33">
        <v>1</v>
      </c>
      <c r="G169" s="33">
        <v>2</v>
      </c>
      <c r="H169" s="28"/>
      <c r="I169" s="28"/>
      <c r="J169" s="29"/>
      <c r="K169" s="29"/>
      <c r="L169" s="30"/>
    </row>
    <row r="170" spans="1:12" s="17" customFormat="1" ht="12">
      <c r="A170" s="31"/>
      <c r="B170" s="26" t="s">
        <v>326</v>
      </c>
      <c r="C170" s="32">
        <v>0</v>
      </c>
      <c r="D170" s="33">
        <v>0</v>
      </c>
      <c r="E170" s="33">
        <v>1</v>
      </c>
      <c r="F170" s="33">
        <v>0</v>
      </c>
      <c r="G170" s="33">
        <v>1</v>
      </c>
      <c r="H170" s="28"/>
      <c r="I170" s="28"/>
      <c r="J170" s="29"/>
      <c r="K170" s="29"/>
      <c r="L170" s="30"/>
    </row>
    <row r="171" spans="1:12" s="17" customFormat="1" ht="12">
      <c r="A171" s="31"/>
      <c r="B171" s="26" t="s">
        <v>327</v>
      </c>
      <c r="C171" s="32">
        <v>0</v>
      </c>
      <c r="D171" s="33">
        <v>0</v>
      </c>
      <c r="E171" s="33">
        <v>1</v>
      </c>
      <c r="F171" s="33">
        <v>1</v>
      </c>
      <c r="G171" s="33">
        <v>2</v>
      </c>
      <c r="H171" s="28"/>
      <c r="I171" s="28"/>
      <c r="J171" s="29"/>
      <c r="K171" s="29"/>
      <c r="L171" s="30"/>
    </row>
    <row r="172" spans="1:12" s="17" customFormat="1" ht="12">
      <c r="A172" s="31"/>
      <c r="B172" s="26" t="s">
        <v>328</v>
      </c>
      <c r="C172" s="32">
        <v>0</v>
      </c>
      <c r="D172" s="33">
        <v>0</v>
      </c>
      <c r="E172" s="33">
        <v>1</v>
      </c>
      <c r="F172" s="33">
        <v>1</v>
      </c>
      <c r="G172" s="33">
        <v>2</v>
      </c>
      <c r="H172" s="28"/>
      <c r="I172" s="28"/>
      <c r="J172" s="29"/>
      <c r="K172" s="29"/>
      <c r="L172" s="30"/>
    </row>
    <row r="173" spans="1:12" s="17" customFormat="1" ht="12">
      <c r="A173" s="31"/>
      <c r="B173" s="26" t="s">
        <v>329</v>
      </c>
      <c r="C173" s="32">
        <v>0</v>
      </c>
      <c r="D173" s="33">
        <v>0</v>
      </c>
      <c r="E173" s="33">
        <v>1</v>
      </c>
      <c r="F173" s="33">
        <v>1</v>
      </c>
      <c r="G173" s="33">
        <v>2</v>
      </c>
      <c r="H173" s="28"/>
      <c r="I173" s="28"/>
      <c r="J173" s="29"/>
      <c r="K173" s="29"/>
      <c r="L173" s="30"/>
    </row>
    <row r="174" spans="1:12" s="17" customFormat="1" ht="12">
      <c r="A174" s="31"/>
      <c r="B174" s="26" t="s">
        <v>330</v>
      </c>
      <c r="C174" s="32">
        <v>0</v>
      </c>
      <c r="D174" s="33">
        <v>1</v>
      </c>
      <c r="E174" s="33">
        <v>0</v>
      </c>
      <c r="F174" s="33">
        <v>1</v>
      </c>
      <c r="G174" s="33">
        <v>2</v>
      </c>
      <c r="H174" s="28"/>
      <c r="I174" s="28"/>
      <c r="J174" s="29"/>
      <c r="K174" s="29"/>
      <c r="L174" s="30"/>
    </row>
    <row r="175" spans="1:12" s="17" customFormat="1" ht="12">
      <c r="A175" s="31"/>
      <c r="B175" s="26" t="s">
        <v>331</v>
      </c>
      <c r="C175" s="32">
        <v>0</v>
      </c>
      <c r="D175" s="33">
        <v>0</v>
      </c>
      <c r="E175" s="33">
        <v>1</v>
      </c>
      <c r="F175" s="33">
        <v>2</v>
      </c>
      <c r="G175" s="33">
        <v>3</v>
      </c>
      <c r="H175" s="28"/>
      <c r="I175" s="28"/>
      <c r="J175" s="29"/>
      <c r="K175" s="29"/>
      <c r="L175" s="30"/>
    </row>
    <row r="176" spans="1:12" s="17" customFormat="1" ht="12">
      <c r="A176" s="31"/>
      <c r="B176" s="26" t="s">
        <v>332</v>
      </c>
      <c r="C176" s="32">
        <v>0</v>
      </c>
      <c r="D176" s="33">
        <v>1</v>
      </c>
      <c r="E176" s="33">
        <v>2</v>
      </c>
      <c r="F176" s="33">
        <v>0</v>
      </c>
      <c r="G176" s="33">
        <v>3</v>
      </c>
      <c r="H176" s="28"/>
      <c r="I176" s="28"/>
      <c r="J176" s="29"/>
      <c r="K176" s="29"/>
      <c r="L176" s="30"/>
    </row>
    <row r="177" spans="1:12" s="17" customFormat="1" ht="12">
      <c r="A177" s="31"/>
      <c r="B177" s="26" t="s">
        <v>333</v>
      </c>
      <c r="C177" s="32">
        <v>0</v>
      </c>
      <c r="D177" s="33">
        <v>0</v>
      </c>
      <c r="E177" s="33">
        <v>2</v>
      </c>
      <c r="F177" s="33">
        <v>1</v>
      </c>
      <c r="G177" s="33">
        <v>3</v>
      </c>
      <c r="H177" s="28"/>
      <c r="I177" s="28"/>
      <c r="J177" s="29"/>
      <c r="K177" s="29"/>
      <c r="L177" s="30"/>
    </row>
    <row r="178" spans="1:12" s="17" customFormat="1" ht="12">
      <c r="A178" s="31"/>
      <c r="B178" s="26" t="s">
        <v>334</v>
      </c>
      <c r="C178" s="32">
        <v>0</v>
      </c>
      <c r="D178" s="33">
        <v>1</v>
      </c>
      <c r="E178" s="33">
        <v>1</v>
      </c>
      <c r="F178" s="33">
        <v>1</v>
      </c>
      <c r="G178" s="33">
        <v>3</v>
      </c>
      <c r="H178" s="28"/>
      <c r="I178" s="28"/>
      <c r="J178" s="29"/>
      <c r="K178" s="29"/>
      <c r="L178" s="30"/>
    </row>
    <row r="179" spans="1:12" s="17" customFormat="1" ht="12">
      <c r="A179" s="31"/>
      <c r="B179" s="26" t="s">
        <v>335</v>
      </c>
      <c r="C179" s="32">
        <v>0</v>
      </c>
      <c r="D179" s="33">
        <v>3</v>
      </c>
      <c r="E179" s="33">
        <v>0</v>
      </c>
      <c r="F179" s="33">
        <v>0</v>
      </c>
      <c r="G179" s="33">
        <v>3</v>
      </c>
      <c r="H179" s="28"/>
      <c r="I179" s="28"/>
      <c r="J179" s="29"/>
      <c r="K179" s="29"/>
      <c r="L179" s="30"/>
    </row>
    <row r="180" spans="1:12" s="17" customFormat="1" ht="12">
      <c r="A180" s="31"/>
      <c r="B180" s="26" t="s">
        <v>336</v>
      </c>
      <c r="C180" s="32">
        <v>0</v>
      </c>
      <c r="D180" s="33">
        <v>0</v>
      </c>
      <c r="E180" s="33">
        <v>2</v>
      </c>
      <c r="F180" s="33">
        <v>1</v>
      </c>
      <c r="G180" s="33">
        <v>3</v>
      </c>
      <c r="H180" s="28"/>
      <c r="I180" s="28"/>
      <c r="J180" s="29"/>
      <c r="K180" s="29"/>
      <c r="L180" s="30"/>
    </row>
    <row r="181" spans="1:12" s="17" customFormat="1" ht="12">
      <c r="A181" s="31"/>
      <c r="B181" s="26" t="s">
        <v>337</v>
      </c>
      <c r="C181" s="32">
        <v>0</v>
      </c>
      <c r="D181" s="33">
        <v>2</v>
      </c>
      <c r="E181" s="33">
        <v>2</v>
      </c>
      <c r="F181" s="33">
        <v>2</v>
      </c>
      <c r="G181" s="33">
        <v>6</v>
      </c>
      <c r="H181" s="28"/>
      <c r="I181" s="28"/>
      <c r="J181" s="29"/>
      <c r="K181" s="29"/>
      <c r="L181" s="30"/>
    </row>
    <row r="182" spans="1:12" s="17" customFormat="1" ht="12">
      <c r="A182" s="31"/>
      <c r="B182" s="26" t="s">
        <v>338</v>
      </c>
      <c r="C182" s="32">
        <v>0</v>
      </c>
      <c r="D182" s="33">
        <v>1</v>
      </c>
      <c r="E182" s="33">
        <v>1</v>
      </c>
      <c r="F182" s="33">
        <v>4</v>
      </c>
      <c r="G182" s="33">
        <v>6</v>
      </c>
      <c r="H182" s="28"/>
      <c r="I182" s="28"/>
      <c r="J182" s="29"/>
      <c r="K182" s="29"/>
      <c r="L182" s="30"/>
    </row>
    <row r="183" spans="1:12" s="17" customFormat="1" ht="12">
      <c r="A183" s="31"/>
      <c r="B183" s="26" t="s">
        <v>339</v>
      </c>
      <c r="C183" s="32">
        <v>0</v>
      </c>
      <c r="D183" s="33">
        <v>2</v>
      </c>
      <c r="E183" s="33">
        <v>2</v>
      </c>
      <c r="F183" s="33">
        <v>4</v>
      </c>
      <c r="G183" s="33">
        <v>8</v>
      </c>
      <c r="H183" s="28"/>
      <c r="I183" s="28"/>
      <c r="J183" s="29"/>
      <c r="K183" s="29"/>
      <c r="L183" s="30"/>
    </row>
    <row r="184" spans="1:12" s="17" customFormat="1" ht="12">
      <c r="A184" s="31"/>
      <c r="B184" s="26" t="s">
        <v>340</v>
      </c>
      <c r="C184" s="32">
        <v>0</v>
      </c>
      <c r="D184" s="33">
        <v>1</v>
      </c>
      <c r="E184" s="33">
        <v>0</v>
      </c>
      <c r="F184" s="33">
        <v>2</v>
      </c>
      <c r="G184" s="33">
        <v>3</v>
      </c>
      <c r="H184" s="28"/>
      <c r="I184" s="28"/>
      <c r="J184" s="29"/>
      <c r="K184" s="29"/>
      <c r="L184" s="30"/>
    </row>
    <row r="185" spans="1:12" s="17" customFormat="1" ht="12">
      <c r="A185" s="31"/>
      <c r="B185" s="26" t="s">
        <v>341</v>
      </c>
      <c r="C185" s="32">
        <v>0</v>
      </c>
      <c r="D185" s="33">
        <v>4</v>
      </c>
      <c r="E185" s="33">
        <v>1</v>
      </c>
      <c r="F185" s="33">
        <v>3</v>
      </c>
      <c r="G185" s="33">
        <v>8</v>
      </c>
      <c r="H185" s="28"/>
      <c r="I185" s="28"/>
      <c r="J185" s="29"/>
      <c r="K185" s="29"/>
      <c r="L185" s="30"/>
    </row>
    <row r="186" spans="1:12" s="17" customFormat="1" ht="12">
      <c r="A186" s="31"/>
      <c r="B186" s="26" t="s">
        <v>342</v>
      </c>
      <c r="C186" s="32">
        <v>0</v>
      </c>
      <c r="D186" s="33">
        <v>3</v>
      </c>
      <c r="E186" s="33">
        <v>1</v>
      </c>
      <c r="F186" s="33">
        <v>3</v>
      </c>
      <c r="G186" s="33">
        <v>7</v>
      </c>
      <c r="H186" s="28"/>
      <c r="I186" s="28"/>
      <c r="J186" s="29"/>
      <c r="K186" s="29"/>
      <c r="L186" s="30"/>
    </row>
    <row r="187" spans="1:12" s="17" customFormat="1" ht="12">
      <c r="A187" s="31"/>
      <c r="B187" s="26" t="s">
        <v>343</v>
      </c>
      <c r="C187" s="32">
        <v>0</v>
      </c>
      <c r="D187" s="33">
        <v>2</v>
      </c>
      <c r="E187" s="33">
        <v>2</v>
      </c>
      <c r="F187" s="33">
        <v>1</v>
      </c>
      <c r="G187" s="33">
        <v>5</v>
      </c>
      <c r="H187" s="28"/>
      <c r="I187" s="28"/>
      <c r="J187" s="29"/>
      <c r="K187" s="29"/>
      <c r="L187" s="30"/>
    </row>
    <row r="188" spans="1:12" s="17" customFormat="1" ht="12">
      <c r="A188" s="31"/>
      <c r="B188" s="26" t="s">
        <v>344</v>
      </c>
      <c r="C188" s="32">
        <v>0</v>
      </c>
      <c r="D188" s="33">
        <v>0</v>
      </c>
      <c r="E188" s="33">
        <v>1</v>
      </c>
      <c r="F188" s="33">
        <v>4</v>
      </c>
      <c r="G188" s="33">
        <v>5</v>
      </c>
      <c r="H188" s="28"/>
      <c r="I188" s="28"/>
      <c r="J188" s="29"/>
      <c r="K188" s="29"/>
      <c r="L188" s="30"/>
    </row>
    <row r="189" spans="1:12" s="17" customFormat="1" ht="12">
      <c r="A189" s="31"/>
      <c r="B189" s="26" t="s">
        <v>345</v>
      </c>
      <c r="C189" s="32">
        <v>0</v>
      </c>
      <c r="D189" s="33">
        <v>0</v>
      </c>
      <c r="E189" s="33">
        <v>4</v>
      </c>
      <c r="F189" s="33">
        <v>2</v>
      </c>
      <c r="G189" s="33">
        <v>6</v>
      </c>
      <c r="H189" s="28"/>
      <c r="I189" s="28"/>
      <c r="J189" s="29"/>
      <c r="K189" s="29"/>
      <c r="L189" s="30"/>
    </row>
    <row r="190" spans="1:12" s="17" customFormat="1" ht="12">
      <c r="A190" s="31"/>
      <c r="B190" s="26" t="s">
        <v>346</v>
      </c>
      <c r="C190" s="32">
        <v>0</v>
      </c>
      <c r="D190" s="33">
        <v>0</v>
      </c>
      <c r="E190" s="33">
        <v>1</v>
      </c>
      <c r="F190" s="33">
        <v>3</v>
      </c>
      <c r="G190" s="33">
        <v>4</v>
      </c>
      <c r="H190" s="28"/>
      <c r="I190" s="28"/>
      <c r="J190" s="29"/>
      <c r="K190" s="29"/>
      <c r="L190" s="30"/>
    </row>
    <row r="191" spans="1:12" s="17" customFormat="1" ht="12">
      <c r="A191" s="31"/>
      <c r="B191" s="26" t="s">
        <v>347</v>
      </c>
      <c r="C191" s="32">
        <v>0</v>
      </c>
      <c r="D191" s="33">
        <v>1</v>
      </c>
      <c r="E191" s="33">
        <v>3</v>
      </c>
      <c r="F191" s="33">
        <v>3</v>
      </c>
      <c r="G191" s="33">
        <v>7</v>
      </c>
      <c r="H191" s="28"/>
      <c r="I191" s="28"/>
      <c r="J191" s="29"/>
      <c r="K191" s="29"/>
      <c r="L191" s="30"/>
    </row>
    <row r="192" spans="1:12" s="17" customFormat="1" ht="12">
      <c r="A192" s="31"/>
      <c r="B192" s="26" t="s">
        <v>348</v>
      </c>
      <c r="C192" s="32">
        <v>0</v>
      </c>
      <c r="D192" s="33">
        <v>2</v>
      </c>
      <c r="E192" s="33">
        <v>0</v>
      </c>
      <c r="F192" s="33">
        <v>8</v>
      </c>
      <c r="G192" s="33">
        <v>10</v>
      </c>
      <c r="H192" s="28"/>
      <c r="I192" s="28"/>
      <c r="J192" s="29"/>
      <c r="K192" s="29"/>
      <c r="L192" s="30"/>
    </row>
    <row r="193" spans="1:12" s="17" customFormat="1" ht="12">
      <c r="A193" s="31"/>
      <c r="B193" s="26" t="s">
        <v>349</v>
      </c>
      <c r="C193" s="32">
        <v>0</v>
      </c>
      <c r="D193" s="33">
        <v>1</v>
      </c>
      <c r="E193" s="33">
        <v>1</v>
      </c>
      <c r="F193" s="33">
        <v>2</v>
      </c>
      <c r="G193" s="33">
        <v>4</v>
      </c>
      <c r="H193" s="28"/>
      <c r="I193" s="28"/>
      <c r="J193" s="29"/>
      <c r="K193" s="29"/>
      <c r="L193" s="30"/>
    </row>
    <row r="194" spans="1:12" s="17" customFormat="1" ht="12">
      <c r="A194" s="31"/>
      <c r="B194" s="26" t="s">
        <v>350</v>
      </c>
      <c r="C194" s="32">
        <v>0</v>
      </c>
      <c r="D194" s="33">
        <v>0</v>
      </c>
      <c r="E194" s="33">
        <v>2</v>
      </c>
      <c r="F194" s="33">
        <v>2</v>
      </c>
      <c r="G194" s="33">
        <v>4</v>
      </c>
      <c r="H194" s="28"/>
      <c r="I194" s="28"/>
      <c r="J194" s="29"/>
      <c r="K194" s="29"/>
      <c r="L194" s="30"/>
    </row>
    <row r="195" spans="1:12" s="17" customFormat="1" ht="12">
      <c r="A195" s="31"/>
      <c r="B195" s="26" t="s">
        <v>351</v>
      </c>
      <c r="C195" s="32">
        <v>0</v>
      </c>
      <c r="D195" s="33">
        <v>0</v>
      </c>
      <c r="E195" s="33">
        <v>2</v>
      </c>
      <c r="F195" s="33">
        <v>0</v>
      </c>
      <c r="G195" s="33">
        <v>2</v>
      </c>
      <c r="H195" s="28"/>
      <c r="I195" s="28"/>
      <c r="J195" s="29"/>
      <c r="K195" s="29"/>
      <c r="L195" s="30"/>
    </row>
    <row r="196" spans="1:12" s="17" customFormat="1" ht="12">
      <c r="A196" s="31"/>
      <c r="B196" s="26" t="s">
        <v>352</v>
      </c>
      <c r="C196" s="32">
        <v>0</v>
      </c>
      <c r="D196" s="33">
        <v>1</v>
      </c>
      <c r="E196" s="33">
        <v>1</v>
      </c>
      <c r="F196" s="33">
        <v>2</v>
      </c>
      <c r="G196" s="33">
        <v>4</v>
      </c>
      <c r="H196" s="28"/>
      <c r="I196" s="28"/>
      <c r="J196" s="29"/>
      <c r="K196" s="29"/>
      <c r="L196" s="30"/>
    </row>
    <row r="197" spans="1:12" s="17" customFormat="1" ht="12">
      <c r="A197" s="31"/>
      <c r="B197" s="26" t="s">
        <v>353</v>
      </c>
      <c r="C197" s="32">
        <v>0</v>
      </c>
      <c r="D197" s="33">
        <v>0</v>
      </c>
      <c r="E197" s="33">
        <v>1</v>
      </c>
      <c r="F197" s="33">
        <v>2</v>
      </c>
      <c r="G197" s="33">
        <v>3</v>
      </c>
      <c r="H197" s="28"/>
      <c r="I197" s="28"/>
      <c r="J197" s="29"/>
      <c r="K197" s="29"/>
      <c r="L197" s="30"/>
    </row>
    <row r="198" spans="1:12" s="17" customFormat="1" ht="12">
      <c r="A198" s="31"/>
      <c r="B198" s="26" t="s">
        <v>354</v>
      </c>
      <c r="C198" s="32">
        <v>0</v>
      </c>
      <c r="D198" s="33">
        <v>0</v>
      </c>
      <c r="E198" s="33">
        <v>1</v>
      </c>
      <c r="F198" s="33">
        <v>1</v>
      </c>
      <c r="G198" s="33">
        <v>2</v>
      </c>
      <c r="H198" s="28"/>
      <c r="I198" s="28"/>
      <c r="J198" s="29"/>
      <c r="K198" s="29"/>
      <c r="L198" s="30"/>
    </row>
    <row r="199" spans="1:12" s="17" customFormat="1" ht="12">
      <c r="A199" s="31"/>
      <c r="B199" s="26" t="s">
        <v>355</v>
      </c>
      <c r="C199" s="32">
        <v>0</v>
      </c>
      <c r="D199" s="33">
        <v>0</v>
      </c>
      <c r="E199" s="33">
        <v>1</v>
      </c>
      <c r="F199" s="33">
        <v>1</v>
      </c>
      <c r="G199" s="33">
        <v>2</v>
      </c>
      <c r="H199" s="28"/>
      <c r="I199" s="28"/>
      <c r="J199" s="29"/>
      <c r="K199" s="29"/>
      <c r="L199" s="30"/>
    </row>
    <row r="200" spans="1:12" s="17" customFormat="1" ht="12">
      <c r="A200" s="31"/>
      <c r="B200" s="26" t="s">
        <v>356</v>
      </c>
      <c r="C200" s="32">
        <v>0</v>
      </c>
      <c r="D200" s="33">
        <v>1</v>
      </c>
      <c r="E200" s="33">
        <v>1</v>
      </c>
      <c r="F200" s="33">
        <v>1</v>
      </c>
      <c r="G200" s="33">
        <v>3</v>
      </c>
      <c r="H200" s="28"/>
      <c r="I200" s="28"/>
      <c r="J200" s="29"/>
      <c r="K200" s="29"/>
      <c r="L200" s="30"/>
    </row>
    <row r="201" spans="1:12" s="17" customFormat="1" ht="12">
      <c r="A201" s="31"/>
      <c r="B201" s="26" t="s">
        <v>357</v>
      </c>
      <c r="C201" s="32">
        <v>0</v>
      </c>
      <c r="D201" s="33">
        <v>1</v>
      </c>
      <c r="E201" s="33">
        <v>1</v>
      </c>
      <c r="F201" s="33">
        <v>1</v>
      </c>
      <c r="G201" s="33">
        <v>3</v>
      </c>
      <c r="H201" s="28"/>
      <c r="I201" s="28"/>
      <c r="J201" s="29"/>
      <c r="K201" s="29"/>
      <c r="L201" s="30"/>
    </row>
    <row r="202" spans="1:12" s="17" customFormat="1" ht="12">
      <c r="A202" s="31"/>
      <c r="B202" s="26" t="s">
        <v>358</v>
      </c>
      <c r="C202" s="32">
        <v>0</v>
      </c>
      <c r="D202" s="33">
        <v>1</v>
      </c>
      <c r="E202" s="33">
        <v>1</v>
      </c>
      <c r="F202" s="33">
        <v>1</v>
      </c>
      <c r="G202" s="33">
        <v>3</v>
      </c>
      <c r="H202" s="28"/>
      <c r="I202" s="28"/>
      <c r="J202" s="29"/>
      <c r="K202" s="29"/>
      <c r="L202" s="30"/>
    </row>
    <row r="203" spans="1:12" s="17" customFormat="1" ht="12">
      <c r="A203" s="31"/>
      <c r="B203" s="26" t="s">
        <v>359</v>
      </c>
      <c r="C203" s="32">
        <v>0</v>
      </c>
      <c r="D203" s="33">
        <v>0</v>
      </c>
      <c r="E203" s="33">
        <v>1</v>
      </c>
      <c r="F203" s="33">
        <v>0</v>
      </c>
      <c r="G203" s="33">
        <v>1</v>
      </c>
      <c r="H203" s="28"/>
      <c r="I203" s="28"/>
      <c r="J203" s="29"/>
      <c r="K203" s="29"/>
      <c r="L203" s="30"/>
    </row>
    <row r="204" spans="1:12" s="17" customFormat="1" ht="12">
      <c r="A204" s="31"/>
      <c r="B204" s="26" t="s">
        <v>360</v>
      </c>
      <c r="C204" s="32">
        <v>0</v>
      </c>
      <c r="D204" s="33">
        <v>0</v>
      </c>
      <c r="E204" s="33">
        <v>0</v>
      </c>
      <c r="F204" s="33">
        <v>0</v>
      </c>
      <c r="G204" s="33">
        <v>0</v>
      </c>
      <c r="H204" s="28"/>
      <c r="I204" s="28"/>
      <c r="J204" s="29"/>
      <c r="K204" s="29"/>
      <c r="L204" s="30"/>
    </row>
    <row r="205" spans="1:12" s="17" customFormat="1" ht="12">
      <c r="A205" s="31"/>
      <c r="B205" s="26" t="s">
        <v>361</v>
      </c>
      <c r="C205" s="32">
        <v>0</v>
      </c>
      <c r="D205" s="33">
        <v>0</v>
      </c>
      <c r="E205" s="33">
        <v>0</v>
      </c>
      <c r="F205" s="33">
        <v>1</v>
      </c>
      <c r="G205" s="33">
        <v>1</v>
      </c>
      <c r="H205" s="28"/>
      <c r="I205" s="28"/>
      <c r="J205" s="29"/>
      <c r="K205" s="29"/>
      <c r="L205" s="30"/>
    </row>
    <row r="206" spans="1:12" s="17" customFormat="1" ht="12">
      <c r="A206" s="31"/>
      <c r="B206" s="26" t="s">
        <v>362</v>
      </c>
      <c r="C206" s="32">
        <v>0</v>
      </c>
      <c r="D206" s="33">
        <v>0</v>
      </c>
      <c r="E206" s="33">
        <v>1</v>
      </c>
      <c r="F206" s="33">
        <v>1</v>
      </c>
      <c r="G206" s="33">
        <v>2</v>
      </c>
      <c r="H206" s="28"/>
      <c r="I206" s="28"/>
      <c r="J206" s="29"/>
      <c r="K206" s="29"/>
      <c r="L206" s="30"/>
    </row>
    <row r="207" spans="1:12" s="17" customFormat="1" ht="12">
      <c r="A207" s="31"/>
      <c r="B207" s="26" t="s">
        <v>363</v>
      </c>
      <c r="C207" s="32">
        <v>0</v>
      </c>
      <c r="D207" s="33">
        <v>0</v>
      </c>
      <c r="E207" s="33">
        <v>0</v>
      </c>
      <c r="F207" s="33">
        <v>1</v>
      </c>
      <c r="G207" s="33">
        <v>1</v>
      </c>
      <c r="H207" s="28"/>
      <c r="I207" s="28"/>
      <c r="J207" s="29"/>
      <c r="K207" s="29"/>
      <c r="L207" s="30"/>
    </row>
    <row r="208" spans="1:12" s="17" customFormat="1" ht="12">
      <c r="A208" s="31"/>
      <c r="B208" s="26" t="s">
        <v>364</v>
      </c>
      <c r="C208" s="32">
        <v>0</v>
      </c>
      <c r="D208" s="33">
        <v>0</v>
      </c>
      <c r="E208" s="33">
        <v>1</v>
      </c>
      <c r="F208" s="33">
        <v>1</v>
      </c>
      <c r="G208" s="33">
        <v>2</v>
      </c>
      <c r="H208" s="28"/>
      <c r="I208" s="28"/>
      <c r="J208" s="29"/>
      <c r="K208" s="29"/>
      <c r="L208" s="30"/>
    </row>
    <row r="209" spans="1:12" s="17" customFormat="1" ht="12">
      <c r="A209" s="31"/>
      <c r="B209" s="26" t="s">
        <v>365</v>
      </c>
      <c r="C209" s="32">
        <v>0</v>
      </c>
      <c r="D209" s="33">
        <v>0</v>
      </c>
      <c r="E209" s="33">
        <v>1</v>
      </c>
      <c r="F209" s="33">
        <v>0</v>
      </c>
      <c r="G209" s="33">
        <v>1</v>
      </c>
      <c r="H209" s="28"/>
      <c r="I209" s="28"/>
      <c r="J209" s="29"/>
      <c r="K209" s="29"/>
      <c r="L209" s="30"/>
    </row>
    <row r="210" spans="1:12" s="17" customFormat="1" ht="12">
      <c r="A210" s="31"/>
      <c r="B210" s="26" t="s">
        <v>366</v>
      </c>
      <c r="C210" s="32">
        <v>0</v>
      </c>
      <c r="D210" s="33">
        <v>0</v>
      </c>
      <c r="E210" s="33">
        <v>0</v>
      </c>
      <c r="F210" s="33">
        <v>2</v>
      </c>
      <c r="G210" s="33">
        <v>2</v>
      </c>
      <c r="H210" s="28"/>
      <c r="I210" s="28"/>
      <c r="J210" s="29"/>
      <c r="K210" s="29"/>
      <c r="L210" s="30"/>
    </row>
    <row r="211" spans="1:12" s="17" customFormat="1" ht="12">
      <c r="A211" s="31"/>
      <c r="B211" s="26" t="s">
        <v>367</v>
      </c>
      <c r="C211" s="32">
        <v>0</v>
      </c>
      <c r="D211" s="33">
        <v>0</v>
      </c>
      <c r="E211" s="33">
        <v>0</v>
      </c>
      <c r="F211" s="33">
        <v>0</v>
      </c>
      <c r="G211" s="33">
        <v>0</v>
      </c>
      <c r="H211" s="28"/>
      <c r="I211" s="28"/>
      <c r="J211" s="29"/>
      <c r="K211" s="29"/>
      <c r="L211" s="30"/>
    </row>
    <row r="212" spans="1:12" s="17" customFormat="1" ht="12">
      <c r="A212" s="31"/>
      <c r="B212" s="26" t="s">
        <v>368</v>
      </c>
      <c r="C212" s="32">
        <v>0</v>
      </c>
      <c r="D212" s="33">
        <v>0</v>
      </c>
      <c r="E212" s="33">
        <v>0</v>
      </c>
      <c r="F212" s="33">
        <v>0</v>
      </c>
      <c r="G212" s="33">
        <v>0</v>
      </c>
      <c r="H212" s="28"/>
      <c r="I212" s="28"/>
      <c r="J212" s="29"/>
      <c r="K212" s="29"/>
      <c r="L212" s="30"/>
    </row>
    <row r="213" spans="1:12" s="17" customFormat="1" ht="12">
      <c r="A213" s="31"/>
      <c r="B213" s="26" t="s">
        <v>369</v>
      </c>
      <c r="C213" s="32">
        <v>0</v>
      </c>
      <c r="D213" s="33">
        <v>1</v>
      </c>
      <c r="E213" s="33">
        <v>0</v>
      </c>
      <c r="F213" s="33">
        <v>1</v>
      </c>
      <c r="G213" s="33">
        <v>2</v>
      </c>
      <c r="H213" s="28"/>
      <c r="I213" s="28"/>
      <c r="J213" s="29"/>
      <c r="K213" s="29"/>
      <c r="L213" s="30"/>
    </row>
    <row r="214" spans="1:12" s="17" customFormat="1" ht="12">
      <c r="A214" s="31"/>
      <c r="B214" s="26" t="s">
        <v>370</v>
      </c>
      <c r="C214" s="32">
        <v>0</v>
      </c>
      <c r="D214" s="33">
        <v>1</v>
      </c>
      <c r="E214" s="33">
        <v>0</v>
      </c>
      <c r="F214" s="33">
        <v>1</v>
      </c>
      <c r="G214" s="33">
        <v>2</v>
      </c>
      <c r="H214" s="28"/>
      <c r="I214" s="28"/>
      <c r="J214" s="29"/>
      <c r="K214" s="29"/>
      <c r="L214" s="30"/>
    </row>
    <row r="215" spans="1:12" s="17" customFormat="1" ht="12">
      <c r="A215" s="31"/>
      <c r="B215" s="26" t="s">
        <v>371</v>
      </c>
      <c r="C215" s="32">
        <v>0</v>
      </c>
      <c r="D215" s="33">
        <v>2</v>
      </c>
      <c r="E215" s="33">
        <v>1</v>
      </c>
      <c r="F215" s="33">
        <v>4</v>
      </c>
      <c r="G215" s="33">
        <v>7</v>
      </c>
      <c r="H215" s="28"/>
      <c r="I215" s="28"/>
      <c r="J215" s="29"/>
      <c r="K215" s="29"/>
      <c r="L215" s="30"/>
    </row>
    <row r="216" spans="1:12" s="17" customFormat="1" ht="12">
      <c r="A216" s="31"/>
      <c r="B216" s="26" t="s">
        <v>372</v>
      </c>
      <c r="C216" s="32">
        <v>0</v>
      </c>
      <c r="D216" s="33">
        <v>0</v>
      </c>
      <c r="E216" s="33">
        <v>1</v>
      </c>
      <c r="F216" s="33">
        <v>2</v>
      </c>
      <c r="G216" s="33">
        <v>3</v>
      </c>
      <c r="H216" s="28"/>
      <c r="I216" s="28"/>
      <c r="J216" s="29"/>
      <c r="K216" s="29"/>
      <c r="L216" s="30"/>
    </row>
    <row r="217" spans="1:12" s="17" customFormat="1" ht="12">
      <c r="A217" s="31"/>
      <c r="B217" s="26" t="s">
        <v>373</v>
      </c>
      <c r="C217" s="32">
        <v>0</v>
      </c>
      <c r="D217" s="33">
        <v>1</v>
      </c>
      <c r="E217" s="33">
        <v>0</v>
      </c>
      <c r="F217" s="33">
        <v>2</v>
      </c>
      <c r="G217" s="33">
        <v>3</v>
      </c>
      <c r="H217" s="28"/>
      <c r="I217" s="28"/>
      <c r="J217" s="29"/>
      <c r="K217" s="29"/>
      <c r="L217" s="30"/>
    </row>
    <row r="218" spans="1:12" s="17" customFormat="1" ht="12">
      <c r="A218" s="31"/>
      <c r="B218" s="26" t="s">
        <v>374</v>
      </c>
      <c r="C218" s="32">
        <v>0</v>
      </c>
      <c r="D218" s="33">
        <v>1</v>
      </c>
      <c r="E218" s="33">
        <v>0</v>
      </c>
      <c r="F218" s="33">
        <v>1</v>
      </c>
      <c r="G218" s="33">
        <v>2</v>
      </c>
      <c r="H218" s="28"/>
      <c r="I218" s="28"/>
      <c r="J218" s="29"/>
      <c r="K218" s="29"/>
      <c r="L218" s="30"/>
    </row>
    <row r="219" spans="1:12" s="17" customFormat="1" ht="12">
      <c r="A219" s="31"/>
      <c r="B219" s="26" t="s">
        <v>375</v>
      </c>
      <c r="C219" s="32">
        <v>0</v>
      </c>
      <c r="D219" s="33">
        <v>0</v>
      </c>
      <c r="E219" s="33">
        <v>0</v>
      </c>
      <c r="F219" s="33">
        <v>1</v>
      </c>
      <c r="G219" s="33">
        <v>1</v>
      </c>
      <c r="H219" s="28"/>
      <c r="I219" s="28"/>
      <c r="J219" s="29"/>
      <c r="K219" s="29"/>
      <c r="L219" s="30"/>
    </row>
    <row r="220" spans="1:12" s="17" customFormat="1" ht="12">
      <c r="A220" s="31"/>
      <c r="B220" s="26" t="s">
        <v>376</v>
      </c>
      <c r="C220" s="32">
        <v>0</v>
      </c>
      <c r="D220" s="33">
        <v>2</v>
      </c>
      <c r="E220" s="33">
        <v>1</v>
      </c>
      <c r="F220" s="33">
        <v>1</v>
      </c>
      <c r="G220" s="33">
        <v>4</v>
      </c>
      <c r="H220" s="28"/>
      <c r="I220" s="28"/>
      <c r="J220" s="29"/>
      <c r="K220" s="29"/>
      <c r="L220" s="30"/>
    </row>
    <row r="221" spans="1:12" s="17" customFormat="1" ht="12">
      <c r="A221" s="31"/>
      <c r="B221" s="26" t="s">
        <v>377</v>
      </c>
      <c r="C221" s="32">
        <v>0</v>
      </c>
      <c r="D221" s="33">
        <v>1</v>
      </c>
      <c r="E221" s="33">
        <v>0</v>
      </c>
      <c r="F221" s="33">
        <v>1</v>
      </c>
      <c r="G221" s="33">
        <v>2</v>
      </c>
      <c r="H221" s="28"/>
      <c r="I221" s="28"/>
      <c r="J221" s="29"/>
      <c r="K221" s="29"/>
      <c r="L221" s="30"/>
    </row>
    <row r="222" spans="1:12" s="17" customFormat="1" ht="12">
      <c r="A222" s="31"/>
      <c r="B222" s="26" t="s">
        <v>378</v>
      </c>
      <c r="C222" s="32">
        <v>0</v>
      </c>
      <c r="D222" s="33">
        <v>1</v>
      </c>
      <c r="E222" s="33">
        <v>1</v>
      </c>
      <c r="F222" s="33">
        <v>1</v>
      </c>
      <c r="G222" s="33">
        <v>3</v>
      </c>
      <c r="H222" s="28"/>
      <c r="I222" s="28"/>
      <c r="J222" s="29"/>
      <c r="K222" s="29"/>
      <c r="L222" s="30"/>
    </row>
    <row r="223" spans="1:12" s="17" customFormat="1" ht="12">
      <c r="A223" s="31"/>
      <c r="B223" s="26" t="s">
        <v>379</v>
      </c>
      <c r="C223" s="32">
        <v>0</v>
      </c>
      <c r="D223" s="33">
        <v>0</v>
      </c>
      <c r="E223" s="33">
        <v>1</v>
      </c>
      <c r="F223" s="33">
        <v>1</v>
      </c>
      <c r="G223" s="33">
        <v>2</v>
      </c>
      <c r="H223" s="28"/>
      <c r="I223" s="28"/>
      <c r="J223" s="29"/>
      <c r="K223" s="29"/>
      <c r="L223" s="30"/>
    </row>
    <row r="224" spans="1:12" s="17" customFormat="1" ht="12">
      <c r="A224" s="31"/>
      <c r="B224" s="26" t="s">
        <v>380</v>
      </c>
      <c r="C224" s="32">
        <v>0</v>
      </c>
      <c r="D224" s="33">
        <v>2</v>
      </c>
      <c r="E224" s="33">
        <v>2</v>
      </c>
      <c r="F224" s="33">
        <v>1</v>
      </c>
      <c r="G224" s="33">
        <v>5</v>
      </c>
      <c r="H224" s="28"/>
      <c r="I224" s="28"/>
      <c r="J224" s="29"/>
      <c r="K224" s="29"/>
      <c r="L224" s="30"/>
    </row>
    <row r="225" spans="1:12" s="17" customFormat="1" ht="12">
      <c r="A225" s="31"/>
      <c r="B225" s="26" t="s">
        <v>381</v>
      </c>
      <c r="C225" s="32">
        <v>0</v>
      </c>
      <c r="D225" s="33">
        <v>0</v>
      </c>
      <c r="E225" s="33">
        <v>1</v>
      </c>
      <c r="F225" s="33">
        <v>1</v>
      </c>
      <c r="G225" s="33">
        <v>2</v>
      </c>
      <c r="H225" s="28"/>
      <c r="I225" s="28"/>
      <c r="J225" s="29"/>
      <c r="K225" s="29"/>
      <c r="L225" s="30"/>
    </row>
    <row r="226" spans="1:12" s="17" customFormat="1" ht="12">
      <c r="A226" s="31"/>
      <c r="B226" s="26" t="s">
        <v>382</v>
      </c>
      <c r="C226" s="32">
        <v>0</v>
      </c>
      <c r="D226" s="33">
        <v>0</v>
      </c>
      <c r="E226" s="33">
        <v>2</v>
      </c>
      <c r="F226" s="33">
        <v>1</v>
      </c>
      <c r="G226" s="33">
        <v>3</v>
      </c>
      <c r="H226" s="28"/>
      <c r="I226" s="28"/>
      <c r="J226" s="29"/>
      <c r="K226" s="29"/>
      <c r="L226" s="30"/>
    </row>
    <row r="227" spans="1:12" s="17" customFormat="1" ht="12">
      <c r="A227" s="31"/>
      <c r="B227" s="26" t="s">
        <v>383</v>
      </c>
      <c r="C227" s="32">
        <v>0</v>
      </c>
      <c r="D227" s="33">
        <v>0</v>
      </c>
      <c r="E227" s="33">
        <v>0</v>
      </c>
      <c r="F227" s="33">
        <v>2</v>
      </c>
      <c r="G227" s="33">
        <v>2</v>
      </c>
      <c r="H227" s="28"/>
      <c r="I227" s="28"/>
      <c r="J227" s="29"/>
      <c r="K227" s="29"/>
      <c r="L227" s="30"/>
    </row>
    <row r="228" spans="1:12" s="17" customFormat="1" ht="12">
      <c r="A228" s="31"/>
      <c r="B228" s="26" t="s">
        <v>384</v>
      </c>
      <c r="C228" s="32">
        <v>0</v>
      </c>
      <c r="D228" s="33">
        <v>0</v>
      </c>
      <c r="E228" s="33">
        <v>0</v>
      </c>
      <c r="F228" s="33">
        <v>1</v>
      </c>
      <c r="G228" s="33">
        <v>1</v>
      </c>
      <c r="H228" s="28"/>
      <c r="I228" s="28"/>
      <c r="J228" s="29"/>
      <c r="K228" s="29"/>
      <c r="L228" s="30"/>
    </row>
    <row r="229" spans="1:12" s="17" customFormat="1" ht="12">
      <c r="A229" s="31"/>
      <c r="B229" s="26" t="s">
        <v>385</v>
      </c>
      <c r="C229" s="32">
        <v>0</v>
      </c>
      <c r="D229" s="33">
        <v>0</v>
      </c>
      <c r="E229" s="33">
        <v>0</v>
      </c>
      <c r="F229" s="33">
        <v>0</v>
      </c>
      <c r="G229" s="33">
        <v>0</v>
      </c>
      <c r="H229" s="28"/>
      <c r="I229" s="28"/>
      <c r="J229" s="29"/>
      <c r="K229" s="29"/>
      <c r="L229" s="30"/>
    </row>
    <row r="230" spans="1:12" s="17" customFormat="1" ht="12">
      <c r="A230" s="31"/>
      <c r="B230" s="26" t="s">
        <v>386</v>
      </c>
      <c r="C230" s="32">
        <v>0</v>
      </c>
      <c r="D230" s="33">
        <v>0</v>
      </c>
      <c r="E230" s="33">
        <v>1</v>
      </c>
      <c r="F230" s="33">
        <v>1</v>
      </c>
      <c r="G230" s="33">
        <v>2</v>
      </c>
      <c r="H230" s="28"/>
      <c r="I230" s="28"/>
      <c r="J230" s="29"/>
      <c r="K230" s="29"/>
      <c r="L230" s="30"/>
    </row>
    <row r="231" spans="1:12" s="17" customFormat="1" ht="12">
      <c r="A231" s="31"/>
      <c r="B231" s="26" t="s">
        <v>387</v>
      </c>
      <c r="C231" s="32">
        <v>0</v>
      </c>
      <c r="D231" s="33">
        <v>1</v>
      </c>
      <c r="E231" s="33">
        <v>1</v>
      </c>
      <c r="F231" s="33">
        <v>2</v>
      </c>
      <c r="G231" s="33">
        <v>4</v>
      </c>
      <c r="H231" s="28"/>
      <c r="I231" s="28"/>
      <c r="J231" s="29"/>
      <c r="K231" s="29"/>
      <c r="L231" s="30"/>
    </row>
    <row r="232" spans="1:12" s="17" customFormat="1" ht="12">
      <c r="A232" s="31"/>
      <c r="B232" s="26" t="s">
        <v>388</v>
      </c>
      <c r="C232" s="32">
        <v>0</v>
      </c>
      <c r="D232" s="33">
        <v>1</v>
      </c>
      <c r="E232" s="33">
        <v>3</v>
      </c>
      <c r="F232" s="33">
        <v>3</v>
      </c>
      <c r="G232" s="33">
        <v>7</v>
      </c>
      <c r="H232" s="28"/>
      <c r="I232" s="28"/>
      <c r="J232" s="29"/>
      <c r="K232" s="29"/>
      <c r="L232" s="30"/>
    </row>
    <row r="233" spans="1:12" s="17" customFormat="1" ht="12">
      <c r="A233" s="31"/>
      <c r="B233" s="26" t="s">
        <v>389</v>
      </c>
      <c r="C233" s="32">
        <v>0</v>
      </c>
      <c r="D233" s="33">
        <v>1</v>
      </c>
      <c r="E233" s="33">
        <v>1</v>
      </c>
      <c r="F233" s="33">
        <v>5</v>
      </c>
      <c r="G233" s="33">
        <v>7</v>
      </c>
      <c r="H233" s="28"/>
      <c r="I233" s="28"/>
      <c r="J233" s="29"/>
      <c r="K233" s="29"/>
      <c r="L233" s="30"/>
    </row>
    <row r="234" spans="1:12" s="17" customFormat="1" ht="12">
      <c r="A234" s="31"/>
      <c r="B234" s="26" t="s">
        <v>390</v>
      </c>
      <c r="C234" s="32">
        <v>0</v>
      </c>
      <c r="D234" s="33">
        <v>1</v>
      </c>
      <c r="E234" s="33">
        <v>1</v>
      </c>
      <c r="F234" s="33">
        <v>2</v>
      </c>
      <c r="G234" s="33">
        <v>4</v>
      </c>
      <c r="H234" s="28"/>
      <c r="I234" s="28"/>
      <c r="J234" s="29"/>
      <c r="K234" s="29"/>
      <c r="L234" s="30"/>
    </row>
    <row r="235" spans="1:12" s="17" customFormat="1" ht="12">
      <c r="A235" s="31"/>
      <c r="B235" s="26" t="s">
        <v>391</v>
      </c>
      <c r="C235" s="32">
        <v>0</v>
      </c>
      <c r="D235" s="33">
        <v>0</v>
      </c>
      <c r="E235" s="33">
        <v>1</v>
      </c>
      <c r="F235" s="33">
        <v>1</v>
      </c>
      <c r="G235" s="33">
        <v>2</v>
      </c>
      <c r="H235" s="28"/>
      <c r="I235" s="28"/>
      <c r="J235" s="29"/>
      <c r="K235" s="29"/>
      <c r="L235" s="30"/>
    </row>
    <row r="236" spans="1:12" s="17" customFormat="1" ht="12">
      <c r="A236" s="31"/>
      <c r="B236" s="26" t="s">
        <v>392</v>
      </c>
      <c r="C236" s="32">
        <v>0</v>
      </c>
      <c r="D236" s="33">
        <v>0</v>
      </c>
      <c r="E236" s="33">
        <v>0</v>
      </c>
      <c r="F236" s="33">
        <v>3</v>
      </c>
      <c r="G236" s="33">
        <v>3</v>
      </c>
      <c r="H236" s="28"/>
      <c r="I236" s="28"/>
      <c r="J236" s="29"/>
      <c r="K236" s="29"/>
      <c r="L236" s="30"/>
    </row>
    <row r="237" spans="1:12" s="17" customFormat="1" ht="12">
      <c r="A237" s="31"/>
      <c r="B237" s="26" t="s">
        <v>393</v>
      </c>
      <c r="C237" s="32">
        <v>0</v>
      </c>
      <c r="D237" s="33">
        <v>0</v>
      </c>
      <c r="E237" s="33">
        <v>3</v>
      </c>
      <c r="F237" s="33">
        <v>1</v>
      </c>
      <c r="G237" s="33">
        <v>4</v>
      </c>
      <c r="H237" s="28"/>
      <c r="I237" s="28"/>
      <c r="J237" s="29"/>
      <c r="K237" s="29"/>
      <c r="L237" s="30"/>
    </row>
    <row r="238" spans="1:12" s="17" customFormat="1" ht="12">
      <c r="A238" s="31"/>
      <c r="B238" s="26" t="s">
        <v>394</v>
      </c>
      <c r="C238" s="32">
        <v>0</v>
      </c>
      <c r="D238" s="33">
        <v>1</v>
      </c>
      <c r="E238" s="33">
        <v>2</v>
      </c>
      <c r="F238" s="33">
        <v>3</v>
      </c>
      <c r="G238" s="33">
        <v>6</v>
      </c>
      <c r="H238" s="28"/>
      <c r="I238" s="28"/>
      <c r="J238" s="29"/>
      <c r="K238" s="29"/>
      <c r="L238" s="30"/>
    </row>
    <row r="239" spans="1:12">
      <c r="A239" s="31"/>
      <c r="B239" s="26" t="s">
        <v>395</v>
      </c>
      <c r="C239" s="32">
        <v>0</v>
      </c>
      <c r="D239" s="33">
        <v>1</v>
      </c>
      <c r="E239" s="33">
        <v>2</v>
      </c>
      <c r="F239" s="33">
        <v>3</v>
      </c>
      <c r="G239" s="33">
        <v>6</v>
      </c>
    </row>
    <row r="240" spans="1:12" s="17" customFormat="1" ht="12">
      <c r="A240" s="15"/>
      <c r="B240" s="26" t="s">
        <v>396</v>
      </c>
      <c r="C240" s="32">
        <v>0</v>
      </c>
      <c r="D240" s="33">
        <v>0</v>
      </c>
      <c r="E240" s="33">
        <v>0</v>
      </c>
      <c r="F240" s="33">
        <v>1</v>
      </c>
      <c r="G240" s="33">
        <v>1</v>
      </c>
      <c r="H240" s="15"/>
      <c r="I240" s="15"/>
    </row>
    <row r="241" spans="1:12" s="17" customFormat="1" ht="12">
      <c r="A241" s="15"/>
      <c r="B241" s="26" t="s">
        <v>397</v>
      </c>
      <c r="C241" s="32">
        <v>0</v>
      </c>
      <c r="D241" s="33">
        <v>0</v>
      </c>
      <c r="E241" s="33">
        <v>0</v>
      </c>
      <c r="F241" s="33">
        <v>1</v>
      </c>
      <c r="G241" s="33">
        <v>1</v>
      </c>
      <c r="H241" s="15"/>
      <c r="I241" s="15"/>
    </row>
    <row r="242" spans="1:12" s="17" customFormat="1" ht="12">
      <c r="A242" s="15"/>
      <c r="B242" s="26" t="s">
        <v>398</v>
      </c>
      <c r="C242" s="32">
        <v>0</v>
      </c>
      <c r="D242" s="33">
        <v>0</v>
      </c>
      <c r="E242" s="33">
        <v>0</v>
      </c>
      <c r="F242" s="33">
        <v>3</v>
      </c>
      <c r="G242" s="33">
        <v>3</v>
      </c>
      <c r="H242" s="15"/>
      <c r="I242" s="15"/>
    </row>
    <row r="243" spans="1:12" s="17" customFormat="1" ht="12">
      <c r="A243" s="15"/>
      <c r="B243" s="26" t="s">
        <v>399</v>
      </c>
      <c r="C243" s="32">
        <v>0</v>
      </c>
      <c r="D243" s="33">
        <v>1</v>
      </c>
      <c r="E243" s="33">
        <v>2</v>
      </c>
      <c r="F243" s="33">
        <v>0</v>
      </c>
      <c r="G243" s="33">
        <v>3</v>
      </c>
      <c r="H243" s="15"/>
      <c r="I243" s="15"/>
    </row>
    <row r="244" spans="1:12" s="17" customFormat="1" ht="12">
      <c r="A244" s="15"/>
      <c r="B244" s="26" t="s">
        <v>400</v>
      </c>
      <c r="C244" s="32">
        <v>0</v>
      </c>
      <c r="D244" s="33">
        <v>0</v>
      </c>
      <c r="E244" s="33">
        <v>3</v>
      </c>
      <c r="F244" s="33">
        <v>6</v>
      </c>
      <c r="G244" s="33">
        <v>9</v>
      </c>
      <c r="H244" s="15"/>
      <c r="I244" s="15"/>
    </row>
    <row r="245" spans="1:12">
      <c r="A245" s="45"/>
      <c r="B245" s="26" t="s">
        <v>401</v>
      </c>
      <c r="C245" s="32">
        <v>0</v>
      </c>
      <c r="D245" s="33">
        <v>1</v>
      </c>
      <c r="E245" s="33">
        <v>6</v>
      </c>
      <c r="F245" s="33">
        <v>3</v>
      </c>
      <c r="G245" s="33">
        <v>10</v>
      </c>
    </row>
    <row r="246" spans="1:12">
      <c r="B246" s="26" t="s">
        <v>402</v>
      </c>
      <c r="C246" s="32">
        <v>0</v>
      </c>
      <c r="D246" s="33">
        <v>1</v>
      </c>
      <c r="E246" s="33">
        <v>2</v>
      </c>
      <c r="F246" s="33">
        <v>2</v>
      </c>
      <c r="G246" s="33">
        <v>5</v>
      </c>
    </row>
    <row r="247" spans="1:12">
      <c r="B247" s="26" t="s">
        <v>403</v>
      </c>
      <c r="C247" s="32">
        <v>0</v>
      </c>
      <c r="D247" s="33">
        <v>0</v>
      </c>
      <c r="E247" s="33">
        <v>1</v>
      </c>
      <c r="F247" s="33">
        <v>3</v>
      </c>
      <c r="G247" s="33">
        <v>4</v>
      </c>
    </row>
    <row r="248" spans="1:12">
      <c r="B248" s="26" t="s">
        <v>404</v>
      </c>
      <c r="C248" s="32">
        <v>0</v>
      </c>
      <c r="D248" s="33">
        <v>2</v>
      </c>
      <c r="E248" s="33">
        <v>2</v>
      </c>
      <c r="F248" s="33">
        <v>4</v>
      </c>
      <c r="G248" s="33">
        <v>8</v>
      </c>
    </row>
    <row r="249" spans="1:12" s="17" customFormat="1" ht="12">
      <c r="A249" s="15"/>
      <c r="B249" s="26" t="s">
        <v>405</v>
      </c>
      <c r="C249" s="32">
        <v>0</v>
      </c>
      <c r="D249" s="33">
        <v>0</v>
      </c>
      <c r="E249" s="33">
        <v>2</v>
      </c>
      <c r="F249" s="33">
        <v>2</v>
      </c>
      <c r="G249" s="33">
        <v>4</v>
      </c>
      <c r="H249" s="28"/>
      <c r="I249" s="28"/>
      <c r="J249" s="29"/>
      <c r="K249" s="29"/>
      <c r="L249" s="30"/>
    </row>
    <row r="250" spans="1:12" s="17" customFormat="1" ht="12">
      <c r="A250" s="15"/>
      <c r="B250" s="26" t="s">
        <v>406</v>
      </c>
      <c r="C250" s="32">
        <v>0</v>
      </c>
      <c r="D250" s="33">
        <v>0</v>
      </c>
      <c r="E250" s="33">
        <v>2</v>
      </c>
      <c r="F250" s="33">
        <v>4</v>
      </c>
      <c r="G250" s="33">
        <v>6</v>
      </c>
      <c r="H250" s="28"/>
      <c r="I250" s="28"/>
      <c r="J250" s="29"/>
      <c r="K250" s="29"/>
      <c r="L250" s="30"/>
    </row>
    <row r="251" spans="1:12" s="17" customFormat="1" ht="12">
      <c r="A251" s="15"/>
      <c r="B251" s="26" t="s">
        <v>407</v>
      </c>
      <c r="C251" s="32">
        <v>0</v>
      </c>
      <c r="D251" s="33">
        <v>1</v>
      </c>
      <c r="E251" s="33">
        <v>2</v>
      </c>
      <c r="F251" s="33">
        <v>3</v>
      </c>
      <c r="G251" s="33">
        <v>6</v>
      </c>
      <c r="H251" s="28"/>
      <c r="I251" s="28"/>
      <c r="J251" s="29"/>
      <c r="K251" s="29"/>
      <c r="L251" s="30"/>
    </row>
    <row r="252" spans="1:12" s="17" customFormat="1" ht="12">
      <c r="A252" s="15"/>
      <c r="B252" s="26" t="s">
        <v>408</v>
      </c>
      <c r="C252" s="32">
        <v>0</v>
      </c>
      <c r="D252" s="33">
        <v>1</v>
      </c>
      <c r="E252" s="33">
        <v>0</v>
      </c>
      <c r="F252" s="33">
        <v>2</v>
      </c>
      <c r="G252" s="33">
        <v>3</v>
      </c>
      <c r="H252" s="28"/>
      <c r="I252" s="28"/>
      <c r="J252" s="29"/>
      <c r="K252" s="29"/>
      <c r="L252" s="30"/>
    </row>
    <row r="253" spans="1:12" s="17" customFormat="1" ht="12">
      <c r="A253" s="15"/>
      <c r="B253" s="26" t="s">
        <v>409</v>
      </c>
      <c r="C253" s="32">
        <v>0</v>
      </c>
      <c r="D253" s="33">
        <v>1</v>
      </c>
      <c r="E253" s="33">
        <v>1</v>
      </c>
      <c r="F253" s="33">
        <v>3</v>
      </c>
      <c r="G253" s="33">
        <v>5</v>
      </c>
      <c r="H253" s="28"/>
      <c r="I253" s="28"/>
      <c r="J253" s="29"/>
      <c r="K253" s="29"/>
      <c r="L253" s="30"/>
    </row>
    <row r="254" spans="1:12" s="17" customFormat="1" ht="12">
      <c r="A254" s="15"/>
      <c r="B254" s="26" t="s">
        <v>410</v>
      </c>
      <c r="C254" s="32">
        <v>0</v>
      </c>
      <c r="D254" s="33">
        <v>0</v>
      </c>
      <c r="E254" s="33">
        <v>0</v>
      </c>
      <c r="F254" s="33">
        <v>2</v>
      </c>
      <c r="G254" s="33">
        <v>2</v>
      </c>
      <c r="H254" s="28"/>
      <c r="I254" s="28"/>
      <c r="J254" s="29"/>
      <c r="K254" s="29"/>
      <c r="L254" s="30"/>
    </row>
    <row r="255" spans="1:12" s="17" customFormat="1" ht="12">
      <c r="A255" s="15"/>
      <c r="B255" s="26" t="s">
        <v>411</v>
      </c>
      <c r="C255" s="32">
        <v>0</v>
      </c>
      <c r="D255" s="33">
        <v>1</v>
      </c>
      <c r="E255" s="33">
        <v>0</v>
      </c>
      <c r="F255" s="33">
        <v>2</v>
      </c>
      <c r="G255" s="33">
        <v>3</v>
      </c>
      <c r="H255" s="28"/>
      <c r="I255" s="28"/>
      <c r="J255" s="29"/>
      <c r="K255" s="29"/>
      <c r="L255" s="30"/>
    </row>
    <row r="256" spans="1:12" s="17" customFormat="1" ht="12">
      <c r="A256" s="15"/>
      <c r="B256" s="26" t="s">
        <v>412</v>
      </c>
      <c r="C256" s="32">
        <v>0</v>
      </c>
      <c r="D256" s="33">
        <v>0</v>
      </c>
      <c r="E256" s="33">
        <v>2</v>
      </c>
      <c r="F256" s="33">
        <v>2</v>
      </c>
      <c r="G256" s="33">
        <v>4</v>
      </c>
      <c r="H256" s="28"/>
      <c r="I256" s="28"/>
      <c r="J256" s="29"/>
      <c r="K256" s="29"/>
      <c r="L256" s="30"/>
    </row>
    <row r="257" spans="1:12" s="17" customFormat="1" ht="12">
      <c r="A257" s="15"/>
      <c r="B257" s="26" t="s">
        <v>413</v>
      </c>
      <c r="C257" s="32">
        <v>0</v>
      </c>
      <c r="D257" s="33">
        <v>2</v>
      </c>
      <c r="E257" s="33">
        <v>0</v>
      </c>
      <c r="F257" s="33">
        <v>3</v>
      </c>
      <c r="G257" s="33">
        <v>5</v>
      </c>
      <c r="H257" s="28"/>
      <c r="I257" s="28"/>
      <c r="J257" s="29"/>
      <c r="K257" s="29"/>
      <c r="L257" s="30"/>
    </row>
    <row r="258" spans="1:12" s="17" customFormat="1" ht="12">
      <c r="A258" s="15"/>
      <c r="B258" s="26" t="s">
        <v>414</v>
      </c>
      <c r="C258" s="32">
        <v>0</v>
      </c>
      <c r="D258" s="33">
        <v>1</v>
      </c>
      <c r="E258" s="33">
        <v>1</v>
      </c>
      <c r="F258" s="33">
        <v>3</v>
      </c>
      <c r="G258" s="33">
        <v>5</v>
      </c>
      <c r="H258" s="28"/>
      <c r="I258" s="28"/>
      <c r="J258" s="29"/>
      <c r="K258" s="29"/>
      <c r="L258" s="30"/>
    </row>
    <row r="259" spans="1:12" s="17" customFormat="1" ht="12">
      <c r="A259" s="15"/>
      <c r="B259" s="26" t="s">
        <v>415</v>
      </c>
      <c r="C259" s="32">
        <v>0</v>
      </c>
      <c r="D259" s="33">
        <v>0</v>
      </c>
      <c r="E259" s="33">
        <v>1</v>
      </c>
      <c r="F259" s="33">
        <v>4</v>
      </c>
      <c r="G259" s="33">
        <v>5</v>
      </c>
      <c r="H259" s="28"/>
      <c r="I259" s="28"/>
      <c r="J259" s="29"/>
      <c r="K259" s="29"/>
      <c r="L259" s="30"/>
    </row>
    <row r="260" spans="1:12" s="17" customFormat="1" ht="12">
      <c r="A260" s="15"/>
      <c r="B260" s="26" t="s">
        <v>416</v>
      </c>
      <c r="C260" s="32">
        <v>0</v>
      </c>
      <c r="D260" s="33">
        <v>0</v>
      </c>
      <c r="E260" s="33">
        <v>2</v>
      </c>
      <c r="F260" s="33">
        <v>5</v>
      </c>
      <c r="G260" s="33">
        <v>7</v>
      </c>
      <c r="H260" s="28"/>
      <c r="I260" s="28"/>
      <c r="J260" s="29"/>
      <c r="K260" s="29"/>
      <c r="L260" s="30"/>
    </row>
    <row r="261" spans="1:12" s="17" customFormat="1" ht="12">
      <c r="A261" s="15"/>
      <c r="B261" s="26" t="s">
        <v>417</v>
      </c>
      <c r="C261" s="32">
        <v>0</v>
      </c>
      <c r="D261" s="33">
        <v>0</v>
      </c>
      <c r="E261" s="33">
        <v>3</v>
      </c>
      <c r="F261" s="33">
        <v>5</v>
      </c>
      <c r="G261" s="33">
        <v>8</v>
      </c>
      <c r="H261" s="28"/>
      <c r="I261" s="28"/>
      <c r="J261" s="29"/>
      <c r="K261" s="29"/>
      <c r="L261" s="30"/>
    </row>
    <row r="262" spans="1:12" s="17" customFormat="1" ht="12">
      <c r="A262" s="15"/>
      <c r="B262" s="26" t="s">
        <v>418</v>
      </c>
      <c r="C262" s="32">
        <v>0</v>
      </c>
      <c r="D262" s="33">
        <v>0</v>
      </c>
      <c r="E262" s="33">
        <v>3</v>
      </c>
      <c r="F262" s="33">
        <v>4</v>
      </c>
      <c r="G262" s="33">
        <v>7</v>
      </c>
      <c r="H262" s="28"/>
      <c r="I262" s="28"/>
      <c r="J262" s="29"/>
      <c r="K262" s="29"/>
      <c r="L262" s="30"/>
    </row>
    <row r="263" spans="1:12" s="17" customFormat="1" ht="12">
      <c r="A263" s="15"/>
      <c r="B263" s="26" t="s">
        <v>419</v>
      </c>
      <c r="C263" s="32">
        <v>0</v>
      </c>
      <c r="D263" s="33">
        <f>$D$21</f>
        <v>2</v>
      </c>
      <c r="E263" s="33">
        <f>$E$21</f>
        <v>0</v>
      </c>
      <c r="F263" s="33">
        <f>$F$21</f>
        <v>5</v>
      </c>
      <c r="G263" s="33">
        <f>$G$21</f>
        <v>7</v>
      </c>
      <c r="H263" s="28"/>
      <c r="I263" s="28"/>
      <c r="J263" s="29"/>
      <c r="K263" s="29"/>
      <c r="L263" s="30"/>
    </row>
    <row r="264" spans="1:12" s="17" customFormat="1" ht="12">
      <c r="A264" s="15"/>
      <c r="B264" s="26" t="s">
        <v>420</v>
      </c>
      <c r="C264" s="32">
        <v>0</v>
      </c>
      <c r="D264" s="33">
        <v>0</v>
      </c>
      <c r="E264" s="33">
        <v>1</v>
      </c>
      <c r="F264" s="33">
        <v>4</v>
      </c>
      <c r="G264" s="33">
        <v>5</v>
      </c>
      <c r="H264" s="28"/>
      <c r="I264" s="28"/>
      <c r="J264" s="29"/>
      <c r="K264" s="29"/>
      <c r="L264" s="30"/>
    </row>
    <row r="265" spans="1:12" s="17" customFormat="1" ht="12">
      <c r="A265" s="15"/>
      <c r="B265" s="26" t="s">
        <v>421</v>
      </c>
      <c r="C265" s="32">
        <v>0</v>
      </c>
      <c r="D265" s="33">
        <v>0</v>
      </c>
      <c r="E265" s="33">
        <v>0</v>
      </c>
      <c r="F265" s="33">
        <v>3</v>
      </c>
      <c r="G265" s="33">
        <v>3</v>
      </c>
      <c r="H265" s="28"/>
      <c r="I265" s="28"/>
      <c r="J265" s="29"/>
      <c r="K265" s="29"/>
      <c r="L265" s="30"/>
    </row>
    <row r="266" spans="1:12" s="17" customFormat="1" ht="12">
      <c r="A266" s="15"/>
      <c r="B266" s="26" t="s">
        <v>422</v>
      </c>
      <c r="C266" s="32">
        <v>0</v>
      </c>
      <c r="D266" s="33">
        <v>1</v>
      </c>
      <c r="E266" s="33">
        <v>1</v>
      </c>
      <c r="F266" s="33">
        <v>3</v>
      </c>
      <c r="G266" s="33">
        <v>5</v>
      </c>
      <c r="H266" s="28"/>
      <c r="I266" s="28"/>
      <c r="J266" s="29"/>
      <c r="K266" s="29"/>
      <c r="L266" s="30"/>
    </row>
    <row r="267" spans="1:12" s="17" customFormat="1" ht="12">
      <c r="A267" s="15"/>
      <c r="B267" s="26" t="s">
        <v>423</v>
      </c>
      <c r="C267" s="32">
        <v>0</v>
      </c>
      <c r="D267" s="33">
        <v>2</v>
      </c>
      <c r="E267" s="33">
        <v>2</v>
      </c>
      <c r="F267" s="33">
        <v>7</v>
      </c>
      <c r="G267" s="33">
        <v>11</v>
      </c>
      <c r="H267" s="28"/>
      <c r="I267" s="28"/>
      <c r="J267" s="29"/>
      <c r="K267" s="29"/>
      <c r="L267" s="30"/>
    </row>
    <row r="268" spans="1:12" s="17" customFormat="1" ht="12">
      <c r="A268" s="15"/>
      <c r="B268" s="26" t="s">
        <v>424</v>
      </c>
      <c r="C268" s="32">
        <v>0</v>
      </c>
      <c r="D268" s="33">
        <f>$D$21</f>
        <v>2</v>
      </c>
      <c r="E268" s="33">
        <f>$E$21</f>
        <v>0</v>
      </c>
      <c r="F268" s="33">
        <f>$F$21</f>
        <v>5</v>
      </c>
      <c r="G268" s="33">
        <f>$G$21</f>
        <v>7</v>
      </c>
      <c r="H268" s="28"/>
      <c r="I268" s="28"/>
      <c r="J268" s="29"/>
      <c r="K268" s="29"/>
      <c r="L268" s="30"/>
    </row>
    <row r="269" spans="1:12" s="17" customFormat="1" ht="12">
      <c r="A269" s="15"/>
      <c r="B269" s="26" t="s">
        <v>425</v>
      </c>
      <c r="C269" s="32">
        <v>0</v>
      </c>
      <c r="D269" s="33">
        <v>0</v>
      </c>
      <c r="E269" s="33">
        <v>1</v>
      </c>
      <c r="F269" s="33">
        <v>4</v>
      </c>
      <c r="G269" s="33">
        <v>5</v>
      </c>
      <c r="H269" s="28"/>
      <c r="I269" s="28"/>
      <c r="J269" s="29"/>
      <c r="K269" s="29"/>
      <c r="L269" s="30"/>
    </row>
    <row r="270" spans="1:12" s="17" customFormat="1" ht="12">
      <c r="A270" s="15"/>
      <c r="B270" s="26" t="s">
        <v>426</v>
      </c>
      <c r="C270" s="32">
        <v>0</v>
      </c>
      <c r="D270" s="33">
        <v>0</v>
      </c>
      <c r="E270" s="33">
        <v>1</v>
      </c>
      <c r="F270" s="33">
        <v>4</v>
      </c>
      <c r="G270" s="33">
        <v>5</v>
      </c>
      <c r="H270" s="28"/>
      <c r="I270" s="28"/>
      <c r="J270" s="29"/>
      <c r="K270" s="29"/>
      <c r="L270" s="30"/>
    </row>
    <row r="271" spans="1:12" s="17" customFormat="1" ht="12">
      <c r="A271" s="15"/>
      <c r="B271" s="26" t="s">
        <v>427</v>
      </c>
      <c r="C271" s="32">
        <v>0</v>
      </c>
      <c r="D271" s="33">
        <v>0</v>
      </c>
      <c r="E271" s="33">
        <v>3</v>
      </c>
      <c r="F271" s="33">
        <v>5</v>
      </c>
      <c r="G271" s="33">
        <v>8</v>
      </c>
      <c r="H271" s="28"/>
      <c r="I271" s="28"/>
      <c r="J271" s="29"/>
      <c r="K271" s="29"/>
      <c r="L271" s="30"/>
    </row>
    <row r="272" spans="1:12" s="17" customFormat="1" ht="12">
      <c r="A272" s="15"/>
      <c r="B272" s="26" t="s">
        <v>428</v>
      </c>
      <c r="C272" s="32">
        <v>0</v>
      </c>
      <c r="D272" s="33">
        <v>1</v>
      </c>
      <c r="E272" s="33">
        <v>2</v>
      </c>
      <c r="F272" s="33">
        <v>1</v>
      </c>
      <c r="G272" s="33">
        <v>4</v>
      </c>
      <c r="H272" s="28"/>
      <c r="I272" s="28"/>
      <c r="J272" s="29"/>
      <c r="K272" s="29"/>
      <c r="L272" s="30"/>
    </row>
    <row r="273" spans="1:12" s="17" customFormat="1" ht="12">
      <c r="A273" s="15"/>
      <c r="B273" s="26" t="s">
        <v>429</v>
      </c>
      <c r="C273" s="32">
        <v>0</v>
      </c>
      <c r="D273" s="33">
        <v>1</v>
      </c>
      <c r="E273" s="33">
        <v>0</v>
      </c>
      <c r="F273" s="33">
        <v>1</v>
      </c>
      <c r="G273" s="33">
        <v>2</v>
      </c>
      <c r="H273" s="28"/>
      <c r="I273" s="28"/>
      <c r="J273" s="29"/>
      <c r="K273" s="29"/>
      <c r="L273" s="30"/>
    </row>
    <row r="274" spans="1:12" s="17" customFormat="1" ht="12">
      <c r="A274" s="15"/>
      <c r="B274" s="26" t="s">
        <v>430</v>
      </c>
      <c r="C274" s="32">
        <v>0</v>
      </c>
      <c r="D274" s="33">
        <v>0</v>
      </c>
      <c r="E274" s="33">
        <v>0</v>
      </c>
      <c r="F274" s="33">
        <v>2</v>
      </c>
      <c r="G274" s="33">
        <v>2</v>
      </c>
      <c r="H274" s="28"/>
      <c r="I274" s="28"/>
      <c r="J274" s="29"/>
      <c r="K274" s="29"/>
      <c r="L274" s="30"/>
    </row>
    <row r="275" spans="1:12" s="17" customFormat="1" ht="12">
      <c r="A275" s="15"/>
      <c r="B275" s="26" t="s">
        <v>431</v>
      </c>
      <c r="C275" s="32">
        <v>0</v>
      </c>
      <c r="D275" s="33">
        <v>0</v>
      </c>
      <c r="E275" s="33">
        <v>0</v>
      </c>
      <c r="F275" s="33">
        <v>2</v>
      </c>
      <c r="G275" s="33">
        <v>2</v>
      </c>
      <c r="H275" s="28"/>
      <c r="I275" s="28"/>
      <c r="J275" s="29"/>
      <c r="K275" s="29"/>
      <c r="L275" s="30"/>
    </row>
    <row r="276" spans="1:12" s="17" customFormat="1" ht="12">
      <c r="A276" s="15"/>
      <c r="B276" s="26" t="s">
        <v>432</v>
      </c>
      <c r="C276" s="32">
        <v>0</v>
      </c>
      <c r="D276" s="33">
        <v>2</v>
      </c>
      <c r="E276" s="33">
        <v>3</v>
      </c>
      <c r="F276" s="33">
        <v>2</v>
      </c>
      <c r="G276" s="33">
        <v>7</v>
      </c>
      <c r="H276" s="28"/>
      <c r="I276" s="28"/>
      <c r="J276" s="29"/>
      <c r="K276" s="29"/>
      <c r="L276" s="30"/>
    </row>
    <row r="277" spans="1:12" s="17" customFormat="1" ht="12">
      <c r="A277" s="15"/>
      <c r="B277" s="26" t="s">
        <v>433</v>
      </c>
      <c r="C277" s="32">
        <v>0</v>
      </c>
      <c r="D277" s="33">
        <v>0</v>
      </c>
      <c r="E277" s="33">
        <v>1</v>
      </c>
      <c r="F277" s="33">
        <v>3</v>
      </c>
      <c r="G277" s="33">
        <v>4</v>
      </c>
      <c r="H277" s="28"/>
      <c r="I277" s="28"/>
      <c r="J277" s="29"/>
      <c r="K277" s="29"/>
      <c r="L277" s="30"/>
    </row>
    <row r="278" spans="1:12" s="17" customFormat="1" ht="12">
      <c r="A278" s="15"/>
      <c r="B278" s="26" t="s">
        <v>434</v>
      </c>
      <c r="C278" s="32">
        <v>0</v>
      </c>
      <c r="D278" s="33">
        <v>3</v>
      </c>
      <c r="E278" s="33">
        <v>2</v>
      </c>
      <c r="F278" s="33">
        <v>3</v>
      </c>
      <c r="G278" s="33">
        <v>8</v>
      </c>
      <c r="H278" s="28"/>
      <c r="I278" s="28"/>
      <c r="J278" s="29"/>
      <c r="K278" s="29"/>
      <c r="L278" s="30"/>
    </row>
    <row r="279" spans="1:12" s="17" customFormat="1" ht="12">
      <c r="A279" s="15"/>
      <c r="B279" s="26" t="s">
        <v>435</v>
      </c>
      <c r="C279" s="32">
        <v>0</v>
      </c>
      <c r="D279" s="33">
        <v>0</v>
      </c>
      <c r="E279" s="33">
        <v>0</v>
      </c>
      <c r="F279" s="33">
        <v>2</v>
      </c>
      <c r="G279" s="33">
        <v>2</v>
      </c>
      <c r="H279" s="28"/>
      <c r="I279" s="28"/>
      <c r="J279" s="29"/>
      <c r="K279" s="29"/>
      <c r="L279" s="30"/>
    </row>
    <row r="280" spans="1:12" s="17" customFormat="1" ht="12">
      <c r="A280" s="15"/>
      <c r="B280" s="26" t="s">
        <v>436</v>
      </c>
      <c r="C280" s="32">
        <v>0</v>
      </c>
      <c r="D280" s="33">
        <v>0</v>
      </c>
      <c r="E280" s="33">
        <v>1</v>
      </c>
      <c r="F280" s="33">
        <v>2</v>
      </c>
      <c r="G280" s="33">
        <v>3</v>
      </c>
      <c r="H280" s="28"/>
      <c r="I280" s="28"/>
      <c r="J280" s="29"/>
      <c r="K280" s="29"/>
      <c r="L280" s="30"/>
    </row>
    <row r="281" spans="1:12" s="17" customFormat="1" ht="12">
      <c r="A281" s="15"/>
      <c r="B281" s="26" t="s">
        <v>437</v>
      </c>
      <c r="C281" s="32">
        <v>0</v>
      </c>
      <c r="D281" s="33">
        <v>4</v>
      </c>
      <c r="E281" s="33">
        <v>5</v>
      </c>
      <c r="F281" s="33">
        <v>3</v>
      </c>
      <c r="G281" s="33">
        <v>12</v>
      </c>
      <c r="H281" s="28"/>
      <c r="I281" s="28"/>
      <c r="J281" s="29"/>
      <c r="K281" s="29"/>
      <c r="L281" s="30"/>
    </row>
    <row r="282" spans="1:12" s="17" customFormat="1" ht="12">
      <c r="A282" s="15"/>
      <c r="B282" s="26" t="s">
        <v>438</v>
      </c>
      <c r="C282" s="32">
        <v>0</v>
      </c>
      <c r="D282" s="33">
        <v>2</v>
      </c>
      <c r="E282" s="33">
        <v>2</v>
      </c>
      <c r="F282" s="33">
        <v>3</v>
      </c>
      <c r="G282" s="33">
        <v>7</v>
      </c>
      <c r="H282" s="28"/>
      <c r="I282" s="28"/>
      <c r="J282" s="29"/>
      <c r="K282" s="29"/>
      <c r="L282" s="30"/>
    </row>
    <row r="283" spans="1:12" s="17" customFormat="1" ht="12">
      <c r="A283" s="15"/>
      <c r="B283" s="26" t="s">
        <v>439</v>
      </c>
      <c r="C283" s="32">
        <v>0</v>
      </c>
      <c r="D283" s="33">
        <v>1</v>
      </c>
      <c r="E283" s="33">
        <v>3</v>
      </c>
      <c r="F283" s="33">
        <v>2</v>
      </c>
      <c r="G283" s="33">
        <v>6</v>
      </c>
      <c r="H283" s="28"/>
      <c r="I283" s="28"/>
      <c r="J283" s="29"/>
      <c r="K283" s="29"/>
      <c r="L283" s="30"/>
    </row>
    <row r="284" spans="1:12" s="17" customFormat="1" ht="12">
      <c r="A284" s="15"/>
      <c r="B284" s="26" t="s">
        <v>440</v>
      </c>
      <c r="C284" s="32">
        <v>0</v>
      </c>
      <c r="D284" s="33">
        <f>$D$21</f>
        <v>2</v>
      </c>
      <c r="E284" s="33">
        <f>$E$21</f>
        <v>0</v>
      </c>
      <c r="F284" s="33">
        <f>$F$21</f>
        <v>5</v>
      </c>
      <c r="G284" s="33">
        <f>$G$21</f>
        <v>7</v>
      </c>
      <c r="H284" s="28"/>
      <c r="I284" s="28"/>
      <c r="J284" s="29"/>
      <c r="K284" s="29"/>
      <c r="L284" s="30"/>
    </row>
    <row r="285" spans="1:12" s="17" customFormat="1" ht="12">
      <c r="A285" s="15"/>
      <c r="B285" s="26" t="s">
        <v>441</v>
      </c>
      <c r="C285" s="32">
        <v>0</v>
      </c>
      <c r="D285" s="33">
        <v>1</v>
      </c>
      <c r="E285" s="33">
        <v>1</v>
      </c>
      <c r="F285" s="33">
        <v>2</v>
      </c>
      <c r="G285" s="33">
        <v>4</v>
      </c>
      <c r="H285" s="28"/>
      <c r="I285" s="28"/>
      <c r="J285" s="29"/>
      <c r="K285" s="29"/>
      <c r="L285" s="30"/>
    </row>
    <row r="286" spans="1:12" s="17" customFormat="1" ht="12">
      <c r="A286" s="15"/>
      <c r="B286" s="26" t="s">
        <v>442</v>
      </c>
      <c r="C286" s="32">
        <v>0</v>
      </c>
      <c r="D286" s="33">
        <v>0</v>
      </c>
      <c r="E286" s="33">
        <v>2</v>
      </c>
      <c r="F286" s="33">
        <v>0</v>
      </c>
      <c r="G286" s="33">
        <v>2</v>
      </c>
      <c r="H286" s="28"/>
      <c r="I286" s="28"/>
      <c r="J286" s="29"/>
      <c r="K286" s="29"/>
      <c r="L286" s="30"/>
    </row>
    <row r="287" spans="1:12" s="17" customFormat="1" ht="12">
      <c r="A287" s="15"/>
      <c r="B287" s="26" t="s">
        <v>443</v>
      </c>
      <c r="C287" s="32">
        <v>0</v>
      </c>
      <c r="D287" s="33">
        <v>1</v>
      </c>
      <c r="E287" s="33">
        <v>2</v>
      </c>
      <c r="F287" s="33">
        <v>2</v>
      </c>
      <c r="G287" s="33">
        <v>5</v>
      </c>
      <c r="H287" s="28"/>
      <c r="I287" s="28"/>
      <c r="J287" s="29"/>
      <c r="K287" s="29"/>
      <c r="L287" s="30"/>
    </row>
    <row r="288" spans="1:12" s="17" customFormat="1" ht="12">
      <c r="A288" s="15"/>
      <c r="B288" s="26" t="s">
        <v>444</v>
      </c>
      <c r="C288" s="32">
        <v>0</v>
      </c>
      <c r="D288" s="33">
        <v>0</v>
      </c>
      <c r="E288" s="33">
        <v>2</v>
      </c>
      <c r="F288" s="33">
        <v>1</v>
      </c>
      <c r="G288" s="33">
        <v>3</v>
      </c>
      <c r="H288" s="28"/>
      <c r="I288" s="28"/>
      <c r="J288" s="29"/>
      <c r="K288" s="29"/>
      <c r="L288" s="30"/>
    </row>
    <row r="289" spans="1:12" s="17" customFormat="1" ht="12">
      <c r="A289" s="15"/>
      <c r="B289" s="26" t="s">
        <v>445</v>
      </c>
      <c r="C289" s="32">
        <v>0</v>
      </c>
      <c r="D289" s="33">
        <v>2</v>
      </c>
      <c r="E289" s="33">
        <v>1</v>
      </c>
      <c r="F289" s="33">
        <v>4</v>
      </c>
      <c r="G289" s="33">
        <v>7</v>
      </c>
      <c r="H289" s="28"/>
      <c r="I289" s="28"/>
      <c r="J289" s="29"/>
      <c r="K289" s="29"/>
      <c r="L289" s="30"/>
    </row>
    <row r="290" spans="1:12" s="17" customFormat="1" ht="12">
      <c r="A290" s="15"/>
      <c r="B290" s="26" t="s">
        <v>446</v>
      </c>
      <c r="C290" s="32">
        <v>0</v>
      </c>
      <c r="D290" s="33">
        <v>1</v>
      </c>
      <c r="E290" s="33">
        <v>1</v>
      </c>
      <c r="F290" s="33">
        <v>6</v>
      </c>
      <c r="G290" s="33">
        <v>8</v>
      </c>
      <c r="H290" s="28"/>
      <c r="I290" s="28"/>
      <c r="J290" s="29"/>
      <c r="K290" s="29"/>
      <c r="L290" s="30"/>
    </row>
    <row r="291" spans="1:12" s="17" customFormat="1" ht="12">
      <c r="A291" s="15"/>
      <c r="B291" s="26" t="s">
        <v>447</v>
      </c>
      <c r="C291" s="32">
        <v>0</v>
      </c>
      <c r="D291" s="33">
        <v>0</v>
      </c>
      <c r="E291" s="33">
        <v>1</v>
      </c>
      <c r="F291" s="33">
        <v>1</v>
      </c>
      <c r="G291" s="33">
        <v>2</v>
      </c>
      <c r="H291" s="28"/>
      <c r="I291" s="28"/>
      <c r="J291" s="29"/>
      <c r="K291" s="29"/>
      <c r="L291" s="30"/>
    </row>
    <row r="292" spans="1:12" s="17" customFormat="1" ht="12">
      <c r="A292" s="15"/>
      <c r="B292" s="26" t="s">
        <v>448</v>
      </c>
      <c r="C292" s="32">
        <v>0</v>
      </c>
      <c r="D292" s="33">
        <v>1</v>
      </c>
      <c r="E292" s="33">
        <v>0</v>
      </c>
      <c r="F292" s="33">
        <v>0</v>
      </c>
      <c r="G292" s="33">
        <v>1</v>
      </c>
      <c r="H292" s="28"/>
      <c r="I292" s="28"/>
      <c r="J292" s="29"/>
      <c r="K292" s="29"/>
      <c r="L292" s="30"/>
    </row>
    <row r="293" spans="1:12" s="17" customFormat="1" ht="12">
      <c r="A293" s="15"/>
      <c r="B293" s="26" t="s">
        <v>449</v>
      </c>
      <c r="C293" s="32">
        <v>0</v>
      </c>
      <c r="D293" s="33">
        <v>0</v>
      </c>
      <c r="E293" s="33">
        <v>1</v>
      </c>
      <c r="F293" s="33">
        <v>3</v>
      </c>
      <c r="G293" s="33">
        <v>4</v>
      </c>
      <c r="H293" s="28"/>
      <c r="I293" s="28"/>
      <c r="J293" s="29"/>
      <c r="K293" s="29"/>
      <c r="L293" s="30"/>
    </row>
    <row r="294" spans="1:12" s="17" customFormat="1" ht="12">
      <c r="A294" s="15"/>
      <c r="B294" s="26" t="s">
        <v>450</v>
      </c>
      <c r="C294" s="32">
        <v>0</v>
      </c>
      <c r="D294" s="33">
        <v>0</v>
      </c>
      <c r="E294" s="33">
        <v>0</v>
      </c>
      <c r="F294" s="33">
        <v>2</v>
      </c>
      <c r="G294" s="33">
        <v>2</v>
      </c>
      <c r="H294" s="28"/>
      <c r="I294" s="28"/>
      <c r="J294" s="29"/>
      <c r="K294" s="29"/>
      <c r="L294" s="30"/>
    </row>
    <row r="295" spans="1:12" s="17" customFormat="1" ht="12">
      <c r="A295" s="15"/>
      <c r="B295" s="26" t="s">
        <v>451</v>
      </c>
      <c r="C295" s="32">
        <v>0</v>
      </c>
      <c r="D295" s="33">
        <v>1</v>
      </c>
      <c r="E295" s="33">
        <v>0</v>
      </c>
      <c r="F295" s="33">
        <v>0</v>
      </c>
      <c r="G295" s="33">
        <v>1</v>
      </c>
      <c r="H295" s="28"/>
      <c r="I295" s="28"/>
      <c r="J295" s="29"/>
      <c r="K295" s="29"/>
      <c r="L295" s="30"/>
    </row>
    <row r="296" spans="1:12" s="17" customFormat="1" ht="12">
      <c r="A296" s="15"/>
      <c r="B296" s="26" t="s">
        <v>452</v>
      </c>
      <c r="C296" s="32">
        <v>0</v>
      </c>
      <c r="D296" s="33">
        <v>0</v>
      </c>
      <c r="E296" s="33">
        <v>1</v>
      </c>
      <c r="F296" s="33">
        <v>7</v>
      </c>
      <c r="G296" s="33">
        <v>8</v>
      </c>
      <c r="H296" s="28"/>
      <c r="I296" s="28"/>
      <c r="J296" s="29"/>
      <c r="K296" s="29"/>
      <c r="L296" s="30"/>
    </row>
    <row r="297" spans="1:12" s="17" customFormat="1" ht="12">
      <c r="A297" s="15"/>
      <c r="B297" s="26" t="s">
        <v>453</v>
      </c>
      <c r="C297" s="32">
        <v>0</v>
      </c>
      <c r="D297" s="33">
        <v>1</v>
      </c>
      <c r="E297" s="33">
        <v>1</v>
      </c>
      <c r="F297" s="33">
        <v>4</v>
      </c>
      <c r="G297" s="33">
        <v>6</v>
      </c>
      <c r="H297" s="28"/>
      <c r="I297" s="28"/>
      <c r="J297" s="29"/>
      <c r="K297" s="29"/>
      <c r="L297" s="30"/>
    </row>
    <row r="298" spans="1:12" s="17" customFormat="1" ht="12">
      <c r="A298" s="15"/>
      <c r="B298" s="26" t="s">
        <v>454</v>
      </c>
      <c r="C298" s="32">
        <v>0</v>
      </c>
      <c r="D298" s="33">
        <v>1</v>
      </c>
      <c r="E298" s="33">
        <v>0</v>
      </c>
      <c r="F298" s="33">
        <v>2</v>
      </c>
      <c r="G298" s="33">
        <v>3</v>
      </c>
      <c r="H298" s="28"/>
      <c r="I298" s="28"/>
      <c r="J298" s="29"/>
      <c r="K298" s="29"/>
      <c r="L298" s="30"/>
    </row>
    <row r="299" spans="1:12" s="17" customFormat="1" ht="12">
      <c r="A299" s="15"/>
      <c r="B299" s="26" t="s">
        <v>455</v>
      </c>
      <c r="C299" s="32">
        <v>0</v>
      </c>
      <c r="D299" s="33">
        <v>2</v>
      </c>
      <c r="E299" s="33">
        <v>0</v>
      </c>
      <c r="F299" s="33">
        <v>7</v>
      </c>
      <c r="G299" s="33">
        <v>9</v>
      </c>
      <c r="H299" s="28"/>
      <c r="I299" s="28"/>
      <c r="J299" s="29"/>
      <c r="K299" s="29"/>
      <c r="L299" s="30"/>
    </row>
    <row r="300" spans="1:12" s="17" customFormat="1" ht="12">
      <c r="A300" s="15"/>
      <c r="B300" s="26" t="s">
        <v>456</v>
      </c>
      <c r="C300" s="32">
        <v>0</v>
      </c>
      <c r="D300" s="33">
        <v>2</v>
      </c>
      <c r="E300" s="33">
        <v>0</v>
      </c>
      <c r="F300" s="33">
        <v>7</v>
      </c>
      <c r="G300" s="33">
        <v>9</v>
      </c>
      <c r="H300" s="28"/>
      <c r="I300" s="28"/>
      <c r="J300" s="29"/>
      <c r="K300" s="29"/>
      <c r="L300" s="30"/>
    </row>
    <row r="301" spans="1:12" s="17" customFormat="1" ht="12">
      <c r="A301" s="15"/>
      <c r="B301" s="26" t="s">
        <v>457</v>
      </c>
      <c r="C301" s="32">
        <v>0</v>
      </c>
      <c r="D301" s="33">
        <v>2</v>
      </c>
      <c r="E301" s="33">
        <v>1</v>
      </c>
      <c r="F301" s="33">
        <v>5</v>
      </c>
      <c r="G301" s="33">
        <v>8</v>
      </c>
      <c r="H301" s="28"/>
      <c r="I301" s="28"/>
      <c r="J301" s="29"/>
      <c r="K301" s="29"/>
      <c r="L301" s="30"/>
    </row>
    <row r="302" spans="1:12" s="17" customFormat="1" ht="12">
      <c r="A302" s="15"/>
      <c r="B302" s="26" t="s">
        <v>458</v>
      </c>
      <c r="C302" s="32">
        <v>0</v>
      </c>
      <c r="D302" s="33">
        <v>4</v>
      </c>
      <c r="E302" s="33">
        <v>1</v>
      </c>
      <c r="F302" s="33">
        <v>4</v>
      </c>
      <c r="G302" s="33">
        <v>9</v>
      </c>
      <c r="H302" s="28"/>
      <c r="I302" s="28"/>
      <c r="J302" s="29"/>
      <c r="K302" s="29"/>
      <c r="L302" s="30"/>
    </row>
    <row r="303" spans="1:12" s="17" customFormat="1" ht="12">
      <c r="A303" s="15"/>
      <c r="B303" s="26" t="s">
        <v>459</v>
      </c>
      <c r="C303" s="32">
        <v>0</v>
      </c>
      <c r="D303" s="33">
        <v>1</v>
      </c>
      <c r="E303" s="33">
        <v>0</v>
      </c>
      <c r="F303" s="33">
        <v>4</v>
      </c>
      <c r="G303" s="33">
        <v>5</v>
      </c>
      <c r="H303" s="28"/>
      <c r="I303" s="28"/>
      <c r="J303" s="29"/>
      <c r="K303" s="29"/>
      <c r="L303" s="30"/>
    </row>
    <row r="304" spans="1:12" s="17" customFormat="1" ht="12">
      <c r="A304" s="15"/>
      <c r="B304" s="26" t="s">
        <v>460</v>
      </c>
      <c r="C304" s="32">
        <v>0</v>
      </c>
      <c r="D304" s="33">
        <v>0</v>
      </c>
      <c r="E304" s="33">
        <v>1</v>
      </c>
      <c r="F304" s="33">
        <v>1</v>
      </c>
      <c r="G304" s="33">
        <v>2</v>
      </c>
      <c r="H304" s="28"/>
      <c r="I304" s="28"/>
      <c r="J304" s="29"/>
      <c r="K304" s="29"/>
      <c r="L304" s="30"/>
    </row>
    <row r="305" spans="1:12" s="17" customFormat="1" ht="12">
      <c r="A305" s="15"/>
      <c r="B305" s="26" t="s">
        <v>461</v>
      </c>
      <c r="C305" s="32">
        <v>0</v>
      </c>
      <c r="D305" s="33">
        <v>0</v>
      </c>
      <c r="E305" s="33">
        <v>1</v>
      </c>
      <c r="F305" s="33">
        <v>6</v>
      </c>
      <c r="G305" s="33">
        <v>7</v>
      </c>
      <c r="H305" s="28"/>
      <c r="I305" s="28"/>
      <c r="J305" s="29"/>
      <c r="K305" s="29"/>
      <c r="L305" s="30"/>
    </row>
    <row r="306" spans="1:12" s="17" customFormat="1" ht="12">
      <c r="A306" s="15"/>
      <c r="B306" s="26" t="s">
        <v>462</v>
      </c>
      <c r="C306" s="32">
        <v>0</v>
      </c>
      <c r="D306" s="33">
        <v>1</v>
      </c>
      <c r="E306" s="33">
        <v>1</v>
      </c>
      <c r="F306" s="33">
        <v>5</v>
      </c>
      <c r="G306" s="33">
        <v>7</v>
      </c>
      <c r="H306" s="28"/>
      <c r="I306" s="28"/>
      <c r="J306" s="29"/>
      <c r="K306" s="29"/>
      <c r="L306" s="30"/>
    </row>
    <row r="307" spans="1:12" s="17" customFormat="1" ht="12">
      <c r="A307" s="15"/>
      <c r="B307" s="26" t="s">
        <v>463</v>
      </c>
      <c r="C307" s="32">
        <v>0</v>
      </c>
      <c r="D307" s="33">
        <v>1</v>
      </c>
      <c r="E307" s="33">
        <v>0</v>
      </c>
      <c r="F307" s="33">
        <v>3</v>
      </c>
      <c r="G307" s="33">
        <v>4</v>
      </c>
      <c r="H307" s="28"/>
      <c r="I307" s="28"/>
      <c r="J307" s="29"/>
      <c r="K307" s="29"/>
      <c r="L307" s="30"/>
    </row>
    <row r="308" spans="1:12" s="17" customFormat="1" ht="12">
      <c r="A308" s="15"/>
      <c r="B308" s="26" t="s">
        <v>464</v>
      </c>
      <c r="C308" s="32">
        <v>0</v>
      </c>
      <c r="D308" s="33">
        <v>0</v>
      </c>
      <c r="E308" s="33">
        <v>1</v>
      </c>
      <c r="F308" s="33">
        <v>2</v>
      </c>
      <c r="G308" s="33">
        <v>3</v>
      </c>
      <c r="H308" s="28"/>
      <c r="I308" s="28"/>
      <c r="J308" s="29"/>
      <c r="K308" s="29"/>
      <c r="L308" s="30"/>
    </row>
    <row r="309" spans="1:12" s="17" customFormat="1" ht="12">
      <c r="A309" s="15"/>
      <c r="B309" s="26" t="s">
        <v>465</v>
      </c>
      <c r="C309" s="32">
        <v>0</v>
      </c>
      <c r="D309" s="33">
        <v>0</v>
      </c>
      <c r="E309" s="33">
        <v>1</v>
      </c>
      <c r="F309" s="33">
        <v>1</v>
      </c>
      <c r="G309" s="33">
        <v>2</v>
      </c>
      <c r="H309" s="28"/>
      <c r="I309" s="28"/>
      <c r="J309" s="29"/>
      <c r="K309" s="29"/>
      <c r="L309" s="30"/>
    </row>
    <row r="310" spans="1:12" s="17" customFormat="1" ht="12">
      <c r="A310" s="15"/>
      <c r="B310" s="26" t="s">
        <v>466</v>
      </c>
      <c r="C310" s="32">
        <v>0</v>
      </c>
      <c r="D310" s="33">
        <v>0</v>
      </c>
      <c r="E310" s="33">
        <v>2</v>
      </c>
      <c r="F310" s="33">
        <v>0</v>
      </c>
      <c r="G310" s="33">
        <v>2</v>
      </c>
      <c r="H310" s="28"/>
      <c r="I310" s="28"/>
      <c r="J310" s="29"/>
      <c r="K310" s="29"/>
      <c r="L310" s="30"/>
    </row>
    <row r="311" spans="1:12" s="17" customFormat="1" ht="12">
      <c r="A311" s="15"/>
      <c r="B311" s="26" t="s">
        <v>467</v>
      </c>
      <c r="C311" s="32">
        <v>0</v>
      </c>
      <c r="D311" s="33">
        <v>0</v>
      </c>
      <c r="E311" s="33">
        <v>2</v>
      </c>
      <c r="F311" s="33">
        <v>3</v>
      </c>
      <c r="G311" s="33">
        <v>5</v>
      </c>
      <c r="H311" s="28"/>
      <c r="I311" s="28"/>
      <c r="J311" s="29"/>
      <c r="K311" s="29"/>
      <c r="L311" s="30"/>
    </row>
    <row r="312" spans="1:12" s="17" customFormat="1" ht="12">
      <c r="A312" s="15"/>
      <c r="B312" s="26" t="s">
        <v>468</v>
      </c>
      <c r="C312" s="32">
        <v>0</v>
      </c>
      <c r="D312" s="33">
        <v>0</v>
      </c>
      <c r="E312" s="33">
        <v>1</v>
      </c>
      <c r="F312" s="33">
        <v>3</v>
      </c>
      <c r="G312" s="33">
        <v>4</v>
      </c>
      <c r="H312" s="28"/>
      <c r="I312" s="28"/>
      <c r="J312" s="29"/>
      <c r="K312" s="29"/>
      <c r="L312" s="30"/>
    </row>
    <row r="313" spans="1:12" s="17" customFormat="1" ht="12">
      <c r="A313" s="15"/>
      <c r="B313" s="26" t="s">
        <v>469</v>
      </c>
      <c r="C313" s="32">
        <v>0</v>
      </c>
      <c r="D313" s="33">
        <v>0</v>
      </c>
      <c r="E313" s="33">
        <v>0</v>
      </c>
      <c r="F313" s="33">
        <v>3</v>
      </c>
      <c r="G313" s="33">
        <v>3</v>
      </c>
      <c r="H313" s="28"/>
      <c r="I313" s="28"/>
      <c r="J313" s="29"/>
      <c r="K313" s="29"/>
      <c r="L313" s="30"/>
    </row>
    <row r="314" spans="1:12" s="17" customFormat="1" ht="12">
      <c r="A314" s="15"/>
      <c r="B314" s="26" t="s">
        <v>470</v>
      </c>
      <c r="C314" s="32">
        <v>0</v>
      </c>
      <c r="D314" s="33">
        <v>1</v>
      </c>
      <c r="E314" s="33">
        <v>0</v>
      </c>
      <c r="F314" s="33">
        <v>3</v>
      </c>
      <c r="G314" s="33">
        <v>4</v>
      </c>
      <c r="H314" s="28"/>
      <c r="I314" s="28"/>
      <c r="J314" s="29"/>
      <c r="K314" s="29"/>
      <c r="L314" s="30"/>
    </row>
    <row r="315" spans="1:12" s="17" customFormat="1" ht="12">
      <c r="A315" s="15"/>
      <c r="B315" s="26" t="s">
        <v>471</v>
      </c>
      <c r="C315" s="32">
        <v>0</v>
      </c>
      <c r="D315" s="33">
        <v>0</v>
      </c>
      <c r="E315" s="33">
        <v>5</v>
      </c>
      <c r="F315" s="33">
        <v>3</v>
      </c>
      <c r="G315" s="33">
        <v>8</v>
      </c>
      <c r="H315" s="28"/>
      <c r="I315" s="28"/>
      <c r="J315" s="29"/>
      <c r="K315" s="29"/>
      <c r="L315" s="30"/>
    </row>
    <row r="316" spans="1:12" s="17" customFormat="1" ht="12">
      <c r="A316" s="15"/>
      <c r="B316" s="26" t="s">
        <v>472</v>
      </c>
      <c r="C316" s="32">
        <v>0</v>
      </c>
      <c r="D316" s="33">
        <v>0</v>
      </c>
      <c r="E316" s="33">
        <v>0</v>
      </c>
      <c r="F316" s="33">
        <v>3</v>
      </c>
      <c r="G316" s="33">
        <v>3</v>
      </c>
      <c r="H316" s="28"/>
      <c r="I316" s="28"/>
      <c r="J316" s="29"/>
      <c r="K316" s="29"/>
      <c r="L316" s="30"/>
    </row>
    <row r="317" spans="1:12" s="17" customFormat="1" ht="12">
      <c r="A317" s="15"/>
      <c r="B317" s="26" t="s">
        <v>473</v>
      </c>
      <c r="C317" s="32">
        <v>0</v>
      </c>
      <c r="D317" s="33">
        <v>0</v>
      </c>
      <c r="E317" s="33">
        <v>1</v>
      </c>
      <c r="F317" s="33">
        <v>3</v>
      </c>
      <c r="G317" s="33">
        <v>4</v>
      </c>
      <c r="H317" s="28"/>
      <c r="I317" s="28"/>
      <c r="J317" s="29"/>
      <c r="K317" s="29"/>
      <c r="L317" s="30"/>
    </row>
    <row r="318" spans="1:12" s="17" customFormat="1" ht="12">
      <c r="A318" s="15"/>
      <c r="B318" s="26" t="s">
        <v>474</v>
      </c>
      <c r="C318" s="32">
        <v>0</v>
      </c>
      <c r="D318" s="33">
        <v>1</v>
      </c>
      <c r="E318" s="33">
        <v>0</v>
      </c>
      <c r="F318" s="33">
        <v>3</v>
      </c>
      <c r="G318" s="33">
        <v>4</v>
      </c>
      <c r="H318" s="28"/>
      <c r="I318" s="28"/>
      <c r="J318" s="29"/>
      <c r="K318" s="29"/>
      <c r="L318" s="30"/>
    </row>
    <row r="319" spans="1:12" s="17" customFormat="1" ht="12">
      <c r="A319" s="15"/>
      <c r="B319" s="26" t="s">
        <v>475</v>
      </c>
      <c r="C319" s="32">
        <v>0</v>
      </c>
      <c r="D319" s="33">
        <v>1</v>
      </c>
      <c r="E319" s="33">
        <v>4</v>
      </c>
      <c r="F319" s="33">
        <v>1</v>
      </c>
      <c r="G319" s="33">
        <v>6</v>
      </c>
      <c r="H319" s="28"/>
      <c r="I319" s="28"/>
      <c r="J319" s="29"/>
      <c r="K319" s="29"/>
      <c r="L319" s="30"/>
    </row>
    <row r="320" spans="1:12" s="17" customFormat="1" ht="12">
      <c r="A320" s="15"/>
      <c r="B320" s="26" t="s">
        <v>476</v>
      </c>
      <c r="C320" s="32">
        <v>0</v>
      </c>
      <c r="D320" s="33">
        <v>0</v>
      </c>
      <c r="E320" s="33">
        <v>1</v>
      </c>
      <c r="F320" s="33">
        <v>1</v>
      </c>
      <c r="G320" s="33">
        <v>2</v>
      </c>
      <c r="H320" s="28"/>
      <c r="I320" s="28"/>
      <c r="J320" s="29"/>
      <c r="K320" s="29"/>
      <c r="L320" s="30"/>
    </row>
    <row r="321" spans="1:12" s="17" customFormat="1" ht="12">
      <c r="A321" s="15"/>
      <c r="B321" s="26" t="s">
        <v>477</v>
      </c>
      <c r="C321" s="32">
        <v>0</v>
      </c>
      <c r="D321" s="33">
        <f>$D$21</f>
        <v>2</v>
      </c>
      <c r="E321" s="33">
        <f>$E$21</f>
        <v>0</v>
      </c>
      <c r="F321" s="33">
        <v>0</v>
      </c>
      <c r="G321" s="33">
        <v>0</v>
      </c>
      <c r="H321" s="28"/>
      <c r="I321" s="28"/>
      <c r="J321" s="29"/>
      <c r="K321" s="29"/>
      <c r="L321" s="30"/>
    </row>
    <row r="322" spans="1:12" s="17" customFormat="1" ht="15.95" customHeight="1">
      <c r="A322" s="15"/>
      <c r="B322" s="26" t="s">
        <v>478</v>
      </c>
      <c r="C322" s="32">
        <v>0</v>
      </c>
      <c r="D322" s="33">
        <v>0</v>
      </c>
      <c r="E322" s="33">
        <v>0</v>
      </c>
      <c r="F322" s="33">
        <v>1</v>
      </c>
      <c r="G322" s="33">
        <v>1</v>
      </c>
      <c r="H322" s="28"/>
      <c r="I322" s="28"/>
      <c r="J322" s="29"/>
      <c r="K322" s="29"/>
      <c r="L322" s="30"/>
    </row>
    <row r="323" spans="1:12" s="17" customFormat="1" ht="15.95" customHeight="1">
      <c r="A323" s="15"/>
      <c r="B323" s="26" t="s">
        <v>479</v>
      </c>
      <c r="C323" s="32">
        <v>0</v>
      </c>
      <c r="D323" s="33">
        <v>0</v>
      </c>
      <c r="E323" s="33">
        <v>1</v>
      </c>
      <c r="F323" s="33">
        <v>3</v>
      </c>
      <c r="G323" s="33">
        <v>4</v>
      </c>
      <c r="H323" s="28"/>
      <c r="I323" s="28"/>
      <c r="J323" s="29"/>
      <c r="K323" s="29"/>
      <c r="L323" s="30"/>
    </row>
    <row r="324" spans="1:12" s="17" customFormat="1" ht="15.95" customHeight="1">
      <c r="A324" s="15"/>
      <c r="B324" s="26" t="s">
        <v>480</v>
      </c>
      <c r="C324" s="32">
        <v>0</v>
      </c>
      <c r="D324" s="33">
        <v>1</v>
      </c>
      <c r="E324" s="33">
        <v>1</v>
      </c>
      <c r="F324" s="33">
        <v>1</v>
      </c>
      <c r="G324" s="33">
        <v>3</v>
      </c>
      <c r="H324" s="28"/>
      <c r="I324" s="28"/>
      <c r="J324" s="29"/>
      <c r="K324" s="29"/>
      <c r="L324" s="30"/>
    </row>
    <row r="325" spans="1:12" s="17" customFormat="1" ht="15.95" customHeight="1">
      <c r="A325" s="15"/>
      <c r="B325" s="26" t="s">
        <v>481</v>
      </c>
      <c r="C325" s="32">
        <v>0</v>
      </c>
      <c r="D325" s="33">
        <v>0</v>
      </c>
      <c r="E325" s="33">
        <v>1</v>
      </c>
      <c r="F325" s="33">
        <v>1</v>
      </c>
      <c r="G325" s="33">
        <v>2</v>
      </c>
      <c r="H325" s="28"/>
      <c r="I325" s="28"/>
      <c r="J325" s="29"/>
      <c r="K325" s="29"/>
      <c r="L325" s="30"/>
    </row>
    <row r="326" spans="1:12" s="17" customFormat="1" ht="12">
      <c r="A326" s="15"/>
      <c r="B326" s="26" t="s">
        <v>482</v>
      </c>
      <c r="C326" s="32">
        <v>0</v>
      </c>
      <c r="D326" s="33">
        <f>$D$21</f>
        <v>2</v>
      </c>
      <c r="E326" s="33">
        <f>$E$21</f>
        <v>0</v>
      </c>
      <c r="F326" s="33">
        <f>$F$21</f>
        <v>5</v>
      </c>
      <c r="G326" s="33">
        <f>$G$21</f>
        <v>7</v>
      </c>
      <c r="H326" s="28"/>
      <c r="I326" s="28"/>
      <c r="J326" s="29"/>
      <c r="K326" s="29"/>
      <c r="L326" s="30"/>
    </row>
    <row r="327" spans="1:12" s="17" customFormat="1" ht="12">
      <c r="A327" s="15"/>
      <c r="B327" s="26" t="s">
        <v>483</v>
      </c>
      <c r="C327" s="32">
        <v>0</v>
      </c>
      <c r="D327" s="33">
        <v>0</v>
      </c>
      <c r="E327" s="33">
        <v>2</v>
      </c>
      <c r="F327" s="33">
        <v>1</v>
      </c>
      <c r="G327" s="33">
        <v>3</v>
      </c>
      <c r="H327" s="28"/>
      <c r="I327" s="28"/>
      <c r="J327" s="29"/>
      <c r="K327" s="29"/>
      <c r="L327" s="30"/>
    </row>
    <row r="328" spans="1:12" s="17" customFormat="1" ht="12">
      <c r="A328" s="15"/>
      <c r="B328" s="26" t="s">
        <v>484</v>
      </c>
      <c r="C328" s="32">
        <v>0</v>
      </c>
      <c r="D328" s="33">
        <v>0</v>
      </c>
      <c r="E328" s="33">
        <v>2</v>
      </c>
      <c r="F328" s="33">
        <v>9</v>
      </c>
      <c r="G328" s="33">
        <v>11</v>
      </c>
      <c r="H328" s="28"/>
      <c r="I328" s="28"/>
      <c r="J328" s="29"/>
      <c r="K328" s="29"/>
      <c r="L328" s="30"/>
    </row>
    <row r="329" spans="1:12" s="17" customFormat="1" ht="12">
      <c r="A329" s="15"/>
      <c r="B329" s="26" t="s">
        <v>485</v>
      </c>
      <c r="C329" s="32">
        <v>0</v>
      </c>
      <c r="D329" s="33">
        <v>2</v>
      </c>
      <c r="E329" s="33">
        <v>2</v>
      </c>
      <c r="F329" s="33">
        <v>9</v>
      </c>
      <c r="G329" s="33">
        <v>13</v>
      </c>
      <c r="H329" s="28"/>
      <c r="I329" s="28"/>
      <c r="J329" s="29"/>
      <c r="K329" s="29"/>
      <c r="L329" s="30"/>
    </row>
    <row r="330" spans="1:12" s="17" customFormat="1" ht="12">
      <c r="A330" s="15"/>
      <c r="B330" s="26" t="s">
        <v>486</v>
      </c>
      <c r="C330" s="32">
        <v>0</v>
      </c>
      <c r="D330" s="33">
        <v>2</v>
      </c>
      <c r="E330" s="33">
        <v>2</v>
      </c>
      <c r="F330" s="33">
        <v>9</v>
      </c>
      <c r="G330" s="33">
        <v>13</v>
      </c>
      <c r="H330" s="28"/>
      <c r="I330" s="28"/>
      <c r="J330" s="29"/>
      <c r="K330" s="29"/>
      <c r="L330" s="30"/>
    </row>
    <row r="331" spans="1:12" s="17" customFormat="1" ht="12">
      <c r="A331" s="15"/>
      <c r="B331" s="26" t="s">
        <v>487</v>
      </c>
      <c r="C331" s="32">
        <v>0</v>
      </c>
      <c r="D331" s="33">
        <v>0</v>
      </c>
      <c r="E331" s="33">
        <v>8</v>
      </c>
      <c r="F331" s="33">
        <v>1</v>
      </c>
      <c r="G331" s="33">
        <v>9</v>
      </c>
      <c r="H331" s="28"/>
      <c r="I331" s="28"/>
      <c r="J331" s="29"/>
      <c r="K331" s="29"/>
      <c r="L331" s="30"/>
    </row>
    <row r="332" spans="1:12" s="17" customFormat="1" ht="12">
      <c r="A332" s="15"/>
      <c r="B332" s="26" t="s">
        <v>488</v>
      </c>
      <c r="C332" s="32">
        <v>0</v>
      </c>
      <c r="D332" s="33">
        <v>0</v>
      </c>
      <c r="E332" s="33">
        <v>2</v>
      </c>
      <c r="F332" s="33">
        <v>1</v>
      </c>
      <c r="G332" s="33">
        <v>3</v>
      </c>
      <c r="H332" s="28"/>
      <c r="I332" s="28"/>
      <c r="J332" s="29"/>
      <c r="K332" s="29"/>
      <c r="L332" s="30"/>
    </row>
    <row r="333" spans="1:12" s="17" customFormat="1" ht="12">
      <c r="A333" s="15"/>
      <c r="B333" s="26" t="s">
        <v>489</v>
      </c>
      <c r="C333" s="32">
        <v>0</v>
      </c>
      <c r="D333" s="33">
        <v>0</v>
      </c>
      <c r="E333" s="33">
        <v>1</v>
      </c>
      <c r="F333" s="33">
        <v>2</v>
      </c>
      <c r="G333" s="33">
        <v>3</v>
      </c>
      <c r="H333" s="28"/>
      <c r="I333" s="28"/>
      <c r="J333" s="29"/>
      <c r="K333" s="29"/>
      <c r="L333" s="30"/>
    </row>
    <row r="334" spans="1:12" s="17" customFormat="1" ht="12">
      <c r="A334" s="15"/>
      <c r="B334" s="26" t="s">
        <v>490</v>
      </c>
      <c r="C334" s="32">
        <v>0</v>
      </c>
      <c r="D334" s="33">
        <v>0</v>
      </c>
      <c r="E334" s="33">
        <v>1</v>
      </c>
      <c r="F334" s="33">
        <v>2</v>
      </c>
      <c r="G334" s="33">
        <v>3</v>
      </c>
      <c r="H334" s="28"/>
      <c r="I334" s="28"/>
      <c r="J334" s="29"/>
      <c r="K334" s="29"/>
      <c r="L334" s="30"/>
    </row>
    <row r="335" spans="1:12" s="17" customFormat="1" ht="12">
      <c r="A335" s="15"/>
      <c r="B335" s="26" t="s">
        <v>491</v>
      </c>
      <c r="C335" s="32">
        <v>0</v>
      </c>
      <c r="D335" s="33">
        <v>3</v>
      </c>
      <c r="E335" s="33">
        <v>3</v>
      </c>
      <c r="F335" s="33">
        <v>2</v>
      </c>
      <c r="G335" s="33">
        <v>8</v>
      </c>
      <c r="H335" s="28"/>
      <c r="I335" s="28"/>
      <c r="J335" s="29"/>
      <c r="K335" s="29"/>
      <c r="L335" s="30"/>
    </row>
    <row r="336" spans="1:12" s="17" customFormat="1" ht="12">
      <c r="A336" s="15"/>
      <c r="B336" s="26" t="s">
        <v>492</v>
      </c>
      <c r="C336" s="32">
        <v>0</v>
      </c>
      <c r="D336" s="33">
        <v>0</v>
      </c>
      <c r="E336" s="33">
        <v>1</v>
      </c>
      <c r="F336" s="33">
        <v>3</v>
      </c>
      <c r="G336" s="33">
        <v>4</v>
      </c>
      <c r="H336" s="28"/>
      <c r="I336" s="28"/>
      <c r="J336" s="29"/>
      <c r="K336" s="29"/>
      <c r="L336" s="30"/>
    </row>
    <row r="337" spans="1:12" s="17" customFormat="1" ht="12">
      <c r="A337" s="15"/>
      <c r="B337" s="26" t="s">
        <v>493</v>
      </c>
      <c r="C337" s="32">
        <v>0</v>
      </c>
      <c r="D337" s="33">
        <v>0</v>
      </c>
      <c r="E337" s="33">
        <v>0</v>
      </c>
      <c r="F337" s="33">
        <v>2</v>
      </c>
      <c r="G337" s="33">
        <v>2</v>
      </c>
      <c r="H337" s="28"/>
      <c r="I337" s="28"/>
      <c r="J337" s="29"/>
      <c r="K337" s="29"/>
      <c r="L337" s="30"/>
    </row>
    <row r="338" spans="1:12" s="17" customFormat="1" ht="12">
      <c r="A338" s="15"/>
      <c r="B338" s="26" t="s">
        <v>494</v>
      </c>
      <c r="C338" s="32">
        <v>0</v>
      </c>
      <c r="D338" s="33">
        <v>1</v>
      </c>
      <c r="E338" s="33">
        <v>0</v>
      </c>
      <c r="F338" s="33">
        <v>3</v>
      </c>
      <c r="G338" s="33">
        <v>4</v>
      </c>
      <c r="H338" s="28"/>
      <c r="I338" s="28"/>
      <c r="J338" s="29"/>
      <c r="K338" s="29"/>
      <c r="L338" s="30"/>
    </row>
    <row r="339" spans="1:12" s="17" customFormat="1" ht="12">
      <c r="A339" s="15"/>
      <c r="B339" s="26" t="s">
        <v>495</v>
      </c>
      <c r="C339" s="32">
        <v>0</v>
      </c>
      <c r="D339" s="33">
        <v>1</v>
      </c>
      <c r="E339" s="33">
        <v>1</v>
      </c>
      <c r="F339" s="33">
        <v>5</v>
      </c>
      <c r="G339" s="33">
        <v>7</v>
      </c>
      <c r="H339" s="28"/>
      <c r="I339" s="28"/>
      <c r="J339" s="29"/>
      <c r="K339" s="29"/>
      <c r="L339" s="30"/>
    </row>
    <row r="340" spans="1:12" s="17" customFormat="1" ht="12">
      <c r="A340" s="15"/>
      <c r="B340" s="26" t="s">
        <v>496</v>
      </c>
      <c r="C340" s="32">
        <v>0</v>
      </c>
      <c r="D340" s="33">
        <v>2</v>
      </c>
      <c r="E340" s="33">
        <v>0</v>
      </c>
      <c r="F340" s="33">
        <v>1</v>
      </c>
      <c r="G340" s="33">
        <v>3</v>
      </c>
      <c r="H340" s="28"/>
      <c r="I340" s="28"/>
      <c r="J340" s="29"/>
      <c r="K340" s="29"/>
      <c r="L340" s="30"/>
    </row>
    <row r="341" spans="1:12" s="17" customFormat="1" ht="12">
      <c r="A341" s="15"/>
      <c r="B341" s="26" t="s">
        <v>497</v>
      </c>
      <c r="C341" s="32">
        <v>0</v>
      </c>
      <c r="D341" s="33">
        <v>2</v>
      </c>
      <c r="E341" s="33">
        <v>1</v>
      </c>
      <c r="F341" s="33">
        <v>1</v>
      </c>
      <c r="G341" s="33">
        <v>4</v>
      </c>
      <c r="H341" s="28"/>
      <c r="I341" s="28"/>
      <c r="J341" s="29"/>
      <c r="K341" s="29"/>
      <c r="L341" s="30"/>
    </row>
    <row r="342" spans="1:12" s="17" customFormat="1" ht="12">
      <c r="A342" s="15"/>
      <c r="B342" s="26" t="s">
        <v>498</v>
      </c>
      <c r="C342" s="32">
        <v>0</v>
      </c>
      <c r="D342" s="33">
        <v>3</v>
      </c>
      <c r="E342" s="33">
        <v>0</v>
      </c>
      <c r="F342" s="33">
        <v>0</v>
      </c>
      <c r="G342" s="33">
        <v>4</v>
      </c>
      <c r="H342" s="28"/>
      <c r="I342" s="28"/>
      <c r="J342" s="29"/>
      <c r="K342" s="29"/>
      <c r="L342" s="30"/>
    </row>
    <row r="343" spans="1:12" s="17" customFormat="1" ht="12">
      <c r="A343" s="15"/>
      <c r="B343" s="26" t="s">
        <v>499</v>
      </c>
      <c r="C343" s="32">
        <v>0</v>
      </c>
      <c r="D343" s="33">
        <v>0</v>
      </c>
      <c r="E343" s="33">
        <v>0</v>
      </c>
      <c r="F343" s="33">
        <v>0</v>
      </c>
      <c r="G343" s="33">
        <v>0</v>
      </c>
      <c r="H343" s="28"/>
      <c r="I343" s="28"/>
      <c r="J343" s="29"/>
      <c r="K343" s="29"/>
      <c r="L343" s="30"/>
    </row>
    <row r="344" spans="1:12" s="17" customFormat="1" ht="12">
      <c r="A344" s="15"/>
      <c r="B344" s="26" t="s">
        <v>500</v>
      </c>
      <c r="C344" s="32">
        <v>0</v>
      </c>
      <c r="D344" s="33">
        <v>0</v>
      </c>
      <c r="E344" s="33">
        <v>0</v>
      </c>
      <c r="F344" s="33">
        <v>2</v>
      </c>
      <c r="G344" s="33">
        <v>0</v>
      </c>
      <c r="H344" s="28"/>
      <c r="I344" s="28"/>
      <c r="J344" s="29"/>
      <c r="K344" s="29"/>
      <c r="L344" s="30"/>
    </row>
    <row r="345" spans="1:12" s="17" customFormat="1" ht="12">
      <c r="A345" s="15"/>
      <c r="B345" s="26" t="s">
        <v>501</v>
      </c>
      <c r="C345" s="32">
        <v>0</v>
      </c>
      <c r="D345" s="33">
        <v>2</v>
      </c>
      <c r="E345" s="33">
        <v>0</v>
      </c>
      <c r="F345" s="33">
        <v>2</v>
      </c>
      <c r="G345" s="33">
        <v>7</v>
      </c>
      <c r="H345" s="28"/>
      <c r="I345" s="28"/>
      <c r="J345" s="29"/>
      <c r="K345" s="29"/>
      <c r="L345" s="30"/>
    </row>
    <row r="346" spans="1:12" s="17" customFormat="1" ht="12">
      <c r="A346" s="15"/>
      <c r="B346" s="26" t="s">
        <v>502</v>
      </c>
      <c r="C346" s="32">
        <v>0</v>
      </c>
      <c r="D346" s="33">
        <v>1</v>
      </c>
      <c r="E346" s="33">
        <v>0</v>
      </c>
      <c r="F346" s="33">
        <v>2</v>
      </c>
      <c r="G346" s="33">
        <v>7</v>
      </c>
      <c r="H346" s="28"/>
      <c r="I346" s="28"/>
      <c r="J346" s="29"/>
      <c r="K346" s="29"/>
      <c r="L346" s="30"/>
    </row>
    <row r="347" spans="1:12" s="17" customFormat="1" ht="12">
      <c r="A347" s="15"/>
      <c r="B347" s="26" t="s">
        <v>503</v>
      </c>
      <c r="C347" s="32">
        <v>0</v>
      </c>
      <c r="D347" s="33">
        <v>7</v>
      </c>
      <c r="E347" s="33">
        <v>5</v>
      </c>
      <c r="F347" s="33">
        <v>6</v>
      </c>
      <c r="G347" s="33">
        <v>18</v>
      </c>
      <c r="H347" s="28"/>
      <c r="I347" s="28"/>
      <c r="J347" s="29"/>
      <c r="K347" s="29"/>
      <c r="L347" s="30"/>
    </row>
    <row r="348" spans="1:12" s="17" customFormat="1" ht="12">
      <c r="A348" s="15"/>
      <c r="B348" s="26" t="s">
        <v>504</v>
      </c>
      <c r="C348" s="32">
        <v>0</v>
      </c>
      <c r="D348" s="33">
        <f>$D$21</f>
        <v>2</v>
      </c>
      <c r="E348" s="33">
        <f>$E$21</f>
        <v>0</v>
      </c>
      <c r="F348" s="33">
        <f>$F$21</f>
        <v>5</v>
      </c>
      <c r="G348" s="33">
        <f>$G$21</f>
        <v>7</v>
      </c>
      <c r="H348" s="28"/>
      <c r="I348" s="28"/>
      <c r="J348" s="29"/>
      <c r="K348" s="29"/>
      <c r="L348" s="30"/>
    </row>
    <row r="349" spans="1:12" s="17" customFormat="1" ht="12">
      <c r="A349" s="15"/>
      <c r="B349" s="26" t="s">
        <v>505</v>
      </c>
      <c r="C349" s="32">
        <v>0</v>
      </c>
      <c r="D349" s="33">
        <v>5</v>
      </c>
      <c r="E349" s="33">
        <v>3</v>
      </c>
      <c r="F349" s="33">
        <v>22</v>
      </c>
      <c r="G349" s="33">
        <v>30</v>
      </c>
      <c r="H349" s="28"/>
      <c r="I349" s="28"/>
      <c r="J349" s="29"/>
      <c r="K349" s="29"/>
      <c r="L349" s="30"/>
    </row>
    <row r="350" spans="1:12" s="17" customFormat="1" ht="12">
      <c r="A350" s="15"/>
      <c r="B350" s="26" t="s">
        <v>506</v>
      </c>
      <c r="C350" s="32">
        <v>0</v>
      </c>
      <c r="D350" s="33">
        <v>5</v>
      </c>
      <c r="E350" s="33">
        <v>4</v>
      </c>
      <c r="F350" s="33">
        <v>18</v>
      </c>
      <c r="G350" s="33">
        <v>28</v>
      </c>
      <c r="H350" s="28"/>
      <c r="I350" s="28"/>
      <c r="J350" s="29"/>
      <c r="K350" s="29"/>
      <c r="L350" s="30"/>
    </row>
    <row r="351" spans="1:12" s="17" customFormat="1" ht="12">
      <c r="A351" s="15"/>
      <c r="B351" s="26" t="s">
        <v>507</v>
      </c>
      <c r="C351" s="32">
        <v>0</v>
      </c>
      <c r="D351" s="33">
        <v>5</v>
      </c>
      <c r="E351" s="33">
        <v>5</v>
      </c>
      <c r="F351" s="33">
        <v>15</v>
      </c>
      <c r="G351" s="33">
        <v>30</v>
      </c>
      <c r="H351" s="28"/>
      <c r="I351" s="28"/>
      <c r="J351" s="29"/>
      <c r="K351" s="29"/>
      <c r="L351" s="30"/>
    </row>
    <row r="352" spans="1:12" s="17" customFormat="1" ht="12">
      <c r="A352" s="15"/>
      <c r="B352" s="26" t="s">
        <v>508</v>
      </c>
      <c r="C352" s="32">
        <v>0</v>
      </c>
      <c r="D352" s="33">
        <v>2</v>
      </c>
      <c r="E352" s="33">
        <v>4</v>
      </c>
      <c r="F352" s="33">
        <v>13</v>
      </c>
      <c r="G352" s="33">
        <v>19</v>
      </c>
      <c r="H352" s="28"/>
      <c r="I352" s="28"/>
      <c r="J352" s="29"/>
      <c r="K352" s="29"/>
      <c r="L352" s="30"/>
    </row>
    <row r="353" spans="1:12" s="17" customFormat="1" ht="12">
      <c r="A353" s="15"/>
      <c r="B353" s="26" t="s">
        <v>509</v>
      </c>
      <c r="C353" s="32">
        <v>0</v>
      </c>
      <c r="D353" s="33">
        <v>2</v>
      </c>
      <c r="E353" s="33">
        <v>1</v>
      </c>
      <c r="F353" s="33">
        <v>10</v>
      </c>
      <c r="G353" s="33">
        <v>13</v>
      </c>
      <c r="H353" s="28"/>
      <c r="I353" s="28"/>
      <c r="J353" s="29"/>
      <c r="K353" s="29"/>
      <c r="L353" s="30"/>
    </row>
    <row r="354" spans="1:12" s="17" customFormat="1" ht="12">
      <c r="A354" s="15"/>
      <c r="B354" s="26" t="s">
        <v>510</v>
      </c>
      <c r="C354" s="32">
        <v>0</v>
      </c>
      <c r="D354" s="33">
        <v>2</v>
      </c>
      <c r="E354" s="33">
        <v>4</v>
      </c>
      <c r="F354" s="33">
        <v>11</v>
      </c>
      <c r="G354" s="33">
        <v>17</v>
      </c>
      <c r="H354" s="28"/>
      <c r="I354" s="28"/>
      <c r="J354" s="29"/>
      <c r="K354" s="29"/>
      <c r="L354" s="30"/>
    </row>
    <row r="355" spans="1:12" s="17" customFormat="1" ht="12">
      <c r="A355" s="15"/>
      <c r="B355" s="26" t="s">
        <v>962</v>
      </c>
      <c r="C355" s="32">
        <v>0</v>
      </c>
      <c r="D355" s="33">
        <v>2</v>
      </c>
      <c r="E355" s="33">
        <v>1</v>
      </c>
      <c r="F355" s="33">
        <v>7</v>
      </c>
      <c r="G355" s="33">
        <v>10</v>
      </c>
      <c r="H355" s="28"/>
      <c r="I355" s="28"/>
      <c r="J355" s="29"/>
      <c r="K355" s="29"/>
      <c r="L355" s="30"/>
    </row>
    <row r="356" spans="1:12" s="17" customFormat="1" ht="12">
      <c r="A356" s="15"/>
      <c r="B356" s="26" t="s">
        <v>964</v>
      </c>
      <c r="C356" s="32">
        <v>0</v>
      </c>
      <c r="D356" s="33">
        <v>3</v>
      </c>
      <c r="E356" s="33">
        <v>1</v>
      </c>
      <c r="F356" s="33">
        <v>2</v>
      </c>
      <c r="G356" s="33">
        <v>6</v>
      </c>
      <c r="H356" s="28"/>
      <c r="I356" s="28"/>
      <c r="J356" s="29"/>
      <c r="K356" s="29"/>
      <c r="L356" s="30"/>
    </row>
    <row r="357" spans="1:12" s="17" customFormat="1" ht="12">
      <c r="A357" s="15"/>
      <c r="B357" s="26" t="s">
        <v>966</v>
      </c>
      <c r="C357" s="32">
        <v>0</v>
      </c>
      <c r="D357" s="33">
        <v>8</v>
      </c>
      <c r="E357" s="33">
        <v>3</v>
      </c>
      <c r="F357" s="33">
        <v>3</v>
      </c>
      <c r="G357" s="33">
        <v>14</v>
      </c>
      <c r="H357" s="28"/>
      <c r="I357" s="28"/>
      <c r="J357" s="29"/>
      <c r="K357" s="29"/>
      <c r="L357" s="30"/>
    </row>
    <row r="358" spans="1:12" s="17" customFormat="1" ht="12">
      <c r="A358" s="15"/>
      <c r="B358" s="26" t="s">
        <v>968</v>
      </c>
      <c r="C358" s="32">
        <v>0</v>
      </c>
      <c r="D358" s="33">
        <v>5</v>
      </c>
      <c r="E358" s="33">
        <v>7</v>
      </c>
      <c r="F358" s="33">
        <v>5</v>
      </c>
      <c r="G358" s="33">
        <v>17</v>
      </c>
      <c r="H358" s="28"/>
      <c r="I358" s="28"/>
      <c r="J358" s="29"/>
      <c r="K358" s="29"/>
      <c r="L358" s="30"/>
    </row>
    <row r="359" spans="1:12" s="17" customFormat="1" ht="12">
      <c r="A359" s="15"/>
      <c r="B359" s="26" t="s">
        <v>971</v>
      </c>
      <c r="C359" s="32">
        <v>0</v>
      </c>
      <c r="D359" s="33">
        <v>3</v>
      </c>
      <c r="E359" s="33">
        <v>2</v>
      </c>
      <c r="F359" s="33">
        <v>6</v>
      </c>
      <c r="G359" s="33">
        <v>11</v>
      </c>
      <c r="H359" s="28"/>
      <c r="I359" s="28"/>
      <c r="J359" s="29"/>
      <c r="K359" s="29"/>
      <c r="L359" s="30"/>
    </row>
    <row r="360" spans="1:12" s="17" customFormat="1" ht="12">
      <c r="A360" s="15"/>
      <c r="B360" s="26" t="s">
        <v>973</v>
      </c>
      <c r="C360" s="32">
        <v>0</v>
      </c>
      <c r="D360" s="33">
        <v>5</v>
      </c>
      <c r="E360" s="33">
        <v>1</v>
      </c>
      <c r="F360" s="33">
        <v>6</v>
      </c>
      <c r="G360" s="33">
        <v>12</v>
      </c>
      <c r="H360" s="28"/>
      <c r="I360" s="28"/>
      <c r="J360" s="29"/>
      <c r="K360" s="29"/>
      <c r="L360" s="30"/>
    </row>
    <row r="361" spans="1:12" s="17" customFormat="1" ht="12">
      <c r="A361" s="15"/>
      <c r="B361" s="26" t="s">
        <v>974</v>
      </c>
      <c r="C361" s="32">
        <v>0</v>
      </c>
      <c r="D361" s="33">
        <v>0</v>
      </c>
      <c r="E361" s="33">
        <v>4</v>
      </c>
      <c r="F361" s="33">
        <v>5</v>
      </c>
      <c r="G361" s="33">
        <v>9</v>
      </c>
      <c r="H361" s="28"/>
      <c r="I361" s="28"/>
      <c r="J361" s="29"/>
      <c r="K361" s="29"/>
      <c r="L361" s="30"/>
    </row>
    <row r="362" spans="1:12" s="17" customFormat="1" ht="12">
      <c r="A362" s="15"/>
      <c r="B362" s="26" t="s">
        <v>977</v>
      </c>
      <c r="C362" s="32">
        <v>0</v>
      </c>
      <c r="D362" s="33">
        <v>1</v>
      </c>
      <c r="E362" s="33">
        <v>1</v>
      </c>
      <c r="F362" s="33">
        <v>8</v>
      </c>
      <c r="G362" s="33">
        <v>10</v>
      </c>
      <c r="H362" s="28"/>
      <c r="I362" s="28"/>
      <c r="J362" s="29"/>
      <c r="K362" s="29"/>
      <c r="L362" s="30"/>
    </row>
    <row r="363" spans="1:12" s="17" customFormat="1" ht="12">
      <c r="A363" s="15"/>
      <c r="B363" s="26" t="s">
        <v>980</v>
      </c>
      <c r="C363" s="32">
        <v>0</v>
      </c>
      <c r="D363" s="33">
        <v>0</v>
      </c>
      <c r="E363" s="33">
        <v>1</v>
      </c>
      <c r="F363" s="33">
        <v>7</v>
      </c>
      <c r="G363" s="33">
        <v>8</v>
      </c>
      <c r="H363" s="28"/>
      <c r="I363" s="28"/>
      <c r="J363" s="29"/>
      <c r="K363" s="29"/>
      <c r="L363" s="30"/>
    </row>
    <row r="364" spans="1:12" s="17" customFormat="1" ht="12">
      <c r="A364" s="15"/>
      <c r="B364" s="26" t="s">
        <v>982</v>
      </c>
      <c r="C364" s="32">
        <v>0</v>
      </c>
      <c r="D364" s="33">
        <v>1</v>
      </c>
      <c r="E364" s="33">
        <v>2</v>
      </c>
      <c r="F364" s="33">
        <v>9</v>
      </c>
      <c r="G364" s="33">
        <v>12</v>
      </c>
      <c r="H364" s="28"/>
      <c r="I364" s="28"/>
      <c r="J364" s="29"/>
      <c r="K364" s="29"/>
      <c r="L364" s="30"/>
    </row>
    <row r="365" spans="1:12" s="17" customFormat="1" ht="12">
      <c r="A365" s="15"/>
      <c r="B365" s="26" t="s">
        <v>985</v>
      </c>
      <c r="C365" s="32">
        <v>0</v>
      </c>
      <c r="D365" s="33">
        <v>0</v>
      </c>
      <c r="E365" s="33">
        <v>3</v>
      </c>
      <c r="F365" s="33">
        <v>4</v>
      </c>
      <c r="G365" s="33">
        <v>13</v>
      </c>
      <c r="H365" s="28"/>
      <c r="I365" s="28"/>
      <c r="J365" s="29"/>
      <c r="K365" s="29"/>
      <c r="L365" s="30"/>
    </row>
    <row r="366" spans="1:12" s="17" customFormat="1" ht="12">
      <c r="A366" s="15"/>
      <c r="B366" s="26" t="s">
        <v>987</v>
      </c>
      <c r="C366" s="32">
        <v>0</v>
      </c>
      <c r="D366" s="33">
        <v>0</v>
      </c>
      <c r="E366" s="33">
        <v>3</v>
      </c>
      <c r="F366" s="33">
        <v>4</v>
      </c>
      <c r="G366" s="33">
        <v>13</v>
      </c>
      <c r="H366" s="28"/>
      <c r="I366" s="28"/>
      <c r="J366" s="29"/>
      <c r="K366" s="29"/>
      <c r="L366" s="30"/>
    </row>
    <row r="367" spans="1:12" s="17" customFormat="1" ht="12">
      <c r="A367" s="15"/>
      <c r="B367" s="26" t="s">
        <v>989</v>
      </c>
      <c r="C367" s="32">
        <v>0</v>
      </c>
      <c r="D367" s="33">
        <v>0</v>
      </c>
      <c r="E367" s="33">
        <v>3</v>
      </c>
      <c r="F367" s="33">
        <v>4</v>
      </c>
      <c r="G367" s="33">
        <v>12</v>
      </c>
      <c r="H367" s="28"/>
      <c r="I367" s="28"/>
      <c r="J367" s="29"/>
      <c r="K367" s="29"/>
      <c r="L367" s="30"/>
    </row>
    <row r="368" spans="1:12" s="17" customFormat="1" ht="12">
      <c r="A368" s="15"/>
      <c r="B368" s="26" t="s">
        <v>991</v>
      </c>
      <c r="C368" s="32">
        <v>0</v>
      </c>
      <c r="D368" s="33">
        <v>0</v>
      </c>
      <c r="E368" s="33">
        <v>3</v>
      </c>
      <c r="F368" s="33">
        <v>4</v>
      </c>
      <c r="G368" s="33">
        <v>15</v>
      </c>
      <c r="H368" s="28"/>
      <c r="I368" s="28"/>
      <c r="J368" s="29"/>
      <c r="K368" s="29"/>
      <c r="L368" s="30"/>
    </row>
    <row r="369" spans="1:12" s="17" customFormat="1" ht="12">
      <c r="A369" s="15"/>
      <c r="B369" s="26" t="s">
        <v>992</v>
      </c>
      <c r="C369" s="32">
        <v>0</v>
      </c>
      <c r="D369" s="33">
        <v>0</v>
      </c>
      <c r="E369" s="33">
        <v>3</v>
      </c>
      <c r="F369" s="33">
        <v>4</v>
      </c>
      <c r="G369" s="33">
        <v>14</v>
      </c>
      <c r="H369" s="28"/>
      <c r="I369" s="28"/>
      <c r="J369" s="29"/>
      <c r="K369" s="29"/>
      <c r="L369" s="30"/>
    </row>
    <row r="370" spans="1:12" s="17" customFormat="1" ht="12">
      <c r="A370" s="15"/>
      <c r="B370" s="26" t="s">
        <v>995</v>
      </c>
      <c r="C370" s="32">
        <v>0</v>
      </c>
      <c r="D370" s="33">
        <v>3</v>
      </c>
      <c r="E370" s="33">
        <v>3</v>
      </c>
      <c r="F370" s="33">
        <v>4</v>
      </c>
      <c r="G370" s="33">
        <v>9</v>
      </c>
      <c r="H370" s="28"/>
      <c r="I370" s="28"/>
      <c r="J370" s="29"/>
      <c r="K370" s="29"/>
      <c r="L370" s="30"/>
    </row>
    <row r="371" spans="1:12" s="17" customFormat="1" ht="12">
      <c r="A371" s="15"/>
      <c r="B371" s="26" t="s">
        <v>996</v>
      </c>
      <c r="C371" s="32">
        <v>0</v>
      </c>
      <c r="D371" s="33">
        <v>3</v>
      </c>
      <c r="E371" s="33">
        <v>3</v>
      </c>
      <c r="F371" s="33">
        <v>4</v>
      </c>
      <c r="G371" s="33">
        <v>13</v>
      </c>
      <c r="H371" s="28"/>
      <c r="I371" s="28"/>
      <c r="J371" s="29"/>
      <c r="K371" s="29"/>
      <c r="L371" s="30"/>
    </row>
    <row r="372" spans="1:12" s="17" customFormat="1" ht="12">
      <c r="A372" s="15"/>
      <c r="B372" s="26" t="s">
        <v>998</v>
      </c>
      <c r="C372" s="32">
        <v>0</v>
      </c>
      <c r="D372" s="33">
        <v>4</v>
      </c>
      <c r="E372" s="33">
        <v>1</v>
      </c>
      <c r="F372" s="33">
        <v>5</v>
      </c>
      <c r="G372" s="33">
        <v>10</v>
      </c>
      <c r="H372" s="28"/>
      <c r="I372" s="28"/>
      <c r="J372" s="29"/>
      <c r="K372" s="29"/>
      <c r="L372" s="30"/>
    </row>
    <row r="373" spans="1:12" s="17" customFormat="1" ht="12">
      <c r="A373" s="15"/>
      <c r="B373" s="26" t="s">
        <v>1000</v>
      </c>
      <c r="C373" s="32">
        <v>0</v>
      </c>
      <c r="D373" s="33">
        <v>3</v>
      </c>
      <c r="E373" s="33">
        <v>3</v>
      </c>
      <c r="F373" s="33">
        <v>8</v>
      </c>
      <c r="G373" s="33">
        <v>14</v>
      </c>
      <c r="H373" s="28"/>
      <c r="I373" s="28"/>
      <c r="J373" s="29"/>
      <c r="K373" s="29"/>
      <c r="L373" s="30"/>
    </row>
    <row r="374" spans="1:12" s="17" customFormat="1" ht="12">
      <c r="A374" s="15"/>
      <c r="B374" s="26" t="s">
        <v>1002</v>
      </c>
      <c r="C374" s="32">
        <v>0</v>
      </c>
      <c r="D374" s="33">
        <v>3</v>
      </c>
      <c r="E374" s="33">
        <v>3</v>
      </c>
      <c r="F374" s="33">
        <v>9</v>
      </c>
      <c r="G374" s="33">
        <v>15</v>
      </c>
      <c r="H374" s="28"/>
      <c r="I374" s="28"/>
      <c r="J374" s="29"/>
      <c r="K374" s="29"/>
      <c r="L374" s="30"/>
    </row>
    <row r="375" spans="1:12" s="17" customFormat="1" ht="12">
      <c r="A375" s="15"/>
      <c r="B375" s="26" t="s">
        <v>1003</v>
      </c>
      <c r="C375" s="32">
        <v>0</v>
      </c>
      <c r="D375" s="33">
        <v>3</v>
      </c>
      <c r="E375" s="33">
        <v>4</v>
      </c>
      <c r="F375" s="33">
        <v>6</v>
      </c>
      <c r="G375" s="33">
        <v>13</v>
      </c>
      <c r="H375" s="28"/>
      <c r="I375" s="28"/>
      <c r="J375" s="29"/>
      <c r="K375" s="29"/>
      <c r="L375" s="30"/>
    </row>
    <row r="376" spans="1:12" s="17" customFormat="1" ht="12">
      <c r="A376" s="15"/>
      <c r="B376" s="26" t="s">
        <v>1007</v>
      </c>
      <c r="C376" s="32">
        <v>0</v>
      </c>
      <c r="D376" s="33">
        <v>3</v>
      </c>
      <c r="E376" s="33">
        <v>3</v>
      </c>
      <c r="F376" s="33">
        <v>3</v>
      </c>
      <c r="G376" s="33">
        <v>9</v>
      </c>
      <c r="H376" s="28"/>
      <c r="I376" s="28"/>
      <c r="J376" s="29"/>
      <c r="K376" s="29"/>
      <c r="L376" s="30"/>
    </row>
    <row r="377" spans="1:12" s="17" customFormat="1" ht="12">
      <c r="A377" s="15"/>
      <c r="B377" s="26" t="s">
        <v>1008</v>
      </c>
      <c r="C377" s="32">
        <v>0</v>
      </c>
      <c r="D377" s="33">
        <v>1</v>
      </c>
      <c r="E377" s="33">
        <v>2</v>
      </c>
      <c r="F377" s="33">
        <v>11</v>
      </c>
      <c r="G377" s="33">
        <v>14</v>
      </c>
      <c r="H377" s="28"/>
      <c r="I377" s="28"/>
      <c r="J377" s="29"/>
      <c r="K377" s="29"/>
      <c r="L377" s="30"/>
    </row>
    <row r="378" spans="1:12" s="17" customFormat="1" ht="12.75" customHeight="1">
      <c r="A378" s="15"/>
      <c r="B378" s="26" t="s">
        <v>1010</v>
      </c>
      <c r="C378" s="32">
        <v>0</v>
      </c>
      <c r="D378" s="33">
        <v>0</v>
      </c>
      <c r="E378" s="33">
        <v>4</v>
      </c>
      <c r="F378" s="33">
        <v>11</v>
      </c>
      <c r="G378" s="33">
        <v>15</v>
      </c>
      <c r="H378" s="28"/>
      <c r="I378" s="28"/>
      <c r="J378" s="29"/>
      <c r="K378" s="29"/>
      <c r="L378" s="30"/>
    </row>
    <row r="379" spans="1:12" s="17" customFormat="1" ht="12.75" customHeight="1">
      <c r="A379" s="15"/>
      <c r="B379" s="26" t="s">
        <v>1012</v>
      </c>
      <c r="C379" s="32">
        <v>0</v>
      </c>
      <c r="D379" s="33">
        <v>3</v>
      </c>
      <c r="E379" s="33">
        <v>1</v>
      </c>
      <c r="F379" s="33">
        <v>12</v>
      </c>
      <c r="G379" s="33">
        <v>16</v>
      </c>
      <c r="H379" s="28"/>
      <c r="I379" s="28"/>
      <c r="J379" s="29"/>
      <c r="K379" s="29"/>
      <c r="L379" s="30"/>
    </row>
    <row r="380" spans="1:12" s="17" customFormat="1" ht="12.75" customHeight="1">
      <c r="A380" s="15"/>
      <c r="B380" s="26" t="s">
        <v>1014</v>
      </c>
      <c r="C380" s="32">
        <v>0</v>
      </c>
      <c r="D380" s="33">
        <v>4</v>
      </c>
      <c r="E380" s="33">
        <v>6</v>
      </c>
      <c r="F380" s="33">
        <v>11</v>
      </c>
      <c r="G380" s="33">
        <v>21</v>
      </c>
      <c r="H380" s="28"/>
      <c r="I380" s="28"/>
      <c r="J380" s="29"/>
      <c r="K380" s="29"/>
      <c r="L380" s="30"/>
    </row>
    <row r="381" spans="1:12" s="17" customFormat="1" ht="12.75" customHeight="1">
      <c r="A381" s="15"/>
      <c r="B381" s="26" t="s">
        <v>1017</v>
      </c>
      <c r="C381" s="32">
        <v>0</v>
      </c>
      <c r="D381" s="33">
        <v>3</v>
      </c>
      <c r="E381" s="33">
        <v>4</v>
      </c>
      <c r="F381" s="33">
        <v>14</v>
      </c>
      <c r="G381" s="33">
        <v>21</v>
      </c>
      <c r="H381" s="28"/>
      <c r="I381" s="28"/>
      <c r="J381" s="29"/>
      <c r="K381" s="29"/>
      <c r="L381" s="30"/>
    </row>
    <row r="382" spans="1:12" s="17" customFormat="1" ht="12.75" customHeight="1">
      <c r="A382" s="15"/>
      <c r="B382" s="26" t="s">
        <v>1018</v>
      </c>
      <c r="C382" s="32">
        <v>0</v>
      </c>
      <c r="D382" s="33">
        <v>4</v>
      </c>
      <c r="E382" s="33">
        <v>2</v>
      </c>
      <c r="F382" s="33">
        <v>11</v>
      </c>
      <c r="G382" s="33">
        <v>17</v>
      </c>
      <c r="H382" s="28"/>
      <c r="I382" s="28"/>
      <c r="J382" s="29"/>
      <c r="K382" s="29"/>
      <c r="L382" s="30"/>
    </row>
    <row r="383" spans="1:12" s="17" customFormat="1" ht="12.75" customHeight="1">
      <c r="A383" s="15"/>
      <c r="B383" s="26" t="s">
        <v>1021</v>
      </c>
      <c r="C383" s="32">
        <v>0</v>
      </c>
      <c r="D383" s="33">
        <v>5</v>
      </c>
      <c r="E383" s="33">
        <v>2</v>
      </c>
      <c r="F383" s="33">
        <v>12</v>
      </c>
      <c r="G383" s="33">
        <v>19</v>
      </c>
      <c r="H383" s="28"/>
      <c r="I383" s="28"/>
      <c r="J383" s="29"/>
      <c r="K383" s="29"/>
      <c r="L383" s="30"/>
    </row>
    <row r="384" spans="1:12" s="17" customFormat="1" ht="12.75" customHeight="1">
      <c r="A384" s="15"/>
      <c r="B384" s="26" t="s">
        <v>1022</v>
      </c>
      <c r="C384" s="32">
        <v>0</v>
      </c>
      <c r="D384" s="33">
        <v>8</v>
      </c>
      <c r="E384" s="33">
        <v>8</v>
      </c>
      <c r="F384" s="33">
        <v>8</v>
      </c>
      <c r="G384" s="33">
        <v>24</v>
      </c>
      <c r="H384" s="28"/>
      <c r="I384" s="28"/>
      <c r="J384" s="29"/>
      <c r="K384" s="29"/>
      <c r="L384" s="30"/>
    </row>
    <row r="385" spans="1:12" s="17" customFormat="1" ht="12.75" customHeight="1">
      <c r="A385" s="15"/>
      <c r="B385" s="26" t="s">
        <v>1024</v>
      </c>
      <c r="C385" s="32">
        <v>0</v>
      </c>
      <c r="D385" s="33">
        <v>6</v>
      </c>
      <c r="E385" s="33">
        <v>3</v>
      </c>
      <c r="F385" s="33">
        <v>9</v>
      </c>
      <c r="G385" s="33">
        <v>18</v>
      </c>
      <c r="H385" s="28"/>
      <c r="I385" s="28"/>
      <c r="J385" s="29"/>
      <c r="K385" s="29"/>
      <c r="L385" s="30"/>
    </row>
    <row r="386" spans="1:12" s="17" customFormat="1" ht="12.75" customHeight="1">
      <c r="A386" s="15"/>
      <c r="B386" s="26" t="s">
        <v>1027</v>
      </c>
      <c r="C386" s="32">
        <v>0</v>
      </c>
      <c r="D386" s="33">
        <v>6</v>
      </c>
      <c r="E386" s="33">
        <v>3</v>
      </c>
      <c r="F386" s="33">
        <v>9</v>
      </c>
      <c r="G386" s="33">
        <v>18</v>
      </c>
      <c r="H386" s="28"/>
      <c r="I386" s="28"/>
      <c r="J386" s="29"/>
      <c r="K386" s="29"/>
      <c r="L386" s="30"/>
    </row>
    <row r="387" spans="1:12" s="17" customFormat="1" ht="12.75" customHeight="1">
      <c r="A387" s="15"/>
      <c r="B387" s="26" t="s">
        <v>1028</v>
      </c>
      <c r="C387" s="32">
        <v>0</v>
      </c>
      <c r="D387" s="33">
        <v>3</v>
      </c>
      <c r="E387" s="33">
        <v>2</v>
      </c>
      <c r="F387" s="33">
        <v>3</v>
      </c>
      <c r="G387" s="33">
        <v>8</v>
      </c>
      <c r="H387" s="28"/>
      <c r="I387" s="28"/>
      <c r="J387" s="29"/>
      <c r="K387" s="29"/>
      <c r="L387" s="30"/>
    </row>
    <row r="388" spans="1:12" s="17" customFormat="1" ht="12.75" customHeight="1">
      <c r="A388" s="15"/>
      <c r="B388" s="26" t="s">
        <v>1030</v>
      </c>
      <c r="C388" s="32">
        <v>0</v>
      </c>
      <c r="D388" s="33">
        <v>2</v>
      </c>
      <c r="E388" s="33">
        <v>1</v>
      </c>
      <c r="F388" s="33">
        <v>6</v>
      </c>
      <c r="G388" s="33">
        <v>9</v>
      </c>
      <c r="H388" s="28"/>
      <c r="I388" s="28"/>
      <c r="J388" s="29"/>
      <c r="K388" s="29"/>
      <c r="L388" s="30"/>
    </row>
    <row r="389" spans="1:12" s="17" customFormat="1" ht="12.75" customHeight="1">
      <c r="A389" s="15"/>
      <c r="B389" s="26" t="s">
        <v>1032</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1034</v>
      </c>
      <c r="C390" s="32">
        <v>0</v>
      </c>
      <c r="D390" s="33">
        <v>3</v>
      </c>
      <c r="E390" s="33">
        <v>7</v>
      </c>
      <c r="F390" s="33">
        <v>9</v>
      </c>
      <c r="G390" s="33">
        <f t="shared" si="0"/>
        <v>19</v>
      </c>
      <c r="H390" s="28"/>
      <c r="I390" s="28"/>
      <c r="J390" s="29"/>
      <c r="K390" s="29"/>
      <c r="L390" s="30"/>
    </row>
    <row r="391" spans="1:12" s="17" customFormat="1" ht="12.75" customHeight="1">
      <c r="A391" s="15"/>
      <c r="B391" s="26" t="s">
        <v>1036</v>
      </c>
      <c r="C391" s="32">
        <v>0</v>
      </c>
      <c r="D391" s="33">
        <v>5</v>
      </c>
      <c r="E391" s="33">
        <v>3</v>
      </c>
      <c r="F391" s="33">
        <v>11</v>
      </c>
      <c r="G391" s="33">
        <f t="shared" si="0"/>
        <v>19</v>
      </c>
      <c r="H391" s="28"/>
      <c r="I391" s="28"/>
      <c r="J391" s="29"/>
      <c r="K391" s="29"/>
      <c r="L391" s="30"/>
    </row>
    <row r="392" spans="1:12" s="17" customFormat="1" ht="12.75" customHeight="1">
      <c r="A392" s="15"/>
      <c r="B392" s="26" t="s">
        <v>1038</v>
      </c>
      <c r="C392" s="32">
        <v>0</v>
      </c>
      <c r="D392" s="33">
        <v>3</v>
      </c>
      <c r="E392" s="33">
        <v>10</v>
      </c>
      <c r="F392" s="33">
        <v>13</v>
      </c>
      <c r="G392" s="33">
        <f t="shared" si="0"/>
        <v>26</v>
      </c>
      <c r="H392" s="28"/>
      <c r="I392" s="28"/>
      <c r="J392" s="29"/>
      <c r="K392" s="29"/>
      <c r="L392" s="30"/>
    </row>
    <row r="393" spans="1:12" s="17" customFormat="1" ht="12.75" customHeight="1">
      <c r="A393" s="15"/>
      <c r="B393" s="26" t="s">
        <v>1040</v>
      </c>
      <c r="C393" s="32">
        <v>0</v>
      </c>
      <c r="D393" s="33">
        <v>8</v>
      </c>
      <c r="E393" s="33">
        <v>17</v>
      </c>
      <c r="F393" s="33">
        <v>14</v>
      </c>
      <c r="G393" s="33">
        <f t="shared" si="0"/>
        <v>39</v>
      </c>
      <c r="H393" s="28"/>
      <c r="I393" s="28"/>
      <c r="J393" s="29"/>
      <c r="K393" s="29"/>
      <c r="L393" s="30"/>
    </row>
    <row r="394" spans="1:12" s="17" customFormat="1" ht="12.75" customHeight="1">
      <c r="A394" s="15"/>
      <c r="B394" s="26" t="s">
        <v>1042</v>
      </c>
      <c r="C394" s="32">
        <v>0</v>
      </c>
      <c r="D394" s="33">
        <v>9</v>
      </c>
      <c r="E394" s="33">
        <v>10</v>
      </c>
      <c r="F394" s="33">
        <v>11</v>
      </c>
      <c r="G394" s="33">
        <v>30</v>
      </c>
      <c r="H394" s="28"/>
      <c r="I394" s="28"/>
      <c r="J394" s="29"/>
      <c r="K394" s="29"/>
      <c r="L394" s="30"/>
    </row>
    <row r="395" spans="1:12" s="17" customFormat="1" ht="12.75" customHeight="1">
      <c r="A395" s="15"/>
      <c r="B395" s="26" t="s">
        <v>1045</v>
      </c>
      <c r="C395" s="32">
        <v>0</v>
      </c>
      <c r="D395" s="33">
        <v>7</v>
      </c>
      <c r="E395" s="33">
        <v>5</v>
      </c>
      <c r="F395" s="33">
        <v>11</v>
      </c>
      <c r="G395" s="33">
        <v>23</v>
      </c>
      <c r="H395" s="28"/>
      <c r="I395" s="28"/>
      <c r="J395" s="29"/>
      <c r="K395" s="29"/>
      <c r="L395" s="30"/>
    </row>
    <row r="396" spans="1:12" s="17" customFormat="1" ht="12.75" customHeight="1">
      <c r="A396" s="15"/>
      <c r="B396" s="26" t="s">
        <v>1048</v>
      </c>
      <c r="C396" s="32">
        <v>0</v>
      </c>
      <c r="D396" s="33">
        <v>3</v>
      </c>
      <c r="E396" s="33">
        <v>5</v>
      </c>
      <c r="F396" s="33">
        <v>8</v>
      </c>
      <c r="G396" s="33">
        <v>16</v>
      </c>
      <c r="H396" s="28"/>
      <c r="I396" s="28"/>
      <c r="J396" s="29"/>
      <c r="K396" s="29"/>
      <c r="L396" s="30"/>
    </row>
    <row r="397" spans="1:12" s="17" customFormat="1" ht="12.75" customHeight="1">
      <c r="A397" s="15"/>
      <c r="B397" s="26" t="s">
        <v>1051</v>
      </c>
      <c r="C397" s="32">
        <v>0</v>
      </c>
      <c r="D397" s="33">
        <v>3</v>
      </c>
      <c r="E397" s="33">
        <v>5</v>
      </c>
      <c r="F397" s="33">
        <v>11</v>
      </c>
      <c r="G397" s="33">
        <v>19</v>
      </c>
      <c r="H397" s="28"/>
      <c r="I397" s="28"/>
      <c r="J397" s="29"/>
      <c r="K397" s="29"/>
      <c r="L397" s="30"/>
    </row>
    <row r="398" spans="1:12" s="17" customFormat="1" ht="12.75" customHeight="1">
      <c r="A398" s="15"/>
      <c r="B398" s="26" t="s">
        <v>1053</v>
      </c>
      <c r="C398" s="32">
        <v>0</v>
      </c>
      <c r="D398" s="33">
        <v>2</v>
      </c>
      <c r="E398" s="33">
        <v>5</v>
      </c>
      <c r="F398" s="33">
        <v>8</v>
      </c>
      <c r="G398" s="33">
        <v>15</v>
      </c>
      <c r="H398" s="28"/>
      <c r="I398" s="28"/>
      <c r="J398" s="29"/>
      <c r="K398" s="29"/>
      <c r="L398" s="30"/>
    </row>
    <row r="399" spans="1:12" s="17" customFormat="1" ht="12.75" customHeight="1">
      <c r="A399" s="15"/>
      <c r="B399" s="26" t="s">
        <v>1057</v>
      </c>
      <c r="C399" s="32">
        <v>0</v>
      </c>
      <c r="D399" s="33">
        <v>4</v>
      </c>
      <c r="E399" s="33">
        <v>5</v>
      </c>
      <c r="F399" s="33">
        <v>6</v>
      </c>
      <c r="G399" s="33">
        <v>15</v>
      </c>
      <c r="H399" s="28"/>
      <c r="I399" s="28"/>
      <c r="J399" s="29"/>
      <c r="K399" s="29"/>
      <c r="L399" s="30"/>
    </row>
    <row r="400" spans="1:12" s="17" customFormat="1" ht="12.75" customHeight="1">
      <c r="A400" s="15"/>
      <c r="B400" s="26" t="s">
        <v>1060</v>
      </c>
      <c r="C400" s="32">
        <v>0</v>
      </c>
      <c r="D400" s="33">
        <v>6</v>
      </c>
      <c r="E400" s="33">
        <v>3</v>
      </c>
      <c r="F400" s="33">
        <v>9</v>
      </c>
      <c r="G400" s="33">
        <v>18</v>
      </c>
      <c r="H400" s="28"/>
      <c r="I400" s="28"/>
      <c r="J400" s="29"/>
      <c r="K400" s="29"/>
      <c r="L400" s="30"/>
    </row>
    <row r="401" spans="1:12" s="17" customFormat="1" ht="12.75" customHeight="1">
      <c r="A401" s="15"/>
      <c r="B401" s="26" t="s">
        <v>1063</v>
      </c>
      <c r="C401" s="32">
        <v>0</v>
      </c>
      <c r="D401" s="33">
        <v>8</v>
      </c>
      <c r="E401" s="33">
        <v>5</v>
      </c>
      <c r="F401" s="33">
        <v>9</v>
      </c>
      <c r="G401" s="33">
        <v>22</v>
      </c>
      <c r="H401" s="28"/>
      <c r="I401" s="28"/>
      <c r="J401" s="29"/>
      <c r="K401" s="29"/>
      <c r="L401" s="30"/>
    </row>
    <row r="402" spans="1:12" s="17" customFormat="1" ht="12.75" customHeight="1">
      <c r="A402" s="15"/>
      <c r="B402" s="26" t="s">
        <v>1066</v>
      </c>
      <c r="C402" s="32">
        <v>0</v>
      </c>
      <c r="D402" s="33">
        <v>5</v>
      </c>
      <c r="E402" s="33">
        <v>9</v>
      </c>
      <c r="F402" s="33">
        <v>7</v>
      </c>
      <c r="G402" s="33">
        <v>21</v>
      </c>
      <c r="H402" s="28"/>
      <c r="I402" s="28"/>
      <c r="J402" s="29"/>
      <c r="K402" s="29"/>
      <c r="L402" s="30"/>
    </row>
    <row r="403" spans="1:12" s="17" customFormat="1" ht="12.75" customHeight="1">
      <c r="A403" s="15"/>
      <c r="B403" s="26" t="s">
        <v>1078</v>
      </c>
      <c r="C403" s="32">
        <v>0</v>
      </c>
      <c r="D403" s="33">
        <v>8</v>
      </c>
      <c r="E403" s="33">
        <v>3</v>
      </c>
      <c r="F403" s="33">
        <v>8</v>
      </c>
      <c r="G403" s="33">
        <v>19</v>
      </c>
      <c r="H403" s="28"/>
      <c r="I403" s="28"/>
      <c r="J403" s="29"/>
      <c r="K403" s="29"/>
      <c r="L403" s="30"/>
    </row>
    <row r="404" spans="1:12" s="17" customFormat="1" ht="12.75" customHeight="1">
      <c r="A404" s="15"/>
      <c r="B404" s="26" t="s">
        <v>1082</v>
      </c>
      <c r="C404" s="32">
        <v>0</v>
      </c>
      <c r="D404" s="33">
        <v>2</v>
      </c>
      <c r="E404" s="33">
        <v>1</v>
      </c>
      <c r="F404" s="33">
        <v>6</v>
      </c>
      <c r="G404" s="33">
        <v>9</v>
      </c>
      <c r="H404" s="28"/>
      <c r="I404" s="28"/>
      <c r="J404" s="29"/>
      <c r="K404" s="29"/>
      <c r="L404" s="30"/>
    </row>
    <row r="405" spans="1:12" s="17" customFormat="1" ht="12.75" customHeight="1">
      <c r="A405" s="15"/>
      <c r="B405" s="26" t="s">
        <v>1085</v>
      </c>
      <c r="C405" s="32">
        <v>0</v>
      </c>
      <c r="D405" s="33">
        <v>1</v>
      </c>
      <c r="E405" s="33">
        <v>2</v>
      </c>
      <c r="F405" s="33">
        <v>9</v>
      </c>
      <c r="G405" s="33">
        <v>12</v>
      </c>
      <c r="H405" s="28"/>
      <c r="I405" s="28"/>
      <c r="J405" s="29"/>
      <c r="K405" s="29"/>
      <c r="L405" s="30"/>
    </row>
    <row r="406" spans="1:12" s="17" customFormat="1" ht="12.75" customHeight="1">
      <c r="A406" s="15"/>
      <c r="B406" s="26" t="s">
        <v>1087</v>
      </c>
      <c r="C406" s="33">
        <v>0</v>
      </c>
      <c r="D406" s="33">
        <v>0</v>
      </c>
      <c r="E406" s="33">
        <v>0</v>
      </c>
      <c r="F406" s="33">
        <v>11</v>
      </c>
      <c r="G406" s="33">
        <v>11</v>
      </c>
      <c r="H406" s="28"/>
      <c r="I406" s="28"/>
      <c r="J406" s="29"/>
      <c r="K406" s="29"/>
      <c r="L406" s="30"/>
    </row>
    <row r="407" spans="1:12" s="17" customFormat="1" ht="12.75" customHeight="1">
      <c r="A407" s="15"/>
      <c r="B407" s="26" t="s">
        <v>1090</v>
      </c>
      <c r="C407" s="33">
        <v>0</v>
      </c>
      <c r="D407" s="33">
        <v>2</v>
      </c>
      <c r="E407" s="33">
        <v>1</v>
      </c>
      <c r="F407" s="33">
        <v>9</v>
      </c>
      <c r="G407" s="33">
        <v>12</v>
      </c>
      <c r="H407" s="28"/>
      <c r="I407" s="28"/>
      <c r="J407" s="29"/>
      <c r="K407" s="29"/>
      <c r="L407" s="30"/>
    </row>
    <row r="408" spans="1:12" s="17" customFormat="1" ht="12.75" customHeight="1">
      <c r="A408" s="15"/>
      <c r="B408" s="26" t="s">
        <v>1093</v>
      </c>
      <c r="C408" s="33">
        <v>0</v>
      </c>
      <c r="D408" s="33">
        <v>2</v>
      </c>
      <c r="E408" s="33">
        <v>2</v>
      </c>
      <c r="F408" s="33">
        <v>6</v>
      </c>
      <c r="G408" s="33">
        <v>10</v>
      </c>
      <c r="H408" s="28"/>
      <c r="I408" s="28"/>
      <c r="J408" s="29"/>
      <c r="K408" s="29"/>
      <c r="L408" s="30"/>
    </row>
    <row r="409" spans="1:12" s="17" customFormat="1" ht="12.75" customHeight="1">
      <c r="A409" s="15"/>
      <c r="B409" s="26" t="s">
        <v>1096</v>
      </c>
      <c r="C409" s="33">
        <v>0</v>
      </c>
      <c r="D409" s="33">
        <v>5</v>
      </c>
      <c r="E409" s="33">
        <v>2</v>
      </c>
      <c r="F409" s="33">
        <v>8</v>
      </c>
      <c r="G409" s="33">
        <v>15</v>
      </c>
      <c r="H409" s="28"/>
      <c r="I409" s="28"/>
      <c r="J409" s="29"/>
      <c r="K409" s="29"/>
      <c r="L409" s="30"/>
    </row>
    <row r="410" spans="1:12" s="17" customFormat="1" ht="12.75" customHeight="1">
      <c r="A410" s="15"/>
      <c r="B410" s="26" t="s">
        <v>1114</v>
      </c>
      <c r="C410" s="33">
        <v>0</v>
      </c>
      <c r="D410" s="33">
        <v>2</v>
      </c>
      <c r="E410" s="33">
        <v>7</v>
      </c>
      <c r="F410" s="33">
        <v>9</v>
      </c>
      <c r="G410" s="33">
        <v>18</v>
      </c>
      <c r="H410" s="28"/>
      <c r="I410" s="28"/>
      <c r="J410" s="29"/>
      <c r="K410" s="29"/>
      <c r="L410" s="30"/>
    </row>
    <row r="411" spans="1:12" s="17" customFormat="1" ht="12.75" customHeight="1">
      <c r="A411" s="15"/>
      <c r="B411" s="26" t="s">
        <v>1117</v>
      </c>
      <c r="C411" s="33">
        <v>0</v>
      </c>
      <c r="D411" s="33">
        <v>7</v>
      </c>
      <c r="E411" s="33">
        <v>2</v>
      </c>
      <c r="F411" s="33">
        <v>5</v>
      </c>
      <c r="G411" s="33">
        <v>14</v>
      </c>
      <c r="H411" s="28"/>
      <c r="I411" s="28"/>
      <c r="J411" s="29"/>
      <c r="K411" s="29"/>
      <c r="L411" s="30"/>
    </row>
    <row r="412" spans="1:12" s="17" customFormat="1" ht="12.75" customHeight="1">
      <c r="A412" s="15"/>
      <c r="B412" s="26" t="s">
        <v>1120</v>
      </c>
      <c r="C412" s="33">
        <v>0</v>
      </c>
      <c r="D412" s="33">
        <v>1</v>
      </c>
      <c r="E412" s="33">
        <v>2</v>
      </c>
      <c r="F412" s="33">
        <v>3</v>
      </c>
      <c r="G412" s="33">
        <v>6</v>
      </c>
      <c r="H412" s="28"/>
      <c r="I412" s="28"/>
      <c r="J412" s="29"/>
      <c r="K412" s="29"/>
      <c r="L412" s="30"/>
    </row>
    <row r="413" spans="1:12" s="17" customFormat="1" ht="12.75" customHeight="1">
      <c r="A413" s="15"/>
      <c r="B413" s="26" t="s">
        <v>1123</v>
      </c>
      <c r="C413" s="33">
        <v>0</v>
      </c>
      <c r="D413" s="33">
        <v>6</v>
      </c>
      <c r="E413" s="33">
        <v>2</v>
      </c>
      <c r="F413" s="33">
        <v>7</v>
      </c>
      <c r="G413" s="33">
        <v>15</v>
      </c>
      <c r="H413" s="28"/>
      <c r="I413" s="28"/>
      <c r="J413" s="29"/>
      <c r="K413" s="29"/>
      <c r="L413" s="30"/>
    </row>
    <row r="414" spans="1:12" s="17" customFormat="1" ht="12.75" customHeight="1">
      <c r="A414" s="15"/>
      <c r="B414" s="26" t="s">
        <v>1126</v>
      </c>
      <c r="C414" s="33">
        <v>0</v>
      </c>
      <c r="D414" s="33">
        <v>4</v>
      </c>
      <c r="E414" s="33">
        <v>6</v>
      </c>
      <c r="F414" s="33">
        <v>6</v>
      </c>
      <c r="G414" s="33">
        <v>16</v>
      </c>
      <c r="H414" s="28"/>
      <c r="I414" s="28"/>
      <c r="J414" s="29"/>
      <c r="K414" s="29"/>
      <c r="L414" s="30"/>
    </row>
    <row r="415" spans="1:12" s="17" customFormat="1" ht="12.75" customHeight="1">
      <c r="A415" s="15"/>
      <c r="B415" s="26" t="s">
        <v>1130</v>
      </c>
      <c r="C415" s="33">
        <v>0</v>
      </c>
      <c r="D415" s="33">
        <v>4</v>
      </c>
      <c r="E415" s="33">
        <v>5</v>
      </c>
      <c r="F415" s="33">
        <v>5</v>
      </c>
      <c r="G415" s="33">
        <v>14</v>
      </c>
      <c r="H415" s="28"/>
      <c r="I415" s="28"/>
      <c r="J415" s="29"/>
      <c r="K415" s="29"/>
      <c r="L415" s="30"/>
    </row>
    <row r="416" spans="1:12" s="17" customFormat="1" ht="12.75" customHeight="1">
      <c r="A416" s="15"/>
      <c r="B416" s="26" t="s">
        <v>1132</v>
      </c>
      <c r="C416" s="33">
        <v>0</v>
      </c>
      <c r="D416" s="33">
        <v>1</v>
      </c>
      <c r="E416" s="33">
        <v>5</v>
      </c>
      <c r="F416" s="33">
        <v>4</v>
      </c>
      <c r="G416" s="33">
        <v>10</v>
      </c>
      <c r="H416" s="28"/>
      <c r="I416" s="28"/>
      <c r="J416" s="29"/>
      <c r="K416" s="29"/>
      <c r="L416" s="30"/>
    </row>
    <row r="417" spans="1:12" s="17" customFormat="1" ht="12.75" customHeight="1">
      <c r="A417" s="15"/>
      <c r="B417" s="26" t="s">
        <v>1134</v>
      </c>
      <c r="C417" s="33">
        <v>0</v>
      </c>
      <c r="D417" s="33">
        <v>5</v>
      </c>
      <c r="E417" s="33">
        <v>4</v>
      </c>
      <c r="F417" s="33">
        <v>6</v>
      </c>
      <c r="G417" s="33">
        <v>15</v>
      </c>
      <c r="H417" s="28"/>
      <c r="I417" s="28"/>
      <c r="J417" s="29"/>
      <c r="K417" s="29"/>
      <c r="L417" s="30"/>
    </row>
    <row r="418" spans="1:12" s="17" customFormat="1" ht="12.75" customHeight="1">
      <c r="A418" s="15"/>
      <c r="B418" s="26" t="s">
        <v>1138</v>
      </c>
      <c r="C418" s="33">
        <v>0</v>
      </c>
      <c r="D418" s="33">
        <v>3</v>
      </c>
      <c r="E418" s="33">
        <v>2</v>
      </c>
      <c r="F418" s="33">
        <v>6</v>
      </c>
      <c r="G418" s="33">
        <v>11</v>
      </c>
      <c r="H418" s="28"/>
      <c r="I418" s="28"/>
      <c r="J418" s="29"/>
      <c r="K418" s="29"/>
      <c r="L418" s="30"/>
    </row>
    <row r="419" spans="1:12" s="17" customFormat="1" ht="12.75" customHeight="1">
      <c r="A419" s="15"/>
      <c r="B419" s="26" t="s">
        <v>1141</v>
      </c>
      <c r="C419" s="33">
        <v>0</v>
      </c>
      <c r="D419" s="33">
        <v>2</v>
      </c>
      <c r="E419" s="33">
        <v>0</v>
      </c>
      <c r="F419" s="33">
        <v>8</v>
      </c>
      <c r="G419" s="33">
        <v>10</v>
      </c>
      <c r="H419" s="28"/>
      <c r="I419" s="28"/>
      <c r="J419" s="29"/>
      <c r="K419" s="29"/>
      <c r="L419" s="30"/>
    </row>
    <row r="420" spans="1:12" s="17" customFormat="1" ht="12.75" customHeight="1">
      <c r="A420" s="15"/>
      <c r="B420" s="26" t="s">
        <v>1144</v>
      </c>
      <c r="C420" s="33">
        <v>1</v>
      </c>
      <c r="D420" s="33">
        <v>0</v>
      </c>
      <c r="E420" s="33">
        <v>1</v>
      </c>
      <c r="F420" s="33">
        <v>7</v>
      </c>
      <c r="G420" s="33">
        <v>9</v>
      </c>
      <c r="H420" s="28"/>
      <c r="I420" s="28"/>
      <c r="J420" s="29"/>
      <c r="K420" s="29"/>
      <c r="L420" s="30"/>
    </row>
    <row r="421" spans="1:12" s="17" customFormat="1" ht="12">
      <c r="A421" s="15"/>
      <c r="B421" s="26" t="s">
        <v>1147</v>
      </c>
      <c r="C421" s="33">
        <v>1</v>
      </c>
      <c r="D421" s="33">
        <v>1</v>
      </c>
      <c r="E421" s="33">
        <v>1</v>
      </c>
      <c r="F421" s="33">
        <v>8</v>
      </c>
      <c r="G421" s="33">
        <v>11</v>
      </c>
      <c r="H421" s="28"/>
      <c r="I421" s="28"/>
      <c r="J421" s="29"/>
      <c r="K421" s="29"/>
      <c r="L421" s="30"/>
    </row>
    <row r="422" spans="1:12" s="17" customFormat="1" ht="12">
      <c r="A422" s="15"/>
      <c r="B422" s="26" t="s">
        <v>1154</v>
      </c>
      <c r="C422" s="33">
        <v>0</v>
      </c>
      <c r="D422" s="33">
        <v>0</v>
      </c>
      <c r="E422" s="33">
        <v>0</v>
      </c>
      <c r="F422" s="33">
        <v>3</v>
      </c>
      <c r="G422" s="33">
        <v>3</v>
      </c>
      <c r="H422" s="28"/>
      <c r="I422" s="28"/>
      <c r="J422" s="29"/>
      <c r="K422" s="29"/>
      <c r="L422" s="30"/>
    </row>
    <row r="423" spans="1:12" s="17" customFormat="1" ht="12">
      <c r="A423" s="15"/>
      <c r="B423" s="26" t="s">
        <v>1162</v>
      </c>
      <c r="C423" s="33">
        <v>0</v>
      </c>
      <c r="D423" s="33">
        <v>2</v>
      </c>
      <c r="E423" s="33">
        <v>1</v>
      </c>
      <c r="F423" s="33">
        <v>7</v>
      </c>
      <c r="G423" s="33">
        <v>10</v>
      </c>
      <c r="H423" s="28"/>
      <c r="I423" s="28"/>
      <c r="J423" s="29"/>
      <c r="K423" s="29"/>
      <c r="L423" s="30"/>
    </row>
    <row r="424" spans="1:12" s="17" customFormat="1" ht="12">
      <c r="A424" s="15"/>
      <c r="B424" s="26" t="s">
        <v>1172</v>
      </c>
      <c r="C424" s="33">
        <v>0</v>
      </c>
      <c r="D424" s="33">
        <v>3</v>
      </c>
      <c r="E424" s="33">
        <v>2</v>
      </c>
      <c r="F424" s="33">
        <v>9</v>
      </c>
      <c r="G424" s="33">
        <v>14</v>
      </c>
      <c r="H424" s="28"/>
      <c r="I424" s="28"/>
      <c r="J424" s="29"/>
      <c r="K424" s="29"/>
      <c r="L424" s="30"/>
    </row>
    <row r="425" spans="1:12" s="17" customFormat="1" ht="12">
      <c r="A425" s="15"/>
      <c r="B425" s="26" t="s">
        <v>1179</v>
      </c>
      <c r="C425" s="33">
        <v>0</v>
      </c>
      <c r="D425" s="33">
        <v>2</v>
      </c>
      <c r="E425" s="33">
        <v>5</v>
      </c>
      <c r="F425" s="33">
        <v>5</v>
      </c>
      <c r="G425" s="33">
        <v>12</v>
      </c>
      <c r="H425" s="28"/>
      <c r="I425" s="28"/>
      <c r="J425" s="29"/>
      <c r="K425" s="29"/>
      <c r="L425" s="30"/>
    </row>
    <row r="426" spans="1:12" s="17" customFormat="1" ht="12">
      <c r="A426" s="15"/>
      <c r="B426" s="26" t="s">
        <v>1182</v>
      </c>
      <c r="C426" s="33">
        <v>0</v>
      </c>
      <c r="D426" s="33">
        <v>2</v>
      </c>
      <c r="E426" s="33">
        <v>3</v>
      </c>
      <c r="F426" s="33">
        <v>3</v>
      </c>
      <c r="G426" s="33">
        <v>8</v>
      </c>
      <c r="H426" s="28"/>
      <c r="I426" s="28"/>
      <c r="J426" s="29"/>
      <c r="K426" s="29"/>
      <c r="L426" s="30"/>
    </row>
    <row r="427" spans="1:12" s="17" customFormat="1" ht="12">
      <c r="A427" s="15"/>
      <c r="B427" s="26" t="s">
        <v>1185</v>
      </c>
      <c r="C427" s="33">
        <f>$C$21</f>
        <v>0</v>
      </c>
      <c r="D427" s="33">
        <f>$D$21</f>
        <v>2</v>
      </c>
      <c r="E427" s="33">
        <f>$E$21</f>
        <v>0</v>
      </c>
      <c r="F427" s="33">
        <f>$F$21</f>
        <v>5</v>
      </c>
      <c r="G427" s="33">
        <f>$G$21</f>
        <v>7</v>
      </c>
      <c r="H427" s="28"/>
      <c r="I427" s="28"/>
      <c r="J427" s="29"/>
      <c r="K427" s="29"/>
      <c r="L427" s="30"/>
    </row>
    <row r="428" spans="1:12" s="17" customFormat="1" ht="12">
      <c r="A428" s="15"/>
      <c r="B428" s="46"/>
      <c r="C428" s="47"/>
      <c r="D428" s="47"/>
      <c r="E428" s="47"/>
      <c r="F428" s="47"/>
      <c r="G428" s="47"/>
      <c r="H428" s="28"/>
      <c r="I428" s="28"/>
      <c r="J428" s="29"/>
      <c r="K428" s="29"/>
      <c r="L428" s="30"/>
    </row>
    <row r="429" spans="1:12" s="17" customFormat="1" ht="12">
      <c r="A429" s="31"/>
      <c r="B429" s="34" t="s">
        <v>511</v>
      </c>
      <c r="C429" s="35" t="e">
        <f>SUM(C414-C413)/C413</f>
        <v>#DIV/0!</v>
      </c>
      <c r="D429" s="35">
        <f>SUM(D414-D413)/D413</f>
        <v>-0.33333333333333331</v>
      </c>
      <c r="E429" s="35">
        <f>SUM(E414-E413)/E413</f>
        <v>2</v>
      </c>
      <c r="F429" s="35">
        <f>SUM(F414-F413)/F413</f>
        <v>-0.14285714285714285</v>
      </c>
      <c r="G429" s="35">
        <f>SUM(G414-G413)/G413</f>
        <v>6.6666666666666666E-2</v>
      </c>
      <c r="H429" s="28"/>
      <c r="I429" s="28"/>
      <c r="J429" s="29"/>
      <c r="K429" s="29"/>
      <c r="L429" s="30"/>
    </row>
    <row r="430" spans="1:12" s="17" customFormat="1" ht="12">
      <c r="A430" s="31"/>
      <c r="B430" s="34" t="s">
        <v>512</v>
      </c>
      <c r="C430" s="35" t="e">
        <f>SUM(C414-C410)/C410</f>
        <v>#DIV/0!</v>
      </c>
      <c r="D430" s="35">
        <f>SUM(D414-D410)/D410</f>
        <v>1</v>
      </c>
      <c r="E430" s="35">
        <f>SUM(E414-E410)/E410</f>
        <v>-0.14285714285714285</v>
      </c>
      <c r="F430" s="35">
        <f>SUM(F414-F410)/F410</f>
        <v>-0.33333333333333331</v>
      </c>
      <c r="G430" s="35">
        <f>SUM(G414-G410)/G410</f>
        <v>-0.1111111111111111</v>
      </c>
      <c r="H430" s="28"/>
      <c r="I430" s="28"/>
      <c r="J430" s="29"/>
      <c r="K430" s="29"/>
      <c r="L430" s="30"/>
    </row>
    <row r="431" spans="1:12" s="17" customFormat="1" ht="12">
      <c r="A431" s="31"/>
      <c r="B431" s="46"/>
      <c r="C431" s="48"/>
      <c r="D431" s="48"/>
      <c r="E431" s="48"/>
      <c r="F431" s="48"/>
      <c r="G431" s="48"/>
      <c r="H431" s="28"/>
      <c r="I431" s="28"/>
      <c r="J431" s="29"/>
      <c r="K431" s="29"/>
      <c r="L431" s="30"/>
    </row>
    <row r="432" spans="1:12" s="17" customFormat="1" ht="12">
      <c r="A432" s="31"/>
      <c r="B432" s="15"/>
      <c r="C432" s="16"/>
      <c r="D432" s="16"/>
      <c r="E432" s="16"/>
      <c r="F432" s="16"/>
      <c r="G432" s="16"/>
      <c r="H432" s="28"/>
      <c r="I432" s="28"/>
      <c r="J432" s="29"/>
      <c r="K432" s="29"/>
      <c r="L432" s="30"/>
    </row>
    <row r="433" spans="1:12" s="17" customFormat="1" ht="12">
      <c r="B433" s="15"/>
      <c r="C433" s="16"/>
      <c r="D433" s="16"/>
      <c r="E433" s="16"/>
      <c r="F433" s="16"/>
      <c r="G433" s="16"/>
      <c r="H433" s="28"/>
      <c r="I433" s="28"/>
      <c r="J433" s="29"/>
      <c r="K433" s="29"/>
      <c r="L433" s="30"/>
    </row>
    <row r="434" spans="1:12" s="17" customFormat="1" ht="34.5">
      <c r="A434" s="25" t="s">
        <v>162</v>
      </c>
      <c r="B434" s="26" t="s">
        <v>186</v>
      </c>
      <c r="C434" s="99" t="s">
        <v>1069</v>
      </c>
      <c r="D434" s="27" t="s">
        <v>1070</v>
      </c>
      <c r="E434" s="27" t="s">
        <v>1071</v>
      </c>
      <c r="F434" s="27" t="s">
        <v>1072</v>
      </c>
      <c r="G434" s="27" t="s">
        <v>160</v>
      </c>
      <c r="H434" s="28"/>
      <c r="I434" s="28"/>
      <c r="J434" s="29"/>
      <c r="K434" s="29"/>
      <c r="L434" s="30"/>
    </row>
    <row r="435" spans="1:12" s="17" customFormat="1" ht="12">
      <c r="A435" s="31"/>
      <c r="B435" s="26" t="s">
        <v>187</v>
      </c>
      <c r="C435" s="32">
        <v>0</v>
      </c>
      <c r="D435" s="32">
        <v>7</v>
      </c>
      <c r="E435" s="32">
        <v>11</v>
      </c>
      <c r="F435" s="32">
        <v>20</v>
      </c>
      <c r="G435" s="32">
        <v>38</v>
      </c>
      <c r="H435" s="28"/>
      <c r="I435" s="28"/>
      <c r="J435" s="29"/>
      <c r="K435" s="29"/>
      <c r="L435" s="30"/>
    </row>
    <row r="436" spans="1:12" s="17" customFormat="1" ht="12">
      <c r="A436" s="31"/>
      <c r="B436" s="26" t="s">
        <v>188</v>
      </c>
      <c r="C436" s="32">
        <v>0</v>
      </c>
      <c r="D436" s="33">
        <v>2</v>
      </c>
      <c r="E436" s="33">
        <v>9</v>
      </c>
      <c r="F436" s="33">
        <v>27</v>
      </c>
      <c r="G436" s="33">
        <v>38</v>
      </c>
      <c r="H436" s="28"/>
      <c r="I436" s="28"/>
      <c r="J436" s="29"/>
      <c r="K436" s="29"/>
      <c r="L436" s="30"/>
    </row>
    <row r="437" spans="1:12" s="17" customFormat="1" ht="12">
      <c r="A437" s="31"/>
      <c r="B437" s="26" t="s">
        <v>189</v>
      </c>
      <c r="C437" s="32">
        <v>0</v>
      </c>
      <c r="D437" s="33">
        <v>7</v>
      </c>
      <c r="E437" s="33">
        <v>8</v>
      </c>
      <c r="F437" s="33">
        <v>30</v>
      </c>
      <c r="G437" s="33">
        <v>45</v>
      </c>
      <c r="H437" s="28"/>
      <c r="I437" s="28"/>
      <c r="J437" s="29"/>
      <c r="K437" s="29"/>
      <c r="L437" s="30"/>
    </row>
    <row r="438" spans="1:12">
      <c r="A438" s="31"/>
      <c r="B438" s="26" t="s">
        <v>190</v>
      </c>
      <c r="C438" s="32">
        <v>0</v>
      </c>
      <c r="D438" s="33">
        <v>7</v>
      </c>
      <c r="E438" s="33">
        <v>8</v>
      </c>
      <c r="F438" s="33">
        <v>29</v>
      </c>
      <c r="G438" s="33">
        <v>44</v>
      </c>
    </row>
    <row r="439" spans="1:12">
      <c r="A439" s="31"/>
      <c r="B439" s="26" t="s">
        <v>191</v>
      </c>
      <c r="C439" s="32">
        <v>0</v>
      </c>
      <c r="D439" s="33">
        <v>7</v>
      </c>
      <c r="E439" s="33">
        <v>8</v>
      </c>
      <c r="F439" s="33">
        <v>29</v>
      </c>
      <c r="G439" s="33">
        <v>44</v>
      </c>
    </row>
    <row r="440" spans="1:12">
      <c r="A440" s="31"/>
      <c r="B440" s="26" t="s">
        <v>192</v>
      </c>
      <c r="C440" s="32">
        <v>0</v>
      </c>
      <c r="D440" s="33">
        <v>5</v>
      </c>
      <c r="E440" s="33">
        <v>7</v>
      </c>
      <c r="F440" s="33">
        <v>25</v>
      </c>
      <c r="G440" s="33">
        <v>37</v>
      </c>
    </row>
    <row r="441" spans="1:12">
      <c r="A441" s="31"/>
      <c r="B441" s="26" t="s">
        <v>193</v>
      </c>
      <c r="C441" s="32">
        <v>0</v>
      </c>
      <c r="D441" s="33">
        <v>8</v>
      </c>
      <c r="E441" s="33">
        <v>10</v>
      </c>
      <c r="F441" s="33">
        <v>24</v>
      </c>
      <c r="G441" s="33">
        <v>42</v>
      </c>
    </row>
    <row r="442" spans="1:12" s="17" customFormat="1" ht="12">
      <c r="A442" s="31"/>
      <c r="B442" s="26" t="s">
        <v>194</v>
      </c>
      <c r="C442" s="32">
        <v>0</v>
      </c>
      <c r="D442" s="33">
        <v>6</v>
      </c>
      <c r="E442" s="33">
        <v>5</v>
      </c>
      <c r="F442" s="33">
        <v>21</v>
      </c>
      <c r="G442" s="33">
        <v>32</v>
      </c>
      <c r="H442" s="15"/>
      <c r="I442" s="15"/>
    </row>
    <row r="443" spans="1:12" s="17" customFormat="1" ht="12">
      <c r="A443" s="31"/>
      <c r="B443" s="26" t="s">
        <v>195</v>
      </c>
      <c r="C443" s="32">
        <v>0</v>
      </c>
      <c r="D443" s="33">
        <v>8</v>
      </c>
      <c r="E443" s="33">
        <v>12</v>
      </c>
      <c r="F443" s="33">
        <v>24</v>
      </c>
      <c r="G443" s="33">
        <v>44</v>
      </c>
      <c r="H443" s="15"/>
      <c r="I443" s="15"/>
    </row>
    <row r="444" spans="1:12" s="17" customFormat="1" ht="12">
      <c r="A444" s="31"/>
      <c r="B444" s="26" t="s">
        <v>196</v>
      </c>
      <c r="C444" s="32">
        <v>0</v>
      </c>
      <c r="D444" s="33">
        <v>8</v>
      </c>
      <c r="E444" s="33">
        <v>11</v>
      </c>
      <c r="F444" s="33">
        <v>22</v>
      </c>
      <c r="G444" s="33">
        <v>41</v>
      </c>
      <c r="H444" s="15"/>
      <c r="I444" s="15"/>
    </row>
    <row r="445" spans="1:12" s="17" customFormat="1" ht="12">
      <c r="A445" s="31"/>
      <c r="B445" s="26" t="s">
        <v>197</v>
      </c>
      <c r="C445" s="32">
        <v>0</v>
      </c>
      <c r="D445" s="33">
        <v>9</v>
      </c>
      <c r="E445" s="33">
        <v>11</v>
      </c>
      <c r="F445" s="33">
        <v>24</v>
      </c>
      <c r="G445" s="33">
        <v>44</v>
      </c>
      <c r="H445" s="15"/>
      <c r="I445" s="15"/>
    </row>
    <row r="446" spans="1:12" s="17" customFormat="1" ht="12">
      <c r="A446" s="31"/>
      <c r="B446" s="26" t="s">
        <v>198</v>
      </c>
      <c r="C446" s="32">
        <v>0</v>
      </c>
      <c r="D446" s="33">
        <v>9</v>
      </c>
      <c r="E446" s="33">
        <v>11</v>
      </c>
      <c r="F446" s="33">
        <v>18</v>
      </c>
      <c r="G446" s="33">
        <v>38</v>
      </c>
      <c r="H446" s="15"/>
      <c r="I446" s="15"/>
    </row>
    <row r="447" spans="1:12" s="17" customFormat="1" ht="12">
      <c r="A447" s="15"/>
      <c r="B447" s="26" t="s">
        <v>199</v>
      </c>
      <c r="C447" s="32">
        <v>0</v>
      </c>
      <c r="D447" s="33">
        <v>7</v>
      </c>
      <c r="E447" s="33">
        <v>15</v>
      </c>
      <c r="F447" s="33">
        <v>22</v>
      </c>
      <c r="G447" s="33">
        <v>44</v>
      </c>
      <c r="H447" s="15"/>
      <c r="I447" s="15"/>
    </row>
    <row r="448" spans="1:12" s="17" customFormat="1" ht="12">
      <c r="A448" s="15"/>
      <c r="B448" s="26" t="s">
        <v>200</v>
      </c>
      <c r="C448" s="32">
        <v>0</v>
      </c>
      <c r="D448" s="33">
        <v>7</v>
      </c>
      <c r="E448" s="33">
        <v>18</v>
      </c>
      <c r="F448" s="33">
        <v>22</v>
      </c>
      <c r="G448" s="33">
        <v>47</v>
      </c>
      <c r="H448" s="15"/>
      <c r="I448" s="15"/>
    </row>
    <row r="449" spans="1:9" s="17" customFormat="1" ht="12">
      <c r="A449" s="15"/>
      <c r="B449" s="26" t="s">
        <v>201</v>
      </c>
      <c r="C449" s="32">
        <v>0</v>
      </c>
      <c r="D449" s="33">
        <v>9</v>
      </c>
      <c r="E449" s="33">
        <v>12</v>
      </c>
      <c r="F449" s="33">
        <v>24</v>
      </c>
      <c r="G449" s="33">
        <v>45</v>
      </c>
      <c r="H449" s="15"/>
      <c r="I449" s="15"/>
    </row>
    <row r="450" spans="1:9" s="17" customFormat="1" ht="12">
      <c r="A450" s="15"/>
      <c r="B450" s="26" t="s">
        <v>202</v>
      </c>
      <c r="C450" s="32">
        <v>0</v>
      </c>
      <c r="D450" s="33">
        <v>7</v>
      </c>
      <c r="E450" s="33">
        <v>19</v>
      </c>
      <c r="F450" s="33">
        <v>21</v>
      </c>
      <c r="G450" s="33">
        <v>47</v>
      </c>
      <c r="H450" s="15"/>
      <c r="I450" s="15"/>
    </row>
    <row r="451" spans="1:9" s="17" customFormat="1" ht="12">
      <c r="A451" s="15"/>
      <c r="B451" s="26" t="s">
        <v>203</v>
      </c>
      <c r="C451" s="32">
        <v>0</v>
      </c>
      <c r="D451" s="33">
        <v>11</v>
      </c>
      <c r="E451" s="33">
        <v>12</v>
      </c>
      <c r="F451" s="33">
        <v>22</v>
      </c>
      <c r="G451" s="33">
        <v>45</v>
      </c>
      <c r="H451" s="15"/>
      <c r="I451" s="15"/>
    </row>
    <row r="452" spans="1:9" s="17" customFormat="1" ht="12">
      <c r="A452" s="15"/>
      <c r="B452" s="26" t="s">
        <v>204</v>
      </c>
      <c r="C452" s="32">
        <v>0</v>
      </c>
      <c r="D452" s="33">
        <v>17</v>
      </c>
      <c r="E452" s="33">
        <v>15</v>
      </c>
      <c r="F452" s="33">
        <v>20</v>
      </c>
      <c r="G452" s="33">
        <v>52</v>
      </c>
      <c r="H452" s="15"/>
      <c r="I452" s="15"/>
    </row>
    <row r="453" spans="1:9" s="17" customFormat="1" ht="12">
      <c r="A453" s="15"/>
      <c r="B453" s="26" t="s">
        <v>205</v>
      </c>
      <c r="C453" s="32">
        <v>0</v>
      </c>
      <c r="D453" s="33">
        <v>12</v>
      </c>
      <c r="E453" s="33">
        <v>15</v>
      </c>
      <c r="F453" s="33">
        <v>21</v>
      </c>
      <c r="G453" s="33">
        <v>48</v>
      </c>
      <c r="H453" s="15"/>
      <c r="I453" s="15"/>
    </row>
    <row r="454" spans="1:9" s="17" customFormat="1" ht="12">
      <c r="A454" s="15"/>
      <c r="B454" s="26" t="s">
        <v>206</v>
      </c>
      <c r="C454" s="32">
        <v>0</v>
      </c>
      <c r="D454" s="33">
        <v>10</v>
      </c>
      <c r="E454" s="33">
        <v>10</v>
      </c>
      <c r="F454" s="33">
        <v>21</v>
      </c>
      <c r="G454" s="33">
        <v>41</v>
      </c>
      <c r="H454" s="15"/>
      <c r="I454" s="15"/>
    </row>
    <row r="455" spans="1:9" s="17" customFormat="1" ht="12">
      <c r="A455" s="15"/>
      <c r="B455" s="26" t="s">
        <v>207</v>
      </c>
      <c r="C455" s="32">
        <v>0</v>
      </c>
      <c r="D455" s="33">
        <v>7</v>
      </c>
      <c r="E455" s="33">
        <v>20</v>
      </c>
      <c r="F455" s="33">
        <v>24</v>
      </c>
      <c r="G455" s="33">
        <v>51</v>
      </c>
      <c r="H455" s="15"/>
      <c r="I455" s="15"/>
    </row>
    <row r="456" spans="1:9" s="17" customFormat="1" ht="12">
      <c r="A456" s="15"/>
      <c r="B456" s="26" t="s">
        <v>208</v>
      </c>
      <c r="C456" s="32">
        <v>0</v>
      </c>
      <c r="D456" s="33">
        <v>11</v>
      </c>
      <c r="E456" s="33">
        <v>19</v>
      </c>
      <c r="F456" s="33">
        <v>23</v>
      </c>
      <c r="G456" s="33">
        <v>53</v>
      </c>
      <c r="H456" s="15"/>
      <c r="I456" s="15"/>
    </row>
    <row r="457" spans="1:9" s="17" customFormat="1" ht="12">
      <c r="A457" s="15"/>
      <c r="B457" s="26" t="s">
        <v>209</v>
      </c>
      <c r="C457" s="32">
        <v>0</v>
      </c>
      <c r="D457" s="33">
        <v>5</v>
      </c>
      <c r="E457" s="33">
        <v>20</v>
      </c>
      <c r="F457" s="33">
        <v>16</v>
      </c>
      <c r="G457" s="33">
        <v>41</v>
      </c>
      <c r="H457" s="15"/>
      <c r="I457" s="15"/>
    </row>
    <row r="458" spans="1:9" s="17" customFormat="1" ht="12">
      <c r="A458" s="15"/>
      <c r="B458" s="26" t="s">
        <v>210</v>
      </c>
      <c r="C458" s="32">
        <v>0</v>
      </c>
      <c r="D458" s="33">
        <v>9</v>
      </c>
      <c r="E458" s="33">
        <v>19</v>
      </c>
      <c r="F458" s="33">
        <v>9</v>
      </c>
      <c r="G458" s="33">
        <v>37</v>
      </c>
      <c r="H458" s="15"/>
      <c r="I458" s="15"/>
    </row>
    <row r="459" spans="1:9" s="17" customFormat="1" ht="12">
      <c r="A459" s="15"/>
      <c r="B459" s="26" t="s">
        <v>211</v>
      </c>
      <c r="C459" s="32">
        <v>0</v>
      </c>
      <c r="D459" s="33">
        <v>6</v>
      </c>
      <c r="E459" s="33">
        <v>16</v>
      </c>
      <c r="F459" s="33">
        <v>13</v>
      </c>
      <c r="G459" s="33">
        <v>35</v>
      </c>
      <c r="H459" s="15"/>
      <c r="I459" s="15"/>
    </row>
    <row r="460" spans="1:9" s="17" customFormat="1" ht="12">
      <c r="A460" s="15"/>
      <c r="B460" s="26" t="s">
        <v>212</v>
      </c>
      <c r="C460" s="32">
        <v>0</v>
      </c>
      <c r="D460" s="33">
        <v>9</v>
      </c>
      <c r="E460" s="33">
        <v>14</v>
      </c>
      <c r="F460" s="33">
        <v>17</v>
      </c>
      <c r="G460" s="33">
        <v>40</v>
      </c>
      <c r="H460" s="15"/>
      <c r="I460" s="15"/>
    </row>
    <row r="461" spans="1:9" s="17" customFormat="1" ht="12">
      <c r="A461" s="15"/>
      <c r="B461" s="26" t="s">
        <v>213</v>
      </c>
      <c r="C461" s="32">
        <v>0</v>
      </c>
      <c r="D461" s="33">
        <v>5</v>
      </c>
      <c r="E461" s="33">
        <v>17</v>
      </c>
      <c r="F461" s="33">
        <v>23</v>
      </c>
      <c r="G461" s="33">
        <v>45</v>
      </c>
      <c r="H461" s="15"/>
      <c r="I461" s="15"/>
    </row>
    <row r="462" spans="1:9" s="17" customFormat="1" ht="12">
      <c r="A462" s="15"/>
      <c r="B462" s="26" t="s">
        <v>214</v>
      </c>
      <c r="C462" s="32">
        <v>0</v>
      </c>
      <c r="D462" s="33">
        <v>7</v>
      </c>
      <c r="E462" s="33">
        <v>17</v>
      </c>
      <c r="F462" s="33">
        <v>22</v>
      </c>
      <c r="G462" s="33">
        <v>46</v>
      </c>
      <c r="H462" s="15"/>
      <c r="I462" s="15"/>
    </row>
    <row r="463" spans="1:9" s="17" customFormat="1" ht="12">
      <c r="A463" s="15"/>
      <c r="B463" s="26" t="s">
        <v>215</v>
      </c>
      <c r="C463" s="32">
        <v>0</v>
      </c>
      <c r="D463" s="33">
        <v>6</v>
      </c>
      <c r="E463" s="33">
        <v>14</v>
      </c>
      <c r="F463" s="33">
        <v>22</v>
      </c>
      <c r="G463" s="33">
        <v>42</v>
      </c>
      <c r="H463" s="15"/>
      <c r="I463" s="15"/>
    </row>
    <row r="464" spans="1:9" s="17" customFormat="1" ht="12">
      <c r="A464" s="15"/>
      <c r="B464" s="26" t="s">
        <v>216</v>
      </c>
      <c r="C464" s="32">
        <v>0</v>
      </c>
      <c r="D464" s="33">
        <v>8</v>
      </c>
      <c r="E464" s="33">
        <v>9</v>
      </c>
      <c r="F464" s="33">
        <v>20</v>
      </c>
      <c r="G464" s="33">
        <v>37</v>
      </c>
      <c r="H464" s="15"/>
      <c r="I464" s="15"/>
    </row>
    <row r="465" spans="1:12" s="17" customFormat="1" ht="12">
      <c r="A465" s="15"/>
      <c r="B465" s="26" t="s">
        <v>217</v>
      </c>
      <c r="C465" s="32">
        <v>0</v>
      </c>
      <c r="D465" s="33">
        <v>8</v>
      </c>
      <c r="E465" s="33">
        <v>11</v>
      </c>
      <c r="F465" s="33">
        <v>25</v>
      </c>
      <c r="G465" s="33">
        <v>44</v>
      </c>
      <c r="H465" s="15"/>
      <c r="I465" s="15"/>
    </row>
    <row r="466" spans="1:12" s="17" customFormat="1" ht="12">
      <c r="A466" s="15"/>
      <c r="B466" s="26" t="s">
        <v>218</v>
      </c>
      <c r="C466" s="32">
        <v>0</v>
      </c>
      <c r="D466" s="33">
        <v>8</v>
      </c>
      <c r="E466" s="33">
        <v>14</v>
      </c>
      <c r="F466" s="33">
        <v>20</v>
      </c>
      <c r="G466" s="33">
        <v>42</v>
      </c>
      <c r="H466" s="15"/>
      <c r="I466" s="15"/>
    </row>
    <row r="467" spans="1:12" s="17" customFormat="1" ht="12">
      <c r="A467" s="15"/>
      <c r="B467" s="26" t="s">
        <v>219</v>
      </c>
      <c r="C467" s="32">
        <v>0</v>
      </c>
      <c r="D467" s="33">
        <v>7</v>
      </c>
      <c r="E467" s="33">
        <v>21</v>
      </c>
      <c r="F467" s="33">
        <v>28</v>
      </c>
      <c r="G467" s="33">
        <v>56</v>
      </c>
      <c r="H467" s="15"/>
      <c r="I467" s="15"/>
    </row>
    <row r="468" spans="1:12" s="17" customFormat="1" ht="12">
      <c r="A468" s="15"/>
      <c r="B468" s="26" t="s">
        <v>220</v>
      </c>
      <c r="C468" s="32">
        <v>0</v>
      </c>
      <c r="D468" s="33">
        <v>7</v>
      </c>
      <c r="E468" s="33">
        <v>28</v>
      </c>
      <c r="F468" s="33">
        <v>21</v>
      </c>
      <c r="G468" s="33">
        <v>56</v>
      </c>
      <c r="H468" s="15"/>
      <c r="I468" s="15"/>
    </row>
    <row r="469" spans="1:12" s="17" customFormat="1" ht="12">
      <c r="A469" s="15"/>
      <c r="B469" s="26" t="s">
        <v>221</v>
      </c>
      <c r="C469" s="32">
        <v>0</v>
      </c>
      <c r="D469" s="33">
        <v>6</v>
      </c>
      <c r="E469" s="33">
        <v>31</v>
      </c>
      <c r="F469" s="33">
        <v>25</v>
      </c>
      <c r="G469" s="33">
        <v>62</v>
      </c>
      <c r="H469" s="15"/>
      <c r="I469" s="15"/>
    </row>
    <row r="470" spans="1:12" s="17" customFormat="1" ht="12">
      <c r="A470" s="15"/>
      <c r="B470" s="26" t="s">
        <v>222</v>
      </c>
      <c r="C470" s="32">
        <v>0</v>
      </c>
      <c r="D470" s="33">
        <v>9</v>
      </c>
      <c r="E470" s="33">
        <v>25</v>
      </c>
      <c r="F470" s="33">
        <v>20</v>
      </c>
      <c r="G470" s="33">
        <v>54</v>
      </c>
      <c r="H470" s="15"/>
      <c r="I470" s="15"/>
    </row>
    <row r="471" spans="1:12" s="17" customFormat="1" ht="12">
      <c r="A471" s="15"/>
      <c r="B471" s="26" t="s">
        <v>223</v>
      </c>
      <c r="C471" s="32">
        <v>0</v>
      </c>
      <c r="D471" s="33">
        <v>8</v>
      </c>
      <c r="E471" s="33">
        <v>27</v>
      </c>
      <c r="F471" s="33">
        <v>13</v>
      </c>
      <c r="G471" s="33">
        <v>48</v>
      </c>
      <c r="H471" s="28"/>
      <c r="I471" s="28"/>
      <c r="J471" s="29"/>
      <c r="K471" s="29"/>
      <c r="L471" s="30"/>
    </row>
    <row r="472" spans="1:12" s="17" customFormat="1" ht="12">
      <c r="A472" s="15"/>
      <c r="B472" s="26" t="s">
        <v>224</v>
      </c>
      <c r="C472" s="32">
        <v>0</v>
      </c>
      <c r="D472" s="33">
        <v>9</v>
      </c>
      <c r="E472" s="33">
        <v>20</v>
      </c>
      <c r="F472" s="33">
        <v>20</v>
      </c>
      <c r="G472" s="33">
        <v>49</v>
      </c>
      <c r="H472" s="28"/>
      <c r="I472" s="28"/>
      <c r="J472" s="29"/>
      <c r="K472" s="29"/>
      <c r="L472" s="30"/>
    </row>
    <row r="473" spans="1:12" s="17" customFormat="1" ht="12">
      <c r="A473" s="15"/>
      <c r="B473" s="26" t="s">
        <v>225</v>
      </c>
      <c r="C473" s="32">
        <v>0</v>
      </c>
      <c r="D473" s="33">
        <v>8</v>
      </c>
      <c r="E473" s="33">
        <v>27</v>
      </c>
      <c r="F473" s="33">
        <v>19</v>
      </c>
      <c r="G473" s="33">
        <v>54</v>
      </c>
      <c r="H473" s="28"/>
      <c r="I473" s="28"/>
      <c r="J473" s="29"/>
      <c r="K473" s="29"/>
      <c r="L473" s="30"/>
    </row>
    <row r="474" spans="1:12" s="17" customFormat="1" ht="12">
      <c r="A474" s="15"/>
      <c r="B474" s="26" t="s">
        <v>226</v>
      </c>
      <c r="C474" s="32">
        <v>0</v>
      </c>
      <c r="D474" s="33">
        <v>5</v>
      </c>
      <c r="E474" s="33">
        <v>22</v>
      </c>
      <c r="F474" s="33">
        <v>18</v>
      </c>
      <c r="G474" s="33">
        <v>45</v>
      </c>
      <c r="H474" s="28"/>
      <c r="I474" s="28"/>
      <c r="J474" s="29"/>
      <c r="K474" s="29"/>
      <c r="L474" s="30"/>
    </row>
    <row r="475" spans="1:12" s="17" customFormat="1" ht="12">
      <c r="A475" s="15"/>
      <c r="B475" s="26" t="s">
        <v>227</v>
      </c>
      <c r="C475" s="32">
        <v>0</v>
      </c>
      <c r="D475" s="33">
        <v>8</v>
      </c>
      <c r="E475" s="33">
        <v>17</v>
      </c>
      <c r="F475" s="33">
        <v>21</v>
      </c>
      <c r="G475" s="33">
        <v>46</v>
      </c>
      <c r="H475" s="28"/>
      <c r="I475" s="28"/>
      <c r="J475" s="29"/>
      <c r="K475" s="29"/>
      <c r="L475" s="30"/>
    </row>
    <row r="476" spans="1:12" s="17" customFormat="1" ht="12">
      <c r="A476" s="15"/>
      <c r="B476" s="26" t="s">
        <v>228</v>
      </c>
      <c r="C476" s="32">
        <v>0</v>
      </c>
      <c r="D476" s="33">
        <v>11</v>
      </c>
      <c r="E476" s="33">
        <v>15</v>
      </c>
      <c r="F476" s="33">
        <v>19</v>
      </c>
      <c r="G476" s="33">
        <v>45</v>
      </c>
      <c r="H476" s="28"/>
      <c r="I476" s="28"/>
      <c r="J476" s="29"/>
      <c r="K476" s="29"/>
      <c r="L476" s="30"/>
    </row>
    <row r="477" spans="1:12" s="17" customFormat="1" ht="12">
      <c r="A477" s="15"/>
      <c r="B477" s="26" t="s">
        <v>229</v>
      </c>
      <c r="C477" s="32">
        <v>0</v>
      </c>
      <c r="D477" s="33">
        <v>10</v>
      </c>
      <c r="E477" s="33">
        <v>14</v>
      </c>
      <c r="F477" s="33">
        <v>20</v>
      </c>
      <c r="G477" s="33">
        <v>44</v>
      </c>
      <c r="H477" s="28"/>
      <c r="I477" s="28"/>
      <c r="J477" s="29"/>
      <c r="K477" s="29"/>
      <c r="L477" s="30"/>
    </row>
    <row r="478" spans="1:12" s="17" customFormat="1" ht="12">
      <c r="A478" s="15"/>
      <c r="B478" s="26" t="s">
        <v>230</v>
      </c>
      <c r="C478" s="32">
        <v>0</v>
      </c>
      <c r="D478" s="33">
        <v>7</v>
      </c>
      <c r="E478" s="33">
        <v>15</v>
      </c>
      <c r="F478" s="33">
        <v>29</v>
      </c>
      <c r="G478" s="33">
        <v>51</v>
      </c>
      <c r="H478" s="28"/>
      <c r="I478" s="28"/>
      <c r="J478" s="29"/>
      <c r="K478" s="29"/>
      <c r="L478" s="30"/>
    </row>
    <row r="479" spans="1:12" s="17" customFormat="1" ht="12">
      <c r="A479" s="15"/>
      <c r="B479" s="26" t="s">
        <v>231</v>
      </c>
      <c r="C479" s="32">
        <v>0</v>
      </c>
      <c r="D479" s="33">
        <v>8</v>
      </c>
      <c r="E479" s="33">
        <v>16</v>
      </c>
      <c r="F479" s="33">
        <v>28</v>
      </c>
      <c r="G479" s="33">
        <v>52</v>
      </c>
      <c r="H479" s="28"/>
      <c r="I479" s="28"/>
      <c r="J479" s="29"/>
      <c r="K479" s="29"/>
      <c r="L479" s="30"/>
    </row>
    <row r="480" spans="1:12" s="17" customFormat="1" ht="12">
      <c r="A480" s="31"/>
      <c r="B480" s="26" t="s">
        <v>232</v>
      </c>
      <c r="C480" s="32">
        <v>0</v>
      </c>
      <c r="D480" s="33">
        <v>7</v>
      </c>
      <c r="E480" s="33">
        <v>8</v>
      </c>
      <c r="F480" s="33">
        <v>37</v>
      </c>
      <c r="G480" s="33">
        <v>52</v>
      </c>
      <c r="H480" s="28"/>
      <c r="I480" s="28"/>
      <c r="J480" s="29"/>
      <c r="K480" s="29"/>
      <c r="L480" s="30"/>
    </row>
    <row r="481" spans="1:12" s="17" customFormat="1" ht="12">
      <c r="A481" s="31"/>
      <c r="B481" s="26" t="s">
        <v>233</v>
      </c>
      <c r="C481" s="32">
        <v>0</v>
      </c>
      <c r="D481" s="33">
        <v>3</v>
      </c>
      <c r="E481" s="33">
        <v>13</v>
      </c>
      <c r="F481" s="33">
        <v>28</v>
      </c>
      <c r="G481" s="33">
        <v>44</v>
      </c>
      <c r="H481" s="28"/>
      <c r="I481" s="28"/>
      <c r="J481" s="29"/>
      <c r="K481" s="29"/>
      <c r="L481" s="30"/>
    </row>
    <row r="482" spans="1:12" s="17" customFormat="1" ht="12">
      <c r="A482" s="31"/>
      <c r="B482" s="26" t="s">
        <v>234</v>
      </c>
      <c r="C482" s="32">
        <v>0</v>
      </c>
      <c r="D482" s="33">
        <v>4</v>
      </c>
      <c r="E482" s="33">
        <v>11</v>
      </c>
      <c r="F482" s="33">
        <v>27</v>
      </c>
      <c r="G482" s="33">
        <v>42</v>
      </c>
      <c r="H482" s="28"/>
      <c r="I482" s="28"/>
      <c r="J482" s="29"/>
      <c r="K482" s="29"/>
      <c r="L482" s="30"/>
    </row>
    <row r="483" spans="1:12" s="17" customFormat="1" ht="12">
      <c r="A483" s="31"/>
      <c r="B483" s="26" t="s">
        <v>235</v>
      </c>
      <c r="C483" s="32">
        <v>0</v>
      </c>
      <c r="D483" s="33">
        <v>4</v>
      </c>
      <c r="E483" s="33">
        <v>11</v>
      </c>
      <c r="F483" s="33">
        <v>28</v>
      </c>
      <c r="G483" s="33">
        <v>43</v>
      </c>
      <c r="H483" s="28"/>
      <c r="I483" s="28"/>
      <c r="J483" s="29"/>
      <c r="K483" s="29"/>
      <c r="L483" s="30"/>
    </row>
    <row r="484" spans="1:12" s="17" customFormat="1" ht="12">
      <c r="A484" s="31"/>
      <c r="B484" s="26" t="s">
        <v>236</v>
      </c>
      <c r="C484" s="32">
        <v>0</v>
      </c>
      <c r="D484" s="33">
        <v>2</v>
      </c>
      <c r="E484" s="33">
        <v>5</v>
      </c>
      <c r="F484" s="33">
        <v>12</v>
      </c>
      <c r="G484" s="33">
        <v>19</v>
      </c>
      <c r="H484" s="28"/>
      <c r="I484" s="28"/>
      <c r="J484" s="29"/>
      <c r="K484" s="29"/>
      <c r="L484" s="30"/>
    </row>
    <row r="485" spans="1:12" s="17" customFormat="1" ht="12">
      <c r="A485" s="31"/>
      <c r="B485" s="26" t="s">
        <v>237</v>
      </c>
      <c r="C485" s="32">
        <v>0</v>
      </c>
      <c r="D485" s="33">
        <v>3</v>
      </c>
      <c r="E485" s="33">
        <v>8</v>
      </c>
      <c r="F485" s="33">
        <v>14</v>
      </c>
      <c r="G485" s="33">
        <v>25</v>
      </c>
      <c r="H485" s="28"/>
      <c r="I485" s="28"/>
      <c r="J485" s="29"/>
      <c r="K485" s="29"/>
      <c r="L485" s="30"/>
    </row>
    <row r="486" spans="1:12" s="17" customFormat="1" ht="12">
      <c r="A486" s="31"/>
      <c r="B486" s="26" t="s">
        <v>238</v>
      </c>
      <c r="C486" s="32">
        <v>0</v>
      </c>
      <c r="D486" s="33">
        <v>6</v>
      </c>
      <c r="E486" s="33">
        <v>8</v>
      </c>
      <c r="F486" s="33">
        <v>10</v>
      </c>
      <c r="G486" s="33">
        <v>24</v>
      </c>
      <c r="H486" s="28"/>
      <c r="I486" s="28"/>
      <c r="J486" s="29"/>
      <c r="K486" s="29"/>
      <c r="L486" s="30"/>
    </row>
    <row r="487" spans="1:12" s="17" customFormat="1" ht="12">
      <c r="A487" s="31"/>
      <c r="B487" s="26" t="s">
        <v>239</v>
      </c>
      <c r="C487" s="32">
        <v>0</v>
      </c>
      <c r="D487" s="33">
        <v>5</v>
      </c>
      <c r="E487" s="33">
        <v>14</v>
      </c>
      <c r="F487" s="33">
        <v>11</v>
      </c>
      <c r="G487" s="33">
        <v>30</v>
      </c>
      <c r="H487" s="28"/>
      <c r="I487" s="28"/>
      <c r="J487" s="29"/>
      <c r="K487" s="29"/>
      <c r="L487" s="30"/>
    </row>
    <row r="488" spans="1:12" s="17" customFormat="1" ht="12">
      <c r="A488" s="31"/>
      <c r="B488" s="26" t="s">
        <v>240</v>
      </c>
      <c r="C488" s="32">
        <v>0</v>
      </c>
      <c r="D488" s="33">
        <v>5</v>
      </c>
      <c r="E488" s="33">
        <v>20</v>
      </c>
      <c r="F488" s="33">
        <v>14</v>
      </c>
      <c r="G488" s="33">
        <v>39</v>
      </c>
      <c r="H488" s="28"/>
      <c r="I488" s="28"/>
      <c r="J488" s="29"/>
      <c r="K488" s="29"/>
      <c r="L488" s="30"/>
    </row>
    <row r="489" spans="1:12" s="17" customFormat="1" ht="12">
      <c r="A489" s="31"/>
      <c r="B489" s="26" t="s">
        <v>241</v>
      </c>
      <c r="C489" s="32">
        <v>0</v>
      </c>
      <c r="D489" s="33">
        <v>8</v>
      </c>
      <c r="E489" s="33">
        <v>22</v>
      </c>
      <c r="F489" s="33">
        <v>13</v>
      </c>
      <c r="G489" s="33">
        <v>43</v>
      </c>
      <c r="H489" s="28"/>
      <c r="I489" s="28"/>
      <c r="J489" s="29"/>
      <c r="K489" s="29"/>
      <c r="L489" s="30"/>
    </row>
    <row r="490" spans="1:12" s="17" customFormat="1" ht="12">
      <c r="A490" s="31"/>
      <c r="B490" s="26" t="s">
        <v>242</v>
      </c>
      <c r="C490" s="32">
        <v>0</v>
      </c>
      <c r="D490" s="33">
        <v>10</v>
      </c>
      <c r="E490" s="33">
        <v>16</v>
      </c>
      <c r="F490" s="33">
        <v>13</v>
      </c>
      <c r="G490" s="33">
        <v>39</v>
      </c>
      <c r="H490" s="28"/>
      <c r="I490" s="28"/>
      <c r="J490" s="29"/>
      <c r="K490" s="29"/>
      <c r="L490" s="30"/>
    </row>
    <row r="491" spans="1:12" s="17" customFormat="1" ht="12">
      <c r="A491" s="31"/>
      <c r="B491" s="26" t="s">
        <v>243</v>
      </c>
      <c r="C491" s="32">
        <v>0</v>
      </c>
      <c r="D491" s="33">
        <v>9</v>
      </c>
      <c r="E491" s="33">
        <v>11</v>
      </c>
      <c r="F491" s="33">
        <v>4</v>
      </c>
      <c r="G491" s="33">
        <v>24</v>
      </c>
      <c r="H491" s="28"/>
      <c r="I491" s="28"/>
      <c r="J491" s="29"/>
      <c r="K491" s="29"/>
      <c r="L491" s="30"/>
    </row>
    <row r="492" spans="1:12" s="17" customFormat="1" ht="12">
      <c r="A492" s="31"/>
      <c r="B492" s="26" t="s">
        <v>244</v>
      </c>
      <c r="C492" s="32">
        <v>0</v>
      </c>
      <c r="D492" s="33">
        <v>11</v>
      </c>
      <c r="E492" s="33">
        <v>11</v>
      </c>
      <c r="F492" s="33">
        <v>15</v>
      </c>
      <c r="G492" s="33">
        <v>37</v>
      </c>
      <c r="H492" s="28"/>
      <c r="I492" s="28"/>
      <c r="J492" s="29"/>
      <c r="K492" s="29"/>
      <c r="L492" s="30"/>
    </row>
    <row r="493" spans="1:12" s="17" customFormat="1" ht="12">
      <c r="A493" s="31"/>
      <c r="B493" s="26" t="s">
        <v>245</v>
      </c>
      <c r="C493" s="32">
        <v>0</v>
      </c>
      <c r="D493" s="33">
        <v>13</v>
      </c>
      <c r="E493" s="33">
        <v>8</v>
      </c>
      <c r="F493" s="33">
        <v>14</v>
      </c>
      <c r="G493" s="33">
        <v>35</v>
      </c>
      <c r="H493" s="28"/>
      <c r="I493" s="28"/>
      <c r="J493" s="29"/>
      <c r="K493" s="29"/>
      <c r="L493" s="30"/>
    </row>
    <row r="494" spans="1:12" s="17" customFormat="1" ht="12">
      <c r="A494" s="31"/>
      <c r="B494" s="26" t="s">
        <v>246</v>
      </c>
      <c r="C494" s="32">
        <v>0</v>
      </c>
      <c r="D494" s="33">
        <v>15</v>
      </c>
      <c r="E494" s="33">
        <v>17</v>
      </c>
      <c r="F494" s="33">
        <v>10</v>
      </c>
      <c r="G494" s="33">
        <v>42</v>
      </c>
      <c r="H494" s="28"/>
      <c r="I494" s="28"/>
      <c r="J494" s="29"/>
      <c r="K494" s="29"/>
      <c r="L494" s="30"/>
    </row>
    <row r="495" spans="1:12" s="17" customFormat="1" ht="12">
      <c r="A495" s="31"/>
      <c r="B495" s="26" t="s">
        <v>247</v>
      </c>
      <c r="C495" s="32">
        <v>0</v>
      </c>
      <c r="D495" s="33">
        <v>13</v>
      </c>
      <c r="E495" s="33">
        <v>15</v>
      </c>
      <c r="F495" s="33">
        <v>12</v>
      </c>
      <c r="G495" s="33">
        <v>40</v>
      </c>
      <c r="H495" s="28"/>
      <c r="I495" s="28"/>
      <c r="J495" s="29"/>
      <c r="K495" s="29"/>
      <c r="L495" s="30"/>
    </row>
    <row r="496" spans="1:12" s="17" customFormat="1" ht="12">
      <c r="A496" s="31"/>
      <c r="B496" s="26" t="s">
        <v>248</v>
      </c>
      <c r="C496" s="32">
        <v>0</v>
      </c>
      <c r="D496" s="33">
        <v>11</v>
      </c>
      <c r="E496" s="33">
        <v>17</v>
      </c>
      <c r="F496" s="33">
        <v>10</v>
      </c>
      <c r="G496" s="33">
        <v>38</v>
      </c>
      <c r="H496" s="28"/>
      <c r="I496" s="28"/>
      <c r="J496" s="29"/>
      <c r="K496" s="29"/>
      <c r="L496" s="30"/>
    </row>
    <row r="497" spans="1:12" s="17" customFormat="1" ht="12">
      <c r="A497" s="31"/>
      <c r="B497" s="26" t="s">
        <v>249</v>
      </c>
      <c r="C497" s="32">
        <v>0</v>
      </c>
      <c r="D497" s="33">
        <v>18</v>
      </c>
      <c r="E497" s="33">
        <v>10</v>
      </c>
      <c r="F497" s="33">
        <v>11</v>
      </c>
      <c r="G497" s="33">
        <v>39</v>
      </c>
      <c r="H497" s="28"/>
      <c r="I497" s="28"/>
      <c r="J497" s="29"/>
      <c r="K497" s="29"/>
      <c r="L497" s="30"/>
    </row>
    <row r="498" spans="1:12" s="17" customFormat="1" ht="12">
      <c r="A498" s="31"/>
      <c r="B498" s="26" t="s">
        <v>250</v>
      </c>
      <c r="C498" s="32">
        <v>0</v>
      </c>
      <c r="D498" s="33">
        <v>18</v>
      </c>
      <c r="E498" s="33">
        <v>10</v>
      </c>
      <c r="F498" s="33">
        <v>11</v>
      </c>
      <c r="G498" s="33">
        <v>39</v>
      </c>
      <c r="H498" s="28"/>
      <c r="I498" s="28"/>
      <c r="J498" s="29"/>
      <c r="K498" s="29"/>
      <c r="L498" s="30"/>
    </row>
    <row r="499" spans="1:12" s="17" customFormat="1" ht="12">
      <c r="A499" s="31"/>
      <c r="B499" s="26" t="s">
        <v>251</v>
      </c>
      <c r="C499" s="32">
        <v>0</v>
      </c>
      <c r="D499" s="33">
        <v>23</v>
      </c>
      <c r="E499" s="33">
        <v>12</v>
      </c>
      <c r="F499" s="33">
        <v>5</v>
      </c>
      <c r="G499" s="33">
        <v>40</v>
      </c>
      <c r="H499" s="28"/>
      <c r="I499" s="28"/>
      <c r="J499" s="29"/>
      <c r="K499" s="29"/>
      <c r="L499" s="30"/>
    </row>
    <row r="500" spans="1:12" s="17" customFormat="1" ht="12">
      <c r="A500" s="31"/>
      <c r="B500" s="26" t="s">
        <v>252</v>
      </c>
      <c r="C500" s="32">
        <v>0</v>
      </c>
      <c r="D500" s="33">
        <v>18</v>
      </c>
      <c r="E500" s="33">
        <v>11</v>
      </c>
      <c r="F500" s="33">
        <v>5</v>
      </c>
      <c r="G500" s="33">
        <v>34</v>
      </c>
      <c r="H500" s="28"/>
      <c r="I500" s="28"/>
      <c r="J500" s="29"/>
      <c r="K500" s="29"/>
      <c r="L500" s="30"/>
    </row>
    <row r="501" spans="1:12" s="17" customFormat="1" ht="12">
      <c r="A501" s="31"/>
      <c r="B501" s="26" t="s">
        <v>253</v>
      </c>
      <c r="C501" s="32">
        <v>0</v>
      </c>
      <c r="D501" s="33">
        <v>19</v>
      </c>
      <c r="E501" s="33">
        <v>8</v>
      </c>
      <c r="F501" s="33">
        <v>6</v>
      </c>
      <c r="G501" s="33">
        <v>33</v>
      </c>
      <c r="H501" s="28"/>
      <c r="I501" s="28"/>
      <c r="J501" s="29"/>
      <c r="K501" s="29"/>
      <c r="L501" s="30"/>
    </row>
    <row r="502" spans="1:12" s="17" customFormat="1" ht="12">
      <c r="A502" s="31"/>
      <c r="B502" s="26" t="s">
        <v>254</v>
      </c>
      <c r="C502" s="32">
        <v>0</v>
      </c>
      <c r="D502" s="33">
        <v>14</v>
      </c>
      <c r="E502" s="33">
        <v>8</v>
      </c>
      <c r="F502" s="33">
        <v>11</v>
      </c>
      <c r="G502" s="33">
        <v>33</v>
      </c>
      <c r="H502" s="28"/>
      <c r="I502" s="28"/>
      <c r="J502" s="29"/>
      <c r="K502" s="29"/>
      <c r="L502" s="30"/>
    </row>
    <row r="503" spans="1:12" s="17" customFormat="1" ht="12">
      <c r="A503" s="31"/>
      <c r="B503" s="26" t="s">
        <v>255</v>
      </c>
      <c r="C503" s="32">
        <v>0</v>
      </c>
      <c r="D503" s="33">
        <v>14</v>
      </c>
      <c r="E503" s="33">
        <v>8</v>
      </c>
      <c r="F503" s="33">
        <v>11</v>
      </c>
      <c r="G503" s="33">
        <v>33</v>
      </c>
      <c r="H503" s="28"/>
      <c r="I503" s="28"/>
      <c r="J503" s="29"/>
      <c r="K503" s="29"/>
      <c r="L503" s="30"/>
    </row>
    <row r="504" spans="1:12" s="17" customFormat="1" ht="12">
      <c r="A504" s="31"/>
      <c r="B504" s="26" t="s">
        <v>256</v>
      </c>
      <c r="C504" s="32">
        <v>0</v>
      </c>
      <c r="D504" s="33">
        <v>16</v>
      </c>
      <c r="E504" s="33">
        <v>8</v>
      </c>
      <c r="F504" s="33">
        <v>12</v>
      </c>
      <c r="G504" s="33">
        <v>36</v>
      </c>
      <c r="H504" s="28"/>
      <c r="I504" s="28"/>
      <c r="J504" s="29"/>
      <c r="K504" s="29"/>
      <c r="L504" s="30"/>
    </row>
    <row r="505" spans="1:12" s="17" customFormat="1" ht="12">
      <c r="A505" s="31"/>
      <c r="B505" s="26" t="s">
        <v>257</v>
      </c>
      <c r="C505" s="32">
        <v>0</v>
      </c>
      <c r="D505" s="33">
        <v>25</v>
      </c>
      <c r="E505" s="33">
        <v>7</v>
      </c>
      <c r="F505" s="33">
        <v>12</v>
      </c>
      <c r="G505" s="33">
        <v>44</v>
      </c>
      <c r="H505" s="28"/>
      <c r="I505" s="28"/>
      <c r="J505" s="29"/>
      <c r="K505" s="29"/>
      <c r="L505" s="30"/>
    </row>
    <row r="506" spans="1:12" s="17" customFormat="1" ht="12">
      <c r="A506" s="31"/>
      <c r="B506" s="26" t="s">
        <v>258</v>
      </c>
      <c r="C506" s="32">
        <v>0</v>
      </c>
      <c r="D506" s="33">
        <v>19</v>
      </c>
      <c r="E506" s="33">
        <v>11</v>
      </c>
      <c r="F506" s="33">
        <v>12</v>
      </c>
      <c r="G506" s="33">
        <v>42</v>
      </c>
      <c r="H506" s="28"/>
      <c r="I506" s="28"/>
      <c r="J506" s="29"/>
      <c r="K506" s="29"/>
      <c r="L506" s="30"/>
    </row>
    <row r="507" spans="1:12" s="17" customFormat="1" ht="12">
      <c r="A507" s="31"/>
      <c r="B507" s="26" t="s">
        <v>259</v>
      </c>
      <c r="C507" s="32">
        <v>0</v>
      </c>
      <c r="D507" s="33">
        <v>23</v>
      </c>
      <c r="E507" s="33">
        <v>16</v>
      </c>
      <c r="F507" s="33">
        <v>13</v>
      </c>
      <c r="G507" s="33">
        <v>52</v>
      </c>
      <c r="H507" s="28"/>
      <c r="I507" s="28"/>
      <c r="J507" s="29"/>
      <c r="K507" s="29"/>
      <c r="L507" s="30"/>
    </row>
    <row r="508" spans="1:12" s="17" customFormat="1" ht="12">
      <c r="A508" s="31"/>
      <c r="B508" s="26" t="s">
        <v>260</v>
      </c>
      <c r="C508" s="32">
        <v>0</v>
      </c>
      <c r="D508" s="33">
        <v>23</v>
      </c>
      <c r="E508" s="33">
        <v>16</v>
      </c>
      <c r="F508" s="33">
        <v>13</v>
      </c>
      <c r="G508" s="33">
        <v>52</v>
      </c>
      <c r="H508" s="28"/>
      <c r="I508" s="28"/>
      <c r="J508" s="29"/>
      <c r="K508" s="29"/>
      <c r="L508" s="30"/>
    </row>
    <row r="509" spans="1:12" s="17" customFormat="1" ht="12">
      <c r="A509" s="31"/>
      <c r="B509" s="26" t="s">
        <v>261</v>
      </c>
      <c r="C509" s="32">
        <v>0</v>
      </c>
      <c r="D509" s="33">
        <v>29</v>
      </c>
      <c r="E509" s="33">
        <v>14</v>
      </c>
      <c r="F509" s="33">
        <v>9</v>
      </c>
      <c r="G509" s="33">
        <v>52</v>
      </c>
      <c r="H509" s="28"/>
      <c r="I509" s="28"/>
      <c r="J509" s="29"/>
      <c r="K509" s="29"/>
      <c r="L509" s="30"/>
    </row>
    <row r="510" spans="1:12" s="17" customFormat="1" ht="12">
      <c r="A510" s="31"/>
      <c r="B510" s="26" t="s">
        <v>262</v>
      </c>
      <c r="C510" s="32">
        <v>0</v>
      </c>
      <c r="D510" s="33">
        <v>21</v>
      </c>
      <c r="E510" s="33">
        <v>15</v>
      </c>
      <c r="F510" s="33">
        <v>14</v>
      </c>
      <c r="G510" s="33">
        <v>50</v>
      </c>
      <c r="H510" s="28"/>
      <c r="I510" s="28"/>
      <c r="J510" s="29"/>
      <c r="K510" s="29"/>
      <c r="L510" s="30"/>
    </row>
    <row r="511" spans="1:12" s="17" customFormat="1" ht="12">
      <c r="A511" s="31"/>
      <c r="B511" s="26" t="s">
        <v>263</v>
      </c>
      <c r="C511" s="32">
        <v>0</v>
      </c>
      <c r="D511" s="33">
        <v>23</v>
      </c>
      <c r="E511" s="33">
        <v>21</v>
      </c>
      <c r="F511" s="33">
        <v>10</v>
      </c>
      <c r="G511" s="33">
        <v>54</v>
      </c>
      <c r="H511" s="28"/>
      <c r="I511" s="28"/>
      <c r="J511" s="29"/>
      <c r="K511" s="29"/>
      <c r="L511" s="30"/>
    </row>
    <row r="512" spans="1:12" s="17" customFormat="1" ht="12">
      <c r="A512" s="31"/>
      <c r="B512" s="26" t="s">
        <v>264</v>
      </c>
      <c r="C512" s="32">
        <v>0</v>
      </c>
      <c r="D512" s="33">
        <v>25</v>
      </c>
      <c r="E512" s="33">
        <v>28</v>
      </c>
      <c r="F512" s="33">
        <v>10</v>
      </c>
      <c r="G512" s="33">
        <v>63</v>
      </c>
      <c r="H512" s="28"/>
      <c r="I512" s="28"/>
      <c r="J512" s="29"/>
      <c r="K512" s="29"/>
      <c r="L512" s="30"/>
    </row>
    <row r="513" spans="1:12" s="17" customFormat="1" ht="12">
      <c r="A513" s="31"/>
      <c r="B513" s="26" t="s">
        <v>265</v>
      </c>
      <c r="C513" s="32">
        <v>0</v>
      </c>
      <c r="D513" s="33">
        <v>22</v>
      </c>
      <c r="E513" s="33">
        <v>17</v>
      </c>
      <c r="F513" s="33">
        <v>11</v>
      </c>
      <c r="G513" s="33">
        <v>50</v>
      </c>
      <c r="H513" s="28"/>
      <c r="I513" s="28"/>
      <c r="J513" s="29"/>
      <c r="K513" s="29"/>
      <c r="L513" s="30"/>
    </row>
    <row r="514" spans="1:12" s="17" customFormat="1" ht="12">
      <c r="A514" s="31"/>
      <c r="B514" s="26" t="s">
        <v>266</v>
      </c>
      <c r="C514" s="32">
        <v>0</v>
      </c>
      <c r="D514" s="33">
        <v>17</v>
      </c>
      <c r="E514" s="33">
        <v>16</v>
      </c>
      <c r="F514" s="33">
        <v>11</v>
      </c>
      <c r="G514" s="33">
        <v>44</v>
      </c>
      <c r="H514" s="28"/>
      <c r="I514" s="28"/>
      <c r="J514" s="29"/>
      <c r="K514" s="29"/>
      <c r="L514" s="30"/>
    </row>
    <row r="515" spans="1:12" s="17" customFormat="1" ht="12">
      <c r="A515" s="31"/>
      <c r="B515" s="26" t="s">
        <v>267</v>
      </c>
      <c r="C515" s="32">
        <v>0</v>
      </c>
      <c r="D515" s="33">
        <v>15</v>
      </c>
      <c r="E515" s="33">
        <v>23</v>
      </c>
      <c r="F515" s="33">
        <v>12</v>
      </c>
      <c r="G515" s="33">
        <v>50</v>
      </c>
      <c r="H515" s="28"/>
      <c r="I515" s="28"/>
      <c r="J515" s="29"/>
      <c r="K515" s="29"/>
      <c r="L515" s="30"/>
    </row>
    <row r="516" spans="1:12" s="17" customFormat="1" ht="12">
      <c r="A516" s="31"/>
      <c r="B516" s="26" t="s">
        <v>268</v>
      </c>
      <c r="C516" s="32">
        <v>0</v>
      </c>
      <c r="D516" s="33">
        <v>17</v>
      </c>
      <c r="E516" s="33">
        <v>23</v>
      </c>
      <c r="F516" s="33">
        <v>15</v>
      </c>
      <c r="G516" s="33">
        <v>55</v>
      </c>
      <c r="H516" s="28"/>
      <c r="I516" s="28"/>
      <c r="J516" s="29"/>
      <c r="K516" s="29"/>
      <c r="L516" s="30"/>
    </row>
    <row r="517" spans="1:12" s="17" customFormat="1" ht="12">
      <c r="A517" s="31"/>
      <c r="B517" s="26" t="s">
        <v>269</v>
      </c>
      <c r="C517" s="32">
        <v>0</v>
      </c>
      <c r="D517" s="33">
        <v>18</v>
      </c>
      <c r="E517" s="33">
        <v>21</v>
      </c>
      <c r="F517" s="33">
        <v>13</v>
      </c>
      <c r="G517" s="33">
        <v>52</v>
      </c>
      <c r="H517" s="28"/>
      <c r="I517" s="28"/>
      <c r="J517" s="29"/>
      <c r="K517" s="29"/>
      <c r="L517" s="30"/>
    </row>
    <row r="518" spans="1:12" s="17" customFormat="1" ht="12">
      <c r="A518" s="31"/>
      <c r="B518" s="26" t="s">
        <v>270</v>
      </c>
      <c r="C518" s="32">
        <v>0</v>
      </c>
      <c r="D518" s="33">
        <v>10</v>
      </c>
      <c r="E518" s="33">
        <v>22</v>
      </c>
      <c r="F518" s="33">
        <v>11</v>
      </c>
      <c r="G518" s="33">
        <v>43</v>
      </c>
      <c r="H518" s="28"/>
      <c r="I518" s="28"/>
      <c r="J518" s="29"/>
      <c r="K518" s="29"/>
      <c r="L518" s="30"/>
    </row>
    <row r="519" spans="1:12" s="17" customFormat="1" ht="12">
      <c r="A519" s="31"/>
      <c r="B519" s="26" t="s">
        <v>271</v>
      </c>
      <c r="C519" s="32">
        <v>0</v>
      </c>
      <c r="D519" s="33">
        <v>9</v>
      </c>
      <c r="E519" s="33">
        <v>17</v>
      </c>
      <c r="F519" s="33">
        <v>10</v>
      </c>
      <c r="G519" s="33">
        <v>36</v>
      </c>
      <c r="H519" s="28"/>
      <c r="I519" s="28"/>
      <c r="J519" s="29"/>
      <c r="K519" s="29"/>
      <c r="L519" s="30"/>
    </row>
    <row r="520" spans="1:12" s="17" customFormat="1" ht="12">
      <c r="A520" s="31"/>
      <c r="B520" s="26" t="s">
        <v>272</v>
      </c>
      <c r="C520" s="32">
        <v>0</v>
      </c>
      <c r="D520" s="33">
        <v>12</v>
      </c>
      <c r="E520" s="33">
        <v>15</v>
      </c>
      <c r="F520" s="33">
        <v>13</v>
      </c>
      <c r="G520" s="33">
        <v>40</v>
      </c>
      <c r="H520" s="28"/>
      <c r="I520" s="28"/>
      <c r="J520" s="29"/>
      <c r="K520" s="29"/>
      <c r="L520" s="30"/>
    </row>
    <row r="521" spans="1:12" s="17" customFormat="1" ht="12">
      <c r="A521" s="31"/>
      <c r="B521" s="26" t="s">
        <v>273</v>
      </c>
      <c r="C521" s="32">
        <v>0</v>
      </c>
      <c r="D521" s="33">
        <v>18</v>
      </c>
      <c r="E521" s="33">
        <v>14</v>
      </c>
      <c r="F521" s="33">
        <v>12</v>
      </c>
      <c r="G521" s="33">
        <v>44</v>
      </c>
      <c r="H521" s="28"/>
      <c r="I521" s="28"/>
      <c r="J521" s="29"/>
      <c r="K521" s="29"/>
      <c r="L521" s="30"/>
    </row>
    <row r="522" spans="1:12" s="17" customFormat="1" ht="12">
      <c r="A522" s="31"/>
      <c r="B522" s="26" t="s">
        <v>274</v>
      </c>
      <c r="C522" s="32">
        <v>0</v>
      </c>
      <c r="D522" s="33">
        <v>12</v>
      </c>
      <c r="E522" s="33">
        <v>19</v>
      </c>
      <c r="F522" s="33">
        <v>13</v>
      </c>
      <c r="G522" s="33">
        <v>44</v>
      </c>
      <c r="H522" s="28"/>
      <c r="I522" s="28"/>
      <c r="J522" s="29"/>
      <c r="K522" s="29"/>
      <c r="L522" s="30"/>
    </row>
    <row r="523" spans="1:12" s="17" customFormat="1" ht="12">
      <c r="A523" s="31"/>
      <c r="B523" s="26" t="s">
        <v>275</v>
      </c>
      <c r="C523" s="32">
        <v>0</v>
      </c>
      <c r="D523" s="33">
        <v>15</v>
      </c>
      <c r="E523" s="33">
        <v>13</v>
      </c>
      <c r="F523" s="33">
        <v>11</v>
      </c>
      <c r="G523" s="33">
        <v>39</v>
      </c>
      <c r="H523" s="28"/>
      <c r="I523" s="28"/>
      <c r="J523" s="29"/>
      <c r="K523" s="29"/>
      <c r="L523" s="30"/>
    </row>
    <row r="524" spans="1:12" s="17" customFormat="1" ht="12">
      <c r="A524" s="31"/>
      <c r="B524" s="26" t="s">
        <v>276</v>
      </c>
      <c r="C524" s="32">
        <v>0</v>
      </c>
      <c r="D524" s="33">
        <v>12</v>
      </c>
      <c r="E524" s="33">
        <v>18</v>
      </c>
      <c r="F524" s="33">
        <v>18</v>
      </c>
      <c r="G524" s="33">
        <v>48</v>
      </c>
      <c r="H524" s="28"/>
      <c r="I524" s="28"/>
      <c r="J524" s="29"/>
      <c r="K524" s="29"/>
      <c r="L524" s="30"/>
    </row>
    <row r="525" spans="1:12" s="17" customFormat="1" ht="12">
      <c r="A525" s="31"/>
      <c r="B525" s="26" t="s">
        <v>277</v>
      </c>
      <c r="C525" s="32">
        <v>0</v>
      </c>
      <c r="D525" s="33">
        <v>23</v>
      </c>
      <c r="E525" s="33">
        <v>15</v>
      </c>
      <c r="F525" s="33">
        <v>15</v>
      </c>
      <c r="G525" s="33">
        <v>53</v>
      </c>
      <c r="H525" s="28"/>
      <c r="I525" s="28"/>
      <c r="J525" s="29"/>
      <c r="K525" s="29"/>
      <c r="L525" s="30"/>
    </row>
    <row r="526" spans="1:12" s="17" customFormat="1" ht="12">
      <c r="A526" s="31"/>
      <c r="B526" s="26" t="s">
        <v>278</v>
      </c>
      <c r="C526" s="32">
        <v>0</v>
      </c>
      <c r="D526" s="33">
        <v>18</v>
      </c>
      <c r="E526" s="33">
        <v>18</v>
      </c>
      <c r="F526" s="33">
        <v>17</v>
      </c>
      <c r="G526" s="33">
        <v>53</v>
      </c>
      <c r="H526" s="28"/>
      <c r="I526" s="28"/>
      <c r="J526" s="29"/>
      <c r="K526" s="29"/>
      <c r="L526" s="30"/>
    </row>
    <row r="527" spans="1:12" s="17" customFormat="1" ht="12">
      <c r="A527" s="31"/>
      <c r="B527" s="26" t="s">
        <v>279</v>
      </c>
      <c r="C527" s="32">
        <v>0</v>
      </c>
      <c r="D527" s="33">
        <v>7</v>
      </c>
      <c r="E527" s="33">
        <v>17</v>
      </c>
      <c r="F527" s="33">
        <v>14</v>
      </c>
      <c r="G527" s="33">
        <v>38</v>
      </c>
      <c r="H527" s="28"/>
      <c r="I527" s="28"/>
      <c r="J527" s="29"/>
      <c r="K527" s="29"/>
      <c r="L527" s="30"/>
    </row>
    <row r="528" spans="1:12" s="17" customFormat="1" ht="12">
      <c r="A528" s="31"/>
      <c r="B528" s="26" t="s">
        <v>280</v>
      </c>
      <c r="C528" s="32">
        <v>0</v>
      </c>
      <c r="D528" s="33">
        <v>5</v>
      </c>
      <c r="E528" s="33">
        <v>17</v>
      </c>
      <c r="F528" s="33">
        <v>12</v>
      </c>
      <c r="G528" s="33">
        <v>34</v>
      </c>
      <c r="H528" s="28"/>
      <c r="I528" s="28"/>
      <c r="J528" s="29"/>
      <c r="K528" s="29"/>
      <c r="L528" s="30"/>
    </row>
    <row r="529" spans="1:12" s="17" customFormat="1" ht="12">
      <c r="A529" s="31"/>
      <c r="B529" s="26" t="s">
        <v>281</v>
      </c>
      <c r="C529" s="32">
        <v>0</v>
      </c>
      <c r="D529" s="33">
        <v>20</v>
      </c>
      <c r="E529" s="33">
        <v>14</v>
      </c>
      <c r="F529" s="33">
        <v>12</v>
      </c>
      <c r="G529" s="33">
        <v>46</v>
      </c>
      <c r="H529" s="28"/>
      <c r="I529" s="28"/>
      <c r="J529" s="29"/>
      <c r="K529" s="29"/>
      <c r="L529" s="30"/>
    </row>
    <row r="530" spans="1:12" s="17" customFormat="1" ht="12">
      <c r="A530" s="31"/>
      <c r="B530" s="26" t="s">
        <v>282</v>
      </c>
      <c r="C530" s="32">
        <v>0</v>
      </c>
      <c r="D530" s="33">
        <v>17</v>
      </c>
      <c r="E530" s="33">
        <v>16</v>
      </c>
      <c r="F530" s="33">
        <v>13</v>
      </c>
      <c r="G530" s="33">
        <v>46</v>
      </c>
      <c r="H530" s="28"/>
      <c r="I530" s="28"/>
      <c r="J530" s="29"/>
      <c r="K530" s="29"/>
      <c r="L530" s="30"/>
    </row>
    <row r="531" spans="1:12" s="17" customFormat="1" ht="12">
      <c r="A531" s="31"/>
      <c r="B531" s="26" t="s">
        <v>283</v>
      </c>
      <c r="C531" s="32">
        <v>0</v>
      </c>
      <c r="D531" s="33">
        <v>11</v>
      </c>
      <c r="E531" s="33">
        <v>17</v>
      </c>
      <c r="F531" s="33">
        <v>10</v>
      </c>
      <c r="G531" s="33">
        <v>38</v>
      </c>
      <c r="H531" s="28"/>
      <c r="I531" s="28"/>
      <c r="J531" s="29"/>
      <c r="K531" s="29"/>
      <c r="L531" s="30"/>
    </row>
    <row r="532" spans="1:12" s="17" customFormat="1" ht="12">
      <c r="A532" s="31"/>
      <c r="B532" s="26" t="s">
        <v>284</v>
      </c>
      <c r="C532" s="32">
        <v>0</v>
      </c>
      <c r="D532" s="33">
        <v>4</v>
      </c>
      <c r="E532" s="33">
        <v>23</v>
      </c>
      <c r="F532" s="33">
        <v>9</v>
      </c>
      <c r="G532" s="33">
        <v>36</v>
      </c>
      <c r="H532" s="28"/>
      <c r="I532" s="28"/>
      <c r="J532" s="29"/>
      <c r="K532" s="29"/>
      <c r="L532" s="30"/>
    </row>
    <row r="533" spans="1:12" s="17" customFormat="1" ht="12">
      <c r="A533" s="31"/>
      <c r="B533" s="26" t="s">
        <v>285</v>
      </c>
      <c r="C533" s="32">
        <v>0</v>
      </c>
      <c r="D533" s="33">
        <v>16</v>
      </c>
      <c r="E533" s="33">
        <v>18</v>
      </c>
      <c r="F533" s="33">
        <v>9</v>
      </c>
      <c r="G533" s="33">
        <v>43</v>
      </c>
      <c r="H533" s="28"/>
      <c r="I533" s="28"/>
      <c r="J533" s="29"/>
      <c r="K533" s="29"/>
      <c r="L533" s="30"/>
    </row>
    <row r="534" spans="1:12" s="17" customFormat="1" ht="12">
      <c r="A534" s="31"/>
      <c r="B534" s="26" t="s">
        <v>286</v>
      </c>
      <c r="C534" s="32">
        <v>0</v>
      </c>
      <c r="D534" s="33">
        <v>21</v>
      </c>
      <c r="E534" s="33">
        <v>18</v>
      </c>
      <c r="F534" s="33">
        <v>12</v>
      </c>
      <c r="G534" s="33">
        <v>51</v>
      </c>
      <c r="H534" s="28"/>
      <c r="I534" s="28"/>
      <c r="J534" s="29"/>
      <c r="K534" s="29"/>
      <c r="L534" s="30"/>
    </row>
    <row r="535" spans="1:12" s="17" customFormat="1" ht="12">
      <c r="A535" s="31"/>
      <c r="B535" s="26" t="s">
        <v>287</v>
      </c>
      <c r="C535" s="32">
        <v>0</v>
      </c>
      <c r="D535" s="33">
        <v>20</v>
      </c>
      <c r="E535" s="33">
        <v>13</v>
      </c>
      <c r="F535" s="33">
        <v>10</v>
      </c>
      <c r="G535" s="33">
        <v>43</v>
      </c>
      <c r="H535" s="28"/>
      <c r="I535" s="28"/>
      <c r="J535" s="29"/>
      <c r="K535" s="29"/>
      <c r="L535" s="30"/>
    </row>
    <row r="536" spans="1:12" s="17" customFormat="1" ht="12">
      <c r="A536" s="31"/>
      <c r="B536" s="26" t="s">
        <v>288</v>
      </c>
      <c r="C536" s="32">
        <v>0</v>
      </c>
      <c r="D536" s="33">
        <v>14</v>
      </c>
      <c r="E536" s="33">
        <v>16</v>
      </c>
      <c r="F536" s="33">
        <v>15</v>
      </c>
      <c r="G536" s="33">
        <v>45</v>
      </c>
      <c r="H536" s="28"/>
      <c r="I536" s="28"/>
      <c r="J536" s="29"/>
      <c r="K536" s="29"/>
      <c r="L536" s="30"/>
    </row>
    <row r="537" spans="1:12" s="17" customFormat="1" ht="12">
      <c r="A537" s="31"/>
      <c r="B537" s="26" t="s">
        <v>289</v>
      </c>
      <c r="C537" s="32">
        <v>0</v>
      </c>
      <c r="D537" s="33">
        <v>15</v>
      </c>
      <c r="E537" s="33">
        <v>15</v>
      </c>
      <c r="F537" s="33">
        <v>10</v>
      </c>
      <c r="G537" s="33">
        <v>40</v>
      </c>
      <c r="H537" s="28"/>
      <c r="I537" s="28"/>
      <c r="J537" s="29"/>
      <c r="K537" s="29"/>
      <c r="L537" s="30"/>
    </row>
    <row r="538" spans="1:12" s="17" customFormat="1" ht="12">
      <c r="A538" s="31"/>
      <c r="B538" s="26" t="s">
        <v>290</v>
      </c>
      <c r="C538" s="32">
        <v>0</v>
      </c>
      <c r="D538" s="33">
        <v>8</v>
      </c>
      <c r="E538" s="33">
        <v>14</v>
      </c>
      <c r="F538" s="33">
        <v>11</v>
      </c>
      <c r="G538" s="33">
        <v>33</v>
      </c>
      <c r="H538" s="28"/>
      <c r="I538" s="28"/>
      <c r="J538" s="29"/>
      <c r="K538" s="29"/>
      <c r="L538" s="30"/>
    </row>
    <row r="539" spans="1:12" s="17" customFormat="1" ht="12">
      <c r="A539" s="31"/>
      <c r="B539" s="26" t="s">
        <v>291</v>
      </c>
      <c r="C539" s="32">
        <v>0</v>
      </c>
      <c r="D539" s="33">
        <v>11</v>
      </c>
      <c r="E539" s="33">
        <v>11</v>
      </c>
      <c r="F539" s="33">
        <v>13</v>
      </c>
      <c r="G539" s="33">
        <v>35</v>
      </c>
      <c r="H539" s="28"/>
      <c r="I539" s="28"/>
      <c r="J539" s="29"/>
      <c r="K539" s="29"/>
      <c r="L539" s="30"/>
    </row>
    <row r="540" spans="1:12" s="17" customFormat="1" ht="12">
      <c r="A540" s="31"/>
      <c r="B540" s="26" t="s">
        <v>292</v>
      </c>
      <c r="C540" s="32">
        <v>0</v>
      </c>
      <c r="D540" s="33">
        <v>7</v>
      </c>
      <c r="E540" s="33">
        <v>20</v>
      </c>
      <c r="F540" s="33">
        <v>12</v>
      </c>
      <c r="G540" s="33">
        <v>39</v>
      </c>
      <c r="H540" s="28"/>
      <c r="I540" s="28"/>
      <c r="J540" s="29"/>
      <c r="K540" s="29"/>
      <c r="L540" s="30"/>
    </row>
    <row r="541" spans="1:12" s="17" customFormat="1" ht="12">
      <c r="A541" s="31"/>
      <c r="B541" s="26" t="s">
        <v>293</v>
      </c>
      <c r="C541" s="32">
        <v>0</v>
      </c>
      <c r="D541" s="33">
        <v>12</v>
      </c>
      <c r="E541" s="33">
        <v>14</v>
      </c>
      <c r="F541" s="33">
        <v>11</v>
      </c>
      <c r="G541" s="33">
        <v>37</v>
      </c>
      <c r="H541" s="28"/>
      <c r="I541" s="28"/>
      <c r="J541" s="29"/>
      <c r="K541" s="29"/>
      <c r="L541" s="30"/>
    </row>
    <row r="542" spans="1:12" s="17" customFormat="1" ht="12">
      <c r="A542" s="31"/>
      <c r="B542" s="26" t="s">
        <v>294</v>
      </c>
      <c r="C542" s="32">
        <v>0</v>
      </c>
      <c r="D542" s="33">
        <v>16</v>
      </c>
      <c r="E542" s="33">
        <v>15</v>
      </c>
      <c r="F542" s="33">
        <v>13</v>
      </c>
      <c r="G542" s="33">
        <v>44</v>
      </c>
      <c r="H542" s="28"/>
      <c r="I542" s="28"/>
      <c r="J542" s="29"/>
      <c r="K542" s="29"/>
      <c r="L542" s="30"/>
    </row>
    <row r="543" spans="1:12" s="17" customFormat="1" ht="12">
      <c r="A543" s="31"/>
      <c r="B543" s="26" t="s">
        <v>295</v>
      </c>
      <c r="C543" s="32">
        <v>0</v>
      </c>
      <c r="D543" s="33">
        <v>13</v>
      </c>
      <c r="E543" s="33">
        <v>16</v>
      </c>
      <c r="F543" s="33">
        <v>13</v>
      </c>
      <c r="G543" s="33">
        <v>42</v>
      </c>
      <c r="H543" s="28"/>
      <c r="I543" s="28"/>
      <c r="J543" s="29"/>
      <c r="K543" s="29"/>
      <c r="L543" s="30"/>
    </row>
    <row r="544" spans="1:12" s="17" customFormat="1" ht="12">
      <c r="A544" s="31"/>
      <c r="B544" s="26" t="s">
        <v>296</v>
      </c>
      <c r="C544" s="32">
        <v>0</v>
      </c>
      <c r="D544" s="33">
        <v>8</v>
      </c>
      <c r="E544" s="33">
        <v>17</v>
      </c>
      <c r="F544" s="33">
        <v>12</v>
      </c>
      <c r="G544" s="33">
        <v>37</v>
      </c>
      <c r="H544" s="28"/>
      <c r="I544" s="28"/>
      <c r="J544" s="29"/>
      <c r="K544" s="29"/>
      <c r="L544" s="30"/>
    </row>
    <row r="545" spans="1:12" s="17" customFormat="1" ht="12">
      <c r="A545" s="31"/>
      <c r="B545" s="26" t="s">
        <v>297</v>
      </c>
      <c r="C545" s="32">
        <v>0</v>
      </c>
      <c r="D545" s="33">
        <v>17</v>
      </c>
      <c r="E545" s="33">
        <v>13</v>
      </c>
      <c r="F545" s="33">
        <v>13</v>
      </c>
      <c r="G545" s="33">
        <v>43</v>
      </c>
      <c r="H545" s="28"/>
      <c r="I545" s="28"/>
      <c r="J545" s="29"/>
      <c r="K545" s="29"/>
      <c r="L545" s="30"/>
    </row>
    <row r="546" spans="1:12" s="17" customFormat="1" ht="12">
      <c r="A546" s="31"/>
      <c r="B546" s="26" t="s">
        <v>298</v>
      </c>
      <c r="C546" s="32">
        <v>0</v>
      </c>
      <c r="D546" s="33">
        <v>19</v>
      </c>
      <c r="E546" s="33">
        <v>15</v>
      </c>
      <c r="F546" s="33">
        <v>10</v>
      </c>
      <c r="G546" s="33">
        <v>44</v>
      </c>
      <c r="H546" s="28"/>
      <c r="I546" s="28"/>
      <c r="J546" s="29"/>
      <c r="K546" s="29"/>
      <c r="L546" s="30"/>
    </row>
    <row r="547" spans="1:12" s="17" customFormat="1" ht="12">
      <c r="A547" s="31"/>
      <c r="B547" s="26" t="s">
        <v>299</v>
      </c>
      <c r="C547" s="32">
        <v>0</v>
      </c>
      <c r="D547" s="33">
        <v>10</v>
      </c>
      <c r="E547" s="33">
        <v>19</v>
      </c>
      <c r="F547" s="33">
        <v>14</v>
      </c>
      <c r="G547" s="33">
        <v>43</v>
      </c>
      <c r="H547" s="28"/>
      <c r="I547" s="28"/>
      <c r="J547" s="29"/>
      <c r="K547" s="29"/>
      <c r="L547" s="30"/>
    </row>
    <row r="548" spans="1:12" s="17" customFormat="1" ht="12">
      <c r="A548" s="31"/>
      <c r="B548" s="26" t="s">
        <v>300</v>
      </c>
      <c r="C548" s="32">
        <v>0</v>
      </c>
      <c r="D548" s="33">
        <v>9</v>
      </c>
      <c r="E548" s="33">
        <v>11</v>
      </c>
      <c r="F548" s="33">
        <v>14</v>
      </c>
      <c r="G548" s="33">
        <v>34</v>
      </c>
      <c r="H548" s="28"/>
      <c r="I548" s="28"/>
      <c r="J548" s="29"/>
      <c r="K548" s="29"/>
      <c r="L548" s="30"/>
    </row>
    <row r="549" spans="1:12" s="17" customFormat="1" ht="12">
      <c r="A549" s="31"/>
      <c r="B549" s="26" t="s">
        <v>301</v>
      </c>
      <c r="C549" s="32">
        <v>0</v>
      </c>
      <c r="D549" s="33">
        <v>14</v>
      </c>
      <c r="E549" s="33">
        <v>12</v>
      </c>
      <c r="F549" s="33">
        <v>10</v>
      </c>
      <c r="G549" s="33">
        <v>36</v>
      </c>
      <c r="H549" s="28"/>
      <c r="I549" s="28"/>
      <c r="J549" s="29"/>
      <c r="K549" s="29"/>
      <c r="L549" s="30"/>
    </row>
    <row r="550" spans="1:12" s="17" customFormat="1" ht="12">
      <c r="A550" s="31"/>
      <c r="B550" s="26" t="s">
        <v>302</v>
      </c>
      <c r="C550" s="32">
        <v>0</v>
      </c>
      <c r="D550" s="33">
        <v>14</v>
      </c>
      <c r="E550" s="33">
        <v>16</v>
      </c>
      <c r="F550" s="33">
        <v>7</v>
      </c>
      <c r="G550" s="33">
        <v>37</v>
      </c>
      <c r="H550" s="28"/>
      <c r="I550" s="28"/>
      <c r="J550" s="29"/>
      <c r="K550" s="29"/>
      <c r="L550" s="30"/>
    </row>
    <row r="551" spans="1:12" s="17" customFormat="1" ht="12">
      <c r="A551" s="31"/>
      <c r="B551" s="26" t="s">
        <v>303</v>
      </c>
      <c r="C551" s="32">
        <v>0</v>
      </c>
      <c r="D551" s="33">
        <v>18</v>
      </c>
      <c r="E551" s="33">
        <v>10</v>
      </c>
      <c r="F551" s="33">
        <v>10</v>
      </c>
      <c r="G551" s="33">
        <v>38</v>
      </c>
      <c r="H551" s="28"/>
      <c r="I551" s="28"/>
      <c r="J551" s="29"/>
      <c r="K551" s="29"/>
      <c r="L551" s="30"/>
    </row>
    <row r="552" spans="1:12" s="17" customFormat="1" ht="12">
      <c r="A552" s="31"/>
      <c r="B552" s="26" t="s">
        <v>304</v>
      </c>
      <c r="C552" s="32">
        <v>0</v>
      </c>
      <c r="D552" s="33">
        <v>17</v>
      </c>
      <c r="E552" s="33">
        <v>13</v>
      </c>
      <c r="F552" s="33">
        <v>9</v>
      </c>
      <c r="G552" s="33">
        <v>30</v>
      </c>
      <c r="H552" s="28"/>
      <c r="I552" s="28"/>
      <c r="J552" s="29"/>
      <c r="K552" s="29"/>
      <c r="L552" s="30"/>
    </row>
    <row r="553" spans="1:12" s="17" customFormat="1" ht="12">
      <c r="A553" s="31"/>
      <c r="B553" s="26" t="s">
        <v>305</v>
      </c>
      <c r="C553" s="32">
        <v>0</v>
      </c>
      <c r="D553" s="33">
        <v>11</v>
      </c>
      <c r="E553" s="33">
        <v>13</v>
      </c>
      <c r="F553" s="33">
        <v>10</v>
      </c>
      <c r="G553" s="33">
        <v>34</v>
      </c>
      <c r="H553" s="28"/>
      <c r="I553" s="28"/>
      <c r="J553" s="29"/>
      <c r="K553" s="29"/>
      <c r="L553" s="30"/>
    </row>
    <row r="554" spans="1:12" s="17" customFormat="1" ht="12">
      <c r="A554" s="31"/>
      <c r="B554" s="26" t="s">
        <v>306</v>
      </c>
      <c r="C554" s="32">
        <v>0</v>
      </c>
      <c r="D554" s="33">
        <v>11</v>
      </c>
      <c r="E554" s="33">
        <v>12</v>
      </c>
      <c r="F554" s="33">
        <v>12</v>
      </c>
      <c r="G554" s="33">
        <v>35</v>
      </c>
      <c r="H554" s="28"/>
      <c r="I554" s="28"/>
      <c r="J554" s="29"/>
      <c r="K554" s="29"/>
      <c r="L554" s="30"/>
    </row>
    <row r="555" spans="1:12" s="17" customFormat="1" ht="12">
      <c r="A555" s="31"/>
      <c r="B555" s="26" t="s">
        <v>307</v>
      </c>
      <c r="C555" s="32">
        <v>0</v>
      </c>
      <c r="D555" s="33">
        <v>11</v>
      </c>
      <c r="E555" s="33">
        <v>8</v>
      </c>
      <c r="F555" s="33">
        <v>14</v>
      </c>
      <c r="G555" s="33">
        <v>33</v>
      </c>
      <c r="H555" s="28"/>
      <c r="I555" s="28"/>
      <c r="J555" s="29"/>
      <c r="K555" s="29"/>
      <c r="L555" s="30"/>
    </row>
    <row r="556" spans="1:12" s="17" customFormat="1" ht="12">
      <c r="A556" s="31"/>
      <c r="B556" s="26" t="s">
        <v>308</v>
      </c>
      <c r="C556" s="32">
        <v>0</v>
      </c>
      <c r="D556" s="33">
        <v>14</v>
      </c>
      <c r="E556" s="33">
        <v>11</v>
      </c>
      <c r="F556" s="33">
        <v>14</v>
      </c>
      <c r="G556" s="33">
        <v>39</v>
      </c>
      <c r="H556" s="28"/>
      <c r="I556" s="28"/>
      <c r="J556" s="29"/>
      <c r="K556" s="29"/>
      <c r="L556" s="30"/>
    </row>
    <row r="557" spans="1:12" s="17" customFormat="1" ht="12">
      <c r="A557" s="31"/>
      <c r="B557" s="26" t="s">
        <v>309</v>
      </c>
      <c r="C557" s="32">
        <v>0</v>
      </c>
      <c r="D557" s="33">
        <v>12</v>
      </c>
      <c r="E557" s="33">
        <v>11</v>
      </c>
      <c r="F557" s="33">
        <v>14</v>
      </c>
      <c r="G557" s="33">
        <v>37</v>
      </c>
      <c r="H557" s="28"/>
      <c r="I557" s="28"/>
      <c r="J557" s="29"/>
      <c r="K557" s="29"/>
      <c r="L557" s="30"/>
    </row>
    <row r="558" spans="1:12" s="17" customFormat="1" ht="12">
      <c r="A558" s="31"/>
      <c r="B558" s="26" t="s">
        <v>310</v>
      </c>
      <c r="C558" s="32">
        <v>0</v>
      </c>
      <c r="D558" s="33">
        <v>12</v>
      </c>
      <c r="E558" s="33">
        <v>10</v>
      </c>
      <c r="F558" s="33">
        <v>16</v>
      </c>
      <c r="G558" s="33">
        <v>38</v>
      </c>
      <c r="H558" s="28"/>
      <c r="I558" s="28"/>
      <c r="J558" s="29"/>
      <c r="K558" s="29"/>
      <c r="L558" s="30"/>
    </row>
    <row r="559" spans="1:12" s="17" customFormat="1" ht="12">
      <c r="A559" s="31"/>
      <c r="B559" s="26" t="s">
        <v>311</v>
      </c>
      <c r="C559" s="32">
        <v>0</v>
      </c>
      <c r="D559" s="33">
        <v>8</v>
      </c>
      <c r="E559" s="33">
        <v>15</v>
      </c>
      <c r="F559" s="33">
        <v>16</v>
      </c>
      <c r="G559" s="33">
        <v>39</v>
      </c>
      <c r="H559" s="28"/>
      <c r="I559" s="28"/>
      <c r="J559" s="29"/>
      <c r="K559" s="29"/>
      <c r="L559" s="30"/>
    </row>
    <row r="560" spans="1:12" s="17" customFormat="1" ht="12">
      <c r="A560" s="31"/>
      <c r="B560" s="26" t="s">
        <v>312</v>
      </c>
      <c r="C560" s="32">
        <v>0</v>
      </c>
      <c r="D560" s="33">
        <v>14</v>
      </c>
      <c r="E560" s="33">
        <v>9</v>
      </c>
      <c r="F560" s="33">
        <v>19</v>
      </c>
      <c r="G560" s="33">
        <v>42</v>
      </c>
      <c r="H560" s="28"/>
      <c r="I560" s="28"/>
      <c r="J560" s="29"/>
      <c r="K560" s="29"/>
      <c r="L560" s="30"/>
    </row>
    <row r="561" spans="1:12" s="17" customFormat="1" ht="12">
      <c r="A561" s="31"/>
      <c r="B561" s="26" t="s">
        <v>313</v>
      </c>
      <c r="C561" s="32">
        <v>0</v>
      </c>
      <c r="D561" s="33">
        <v>13</v>
      </c>
      <c r="E561" s="33">
        <v>8</v>
      </c>
      <c r="F561" s="33">
        <v>16</v>
      </c>
      <c r="G561" s="33">
        <v>37</v>
      </c>
      <c r="H561" s="28"/>
      <c r="I561" s="28"/>
      <c r="J561" s="29"/>
      <c r="K561" s="29"/>
      <c r="L561" s="30"/>
    </row>
    <row r="562" spans="1:12" s="17" customFormat="1" ht="12">
      <c r="A562" s="31"/>
      <c r="B562" s="26" t="s">
        <v>314</v>
      </c>
      <c r="C562" s="32">
        <v>0</v>
      </c>
      <c r="D562" s="33">
        <v>18</v>
      </c>
      <c r="E562" s="33">
        <v>18</v>
      </c>
      <c r="F562" s="33">
        <v>14</v>
      </c>
      <c r="G562" s="33">
        <v>50</v>
      </c>
      <c r="H562" s="28"/>
      <c r="I562" s="28"/>
      <c r="J562" s="29"/>
      <c r="K562" s="29"/>
      <c r="L562" s="30"/>
    </row>
    <row r="563" spans="1:12" s="17" customFormat="1" ht="12">
      <c r="A563" s="31"/>
      <c r="B563" s="26" t="s">
        <v>315</v>
      </c>
      <c r="C563" s="32">
        <v>0</v>
      </c>
      <c r="D563" s="33">
        <v>16</v>
      </c>
      <c r="E563" s="33">
        <v>19</v>
      </c>
      <c r="F563" s="33">
        <v>10</v>
      </c>
      <c r="G563" s="33">
        <v>45</v>
      </c>
      <c r="H563" s="28"/>
      <c r="I563" s="28"/>
      <c r="J563" s="29"/>
      <c r="K563" s="29"/>
      <c r="L563" s="30"/>
    </row>
    <row r="564" spans="1:12" s="17" customFormat="1" ht="12">
      <c r="A564" s="31"/>
      <c r="B564" s="26" t="s">
        <v>316</v>
      </c>
      <c r="C564" s="32">
        <v>0</v>
      </c>
      <c r="D564" s="33">
        <v>16</v>
      </c>
      <c r="E564" s="33">
        <v>20</v>
      </c>
      <c r="F564" s="33">
        <v>11</v>
      </c>
      <c r="G564" s="33">
        <v>47</v>
      </c>
      <c r="H564" s="28"/>
      <c r="I564" s="28"/>
      <c r="J564" s="29"/>
      <c r="K564" s="29"/>
      <c r="L564" s="30"/>
    </row>
    <row r="565" spans="1:12" s="17" customFormat="1" ht="12">
      <c r="A565" s="31"/>
      <c r="B565" s="26" t="s">
        <v>317</v>
      </c>
      <c r="C565" s="32">
        <v>0</v>
      </c>
      <c r="D565" s="33">
        <v>11</v>
      </c>
      <c r="E565" s="33">
        <v>14</v>
      </c>
      <c r="F565" s="33">
        <v>11</v>
      </c>
      <c r="G565" s="33">
        <v>36</v>
      </c>
      <c r="H565" s="28"/>
      <c r="I565" s="28"/>
      <c r="J565" s="29"/>
      <c r="K565" s="29"/>
      <c r="L565" s="30"/>
    </row>
    <row r="566" spans="1:12" s="17" customFormat="1" ht="12">
      <c r="A566" s="31"/>
      <c r="B566" s="26" t="s">
        <v>318</v>
      </c>
      <c r="C566" s="32">
        <v>0</v>
      </c>
      <c r="D566" s="33">
        <v>9</v>
      </c>
      <c r="E566" s="33">
        <v>15</v>
      </c>
      <c r="F566" s="33">
        <v>11</v>
      </c>
      <c r="G566" s="33">
        <v>35</v>
      </c>
      <c r="H566" s="28"/>
      <c r="I566" s="28"/>
      <c r="J566" s="29"/>
      <c r="K566" s="29"/>
      <c r="L566" s="30"/>
    </row>
    <row r="567" spans="1:12" s="17" customFormat="1" ht="12">
      <c r="A567" s="31"/>
      <c r="B567" s="26" t="s">
        <v>319</v>
      </c>
      <c r="C567" s="32">
        <v>0</v>
      </c>
      <c r="D567" s="33">
        <v>13</v>
      </c>
      <c r="E567" s="33">
        <v>13</v>
      </c>
      <c r="F567" s="33">
        <v>12</v>
      </c>
      <c r="G567" s="33">
        <v>38</v>
      </c>
      <c r="H567" s="28"/>
      <c r="I567" s="28"/>
      <c r="J567" s="29"/>
      <c r="K567" s="29"/>
      <c r="L567" s="30"/>
    </row>
    <row r="568" spans="1:12" s="17" customFormat="1" ht="12">
      <c r="A568" s="31"/>
      <c r="B568" s="26" t="s">
        <v>320</v>
      </c>
      <c r="C568" s="32">
        <v>0</v>
      </c>
      <c r="D568" s="33">
        <v>14</v>
      </c>
      <c r="E568" s="33">
        <v>20</v>
      </c>
      <c r="F568" s="33">
        <v>15</v>
      </c>
      <c r="G568" s="33">
        <v>49</v>
      </c>
      <c r="H568" s="28"/>
      <c r="I568" s="28"/>
      <c r="J568" s="29"/>
      <c r="K568" s="29"/>
      <c r="L568" s="30"/>
    </row>
    <row r="569" spans="1:12" s="17" customFormat="1" ht="12">
      <c r="A569" s="31"/>
      <c r="B569" s="26" t="s">
        <v>321</v>
      </c>
      <c r="C569" s="32">
        <v>0</v>
      </c>
      <c r="D569" s="33">
        <v>14</v>
      </c>
      <c r="E569" s="33">
        <v>16</v>
      </c>
      <c r="F569" s="33">
        <v>16</v>
      </c>
      <c r="G569" s="33">
        <v>46</v>
      </c>
      <c r="H569" s="28"/>
      <c r="I569" s="28"/>
      <c r="J569" s="29"/>
      <c r="K569" s="29"/>
      <c r="L569" s="30"/>
    </row>
    <row r="570" spans="1:12" s="17" customFormat="1" ht="12">
      <c r="A570" s="31"/>
      <c r="B570" s="26" t="s">
        <v>322</v>
      </c>
      <c r="C570" s="32">
        <v>0</v>
      </c>
      <c r="D570" s="33">
        <v>15</v>
      </c>
      <c r="E570" s="33">
        <v>21</v>
      </c>
      <c r="F570" s="33">
        <v>12</v>
      </c>
      <c r="G570" s="33">
        <v>48</v>
      </c>
      <c r="H570" s="28"/>
      <c r="I570" s="28"/>
      <c r="J570" s="29"/>
      <c r="K570" s="29"/>
      <c r="L570" s="30"/>
    </row>
    <row r="571" spans="1:12" s="17" customFormat="1" ht="12">
      <c r="A571" s="31"/>
      <c r="B571" s="26" t="s">
        <v>323</v>
      </c>
      <c r="C571" s="32">
        <v>0</v>
      </c>
      <c r="D571" s="33">
        <v>12</v>
      </c>
      <c r="E571" s="33">
        <v>19</v>
      </c>
      <c r="F571" s="33">
        <v>7</v>
      </c>
      <c r="G571" s="33">
        <v>38</v>
      </c>
      <c r="H571" s="28"/>
      <c r="I571" s="28"/>
      <c r="J571" s="29"/>
      <c r="K571" s="29"/>
      <c r="L571" s="30"/>
    </row>
    <row r="572" spans="1:12" s="17" customFormat="1" ht="12">
      <c r="A572" s="31"/>
      <c r="B572" s="26" t="s">
        <v>324</v>
      </c>
      <c r="C572" s="32">
        <v>0</v>
      </c>
      <c r="D572" s="33">
        <v>9</v>
      </c>
      <c r="E572" s="33">
        <v>17</v>
      </c>
      <c r="F572" s="33">
        <v>12</v>
      </c>
      <c r="G572" s="33">
        <v>38</v>
      </c>
      <c r="H572" s="28"/>
      <c r="I572" s="28"/>
      <c r="J572" s="29"/>
      <c r="K572" s="29"/>
      <c r="L572" s="30"/>
    </row>
    <row r="573" spans="1:12" s="17" customFormat="1" ht="12">
      <c r="A573" s="31"/>
      <c r="B573" s="26" t="s">
        <v>325</v>
      </c>
      <c r="C573" s="32">
        <v>0</v>
      </c>
      <c r="D573" s="33">
        <v>15</v>
      </c>
      <c r="E573" s="33">
        <v>16</v>
      </c>
      <c r="F573" s="33">
        <v>15</v>
      </c>
      <c r="G573" s="33">
        <v>46</v>
      </c>
      <c r="H573" s="28"/>
      <c r="I573" s="28"/>
      <c r="J573" s="29"/>
      <c r="K573" s="29"/>
      <c r="L573" s="30"/>
    </row>
    <row r="574" spans="1:12" s="17" customFormat="1" ht="12">
      <c r="A574" s="31"/>
      <c r="B574" s="26" t="s">
        <v>326</v>
      </c>
      <c r="C574" s="32">
        <v>0</v>
      </c>
      <c r="D574" s="33">
        <v>14</v>
      </c>
      <c r="E574" s="33">
        <v>18</v>
      </c>
      <c r="F574" s="33">
        <v>16</v>
      </c>
      <c r="G574" s="33">
        <v>48</v>
      </c>
      <c r="H574" s="28"/>
      <c r="I574" s="28"/>
      <c r="J574" s="29"/>
      <c r="K574" s="29"/>
      <c r="L574" s="30"/>
    </row>
    <row r="575" spans="1:12" s="17" customFormat="1" ht="12">
      <c r="A575" s="31"/>
      <c r="B575" s="26" t="s">
        <v>327</v>
      </c>
      <c r="C575" s="32">
        <v>0</v>
      </c>
      <c r="D575" s="33">
        <v>11</v>
      </c>
      <c r="E575" s="33">
        <v>16</v>
      </c>
      <c r="F575" s="33">
        <v>17</v>
      </c>
      <c r="G575" s="33">
        <v>44</v>
      </c>
      <c r="H575" s="28"/>
      <c r="I575" s="28"/>
      <c r="J575" s="29"/>
      <c r="K575" s="29"/>
      <c r="L575" s="30"/>
    </row>
    <row r="576" spans="1:12" s="17" customFormat="1" ht="12">
      <c r="A576" s="31"/>
      <c r="B576" s="26" t="s">
        <v>328</v>
      </c>
      <c r="C576" s="32">
        <v>0</v>
      </c>
      <c r="D576" s="33">
        <v>11</v>
      </c>
      <c r="E576" s="33">
        <v>17</v>
      </c>
      <c r="F576" s="33">
        <v>21</v>
      </c>
      <c r="G576" s="33">
        <v>49</v>
      </c>
      <c r="H576" s="28"/>
      <c r="I576" s="28"/>
      <c r="J576" s="29"/>
      <c r="K576" s="29"/>
      <c r="L576" s="30"/>
    </row>
    <row r="577" spans="1:12" s="17" customFormat="1" ht="12">
      <c r="A577" s="31"/>
      <c r="B577" s="26" t="s">
        <v>329</v>
      </c>
      <c r="C577" s="32">
        <v>0</v>
      </c>
      <c r="D577" s="33">
        <v>14</v>
      </c>
      <c r="E577" s="33">
        <v>18</v>
      </c>
      <c r="F577" s="33">
        <v>19</v>
      </c>
      <c r="G577" s="33">
        <v>51</v>
      </c>
      <c r="H577" s="28"/>
      <c r="I577" s="28"/>
      <c r="J577" s="29"/>
      <c r="K577" s="29"/>
      <c r="L577" s="30"/>
    </row>
    <row r="578" spans="1:12" s="17" customFormat="1" ht="12">
      <c r="A578" s="31"/>
      <c r="B578" s="26" t="s">
        <v>330</v>
      </c>
      <c r="C578" s="32">
        <v>0</v>
      </c>
      <c r="D578" s="33">
        <v>10</v>
      </c>
      <c r="E578" s="33">
        <v>20</v>
      </c>
      <c r="F578" s="33">
        <v>15</v>
      </c>
      <c r="G578" s="33">
        <v>45</v>
      </c>
      <c r="H578" s="28"/>
      <c r="I578" s="28"/>
      <c r="J578" s="29"/>
      <c r="K578" s="29"/>
      <c r="L578" s="30"/>
    </row>
    <row r="579" spans="1:12" s="17" customFormat="1" ht="12">
      <c r="A579" s="31"/>
      <c r="B579" s="26" t="s">
        <v>331</v>
      </c>
      <c r="C579" s="32">
        <v>0</v>
      </c>
      <c r="D579" s="33">
        <v>8</v>
      </c>
      <c r="E579" s="33">
        <v>17</v>
      </c>
      <c r="F579" s="33">
        <v>17</v>
      </c>
      <c r="G579" s="33">
        <v>45</v>
      </c>
      <c r="H579" s="28"/>
      <c r="I579" s="28"/>
      <c r="J579" s="29"/>
      <c r="K579" s="29"/>
      <c r="L579" s="30"/>
    </row>
    <row r="580" spans="1:12" s="17" customFormat="1" ht="12">
      <c r="A580" s="31"/>
      <c r="B580" s="26" t="s">
        <v>332</v>
      </c>
      <c r="C580" s="32">
        <v>0</v>
      </c>
      <c r="D580" s="33">
        <v>10</v>
      </c>
      <c r="E580" s="33">
        <v>18</v>
      </c>
      <c r="F580" s="33">
        <v>12</v>
      </c>
      <c r="G580" s="33">
        <v>40</v>
      </c>
      <c r="H580" s="28"/>
      <c r="I580" s="28"/>
      <c r="J580" s="29"/>
      <c r="K580" s="29"/>
      <c r="L580" s="30"/>
    </row>
    <row r="581" spans="1:12" s="17" customFormat="1" ht="12">
      <c r="A581" s="31"/>
      <c r="B581" s="26" t="s">
        <v>333</v>
      </c>
      <c r="C581" s="32">
        <v>0</v>
      </c>
      <c r="D581" s="33">
        <v>13</v>
      </c>
      <c r="E581" s="33">
        <v>12</v>
      </c>
      <c r="F581" s="33">
        <v>17</v>
      </c>
      <c r="G581" s="33">
        <v>42</v>
      </c>
      <c r="H581" s="28"/>
      <c r="I581" s="28"/>
      <c r="J581" s="29"/>
      <c r="K581" s="29"/>
      <c r="L581" s="30"/>
    </row>
    <row r="582" spans="1:12" s="17" customFormat="1" ht="12">
      <c r="A582" s="31"/>
      <c r="B582" s="26" t="s">
        <v>334</v>
      </c>
      <c r="C582" s="32">
        <v>0</v>
      </c>
      <c r="D582" s="33">
        <v>13</v>
      </c>
      <c r="E582" s="33">
        <v>12</v>
      </c>
      <c r="F582" s="33">
        <v>17</v>
      </c>
      <c r="G582" s="33">
        <v>42</v>
      </c>
      <c r="H582" s="28"/>
      <c r="I582" s="28"/>
      <c r="J582" s="29"/>
      <c r="K582" s="29"/>
      <c r="L582" s="30"/>
    </row>
    <row r="583" spans="1:12" s="17" customFormat="1" ht="12">
      <c r="A583" s="31"/>
      <c r="B583" s="26" t="s">
        <v>335</v>
      </c>
      <c r="C583" s="32">
        <v>0</v>
      </c>
      <c r="D583" s="33">
        <v>13</v>
      </c>
      <c r="E583" s="33">
        <v>16</v>
      </c>
      <c r="F583" s="33">
        <v>12</v>
      </c>
      <c r="G583" s="33">
        <v>41</v>
      </c>
      <c r="H583" s="28"/>
      <c r="I583" s="28"/>
      <c r="J583" s="29"/>
      <c r="K583" s="29"/>
      <c r="L583" s="30"/>
    </row>
    <row r="584" spans="1:12" s="17" customFormat="1" ht="12">
      <c r="A584" s="31"/>
      <c r="B584" s="26" t="s">
        <v>336</v>
      </c>
      <c r="C584" s="32">
        <v>0</v>
      </c>
      <c r="D584" s="33">
        <v>9</v>
      </c>
      <c r="E584" s="33">
        <v>17</v>
      </c>
      <c r="F584" s="33">
        <v>14</v>
      </c>
      <c r="G584" s="33">
        <v>40</v>
      </c>
      <c r="H584" s="28"/>
      <c r="I584" s="28"/>
      <c r="J584" s="29"/>
      <c r="K584" s="29"/>
      <c r="L584" s="30"/>
    </row>
    <row r="585" spans="1:12" s="17" customFormat="1" ht="12">
      <c r="A585" s="31"/>
      <c r="B585" s="26" t="s">
        <v>337</v>
      </c>
      <c r="C585" s="32">
        <v>0</v>
      </c>
      <c r="D585" s="33">
        <v>8</v>
      </c>
      <c r="E585" s="33">
        <v>13</v>
      </c>
      <c r="F585" s="33">
        <v>17</v>
      </c>
      <c r="G585" s="33">
        <v>38</v>
      </c>
      <c r="H585" s="28"/>
      <c r="I585" s="28"/>
      <c r="J585" s="29"/>
      <c r="K585" s="29"/>
      <c r="L585" s="30"/>
    </row>
    <row r="586" spans="1:12" s="17" customFormat="1" ht="12">
      <c r="A586" s="31"/>
      <c r="B586" s="26" t="s">
        <v>338</v>
      </c>
      <c r="C586" s="32">
        <v>0</v>
      </c>
      <c r="D586" s="33">
        <v>8</v>
      </c>
      <c r="E586" s="33">
        <v>13</v>
      </c>
      <c r="F586" s="33">
        <v>17</v>
      </c>
      <c r="G586" s="33">
        <v>38</v>
      </c>
      <c r="H586" s="28"/>
      <c r="I586" s="28"/>
      <c r="J586" s="29"/>
      <c r="K586" s="29"/>
      <c r="L586" s="30"/>
    </row>
    <row r="587" spans="1:12" s="17" customFormat="1" ht="12">
      <c r="A587" s="31"/>
      <c r="B587" s="26" t="s">
        <v>339</v>
      </c>
      <c r="C587" s="32">
        <v>0</v>
      </c>
      <c r="D587" s="33">
        <v>17</v>
      </c>
      <c r="E587" s="33">
        <v>7</v>
      </c>
      <c r="F587" s="33">
        <v>12</v>
      </c>
      <c r="G587" s="33">
        <v>36</v>
      </c>
      <c r="H587" s="28"/>
      <c r="I587" s="28"/>
      <c r="J587" s="29"/>
      <c r="K587" s="29"/>
      <c r="L587" s="30"/>
    </row>
    <row r="588" spans="1:12" s="17" customFormat="1" ht="12">
      <c r="A588" s="31"/>
      <c r="B588" s="26" t="s">
        <v>340</v>
      </c>
      <c r="C588" s="32">
        <v>0</v>
      </c>
      <c r="D588" s="33">
        <v>11</v>
      </c>
      <c r="E588" s="33">
        <v>13</v>
      </c>
      <c r="F588" s="33">
        <v>13</v>
      </c>
      <c r="G588" s="33">
        <v>37</v>
      </c>
      <c r="H588" s="28"/>
      <c r="I588" s="28"/>
      <c r="J588" s="29"/>
      <c r="K588" s="29"/>
      <c r="L588" s="30"/>
    </row>
    <row r="589" spans="1:12" s="17" customFormat="1" ht="12">
      <c r="A589" s="31"/>
      <c r="B589" s="26" t="s">
        <v>341</v>
      </c>
      <c r="C589" s="32">
        <v>0</v>
      </c>
      <c r="D589" s="33">
        <v>11</v>
      </c>
      <c r="E589" s="33">
        <v>13</v>
      </c>
      <c r="F589" s="33">
        <v>13</v>
      </c>
      <c r="G589" s="33">
        <v>37</v>
      </c>
      <c r="H589" s="28"/>
      <c r="I589" s="28"/>
      <c r="J589" s="29"/>
      <c r="K589" s="29"/>
      <c r="L589" s="30"/>
    </row>
    <row r="590" spans="1:12" s="17" customFormat="1" ht="12">
      <c r="A590" s="31"/>
      <c r="B590" s="26" t="s">
        <v>342</v>
      </c>
      <c r="C590" s="32">
        <v>0</v>
      </c>
      <c r="D590" s="33">
        <v>5</v>
      </c>
      <c r="E590" s="33">
        <v>15</v>
      </c>
      <c r="F590" s="33">
        <v>14</v>
      </c>
      <c r="G590" s="33">
        <v>34</v>
      </c>
      <c r="H590" s="28"/>
      <c r="I590" s="28"/>
      <c r="J590" s="29"/>
      <c r="K590" s="29"/>
      <c r="L590" s="30"/>
    </row>
    <row r="591" spans="1:12" s="17" customFormat="1" ht="12">
      <c r="A591" s="31"/>
      <c r="B591" s="26" t="s">
        <v>343</v>
      </c>
      <c r="C591" s="32">
        <v>0</v>
      </c>
      <c r="D591" s="33">
        <v>4</v>
      </c>
      <c r="E591" s="33">
        <v>16</v>
      </c>
      <c r="F591" s="33">
        <v>12</v>
      </c>
      <c r="G591" s="33">
        <v>32</v>
      </c>
      <c r="H591" s="28"/>
      <c r="I591" s="28"/>
      <c r="J591" s="29"/>
      <c r="K591" s="29"/>
      <c r="L591" s="30"/>
    </row>
    <row r="592" spans="1:12" s="17" customFormat="1" ht="12">
      <c r="A592" s="31"/>
      <c r="B592" s="26" t="s">
        <v>344</v>
      </c>
      <c r="C592" s="32">
        <v>0</v>
      </c>
      <c r="D592" s="33">
        <v>16</v>
      </c>
      <c r="E592" s="33">
        <v>12</v>
      </c>
      <c r="F592" s="33">
        <v>16</v>
      </c>
      <c r="G592" s="33">
        <v>44</v>
      </c>
      <c r="H592" s="28"/>
      <c r="I592" s="28"/>
      <c r="J592" s="29"/>
      <c r="K592" s="29"/>
      <c r="L592" s="30"/>
    </row>
    <row r="593" spans="1:12" s="17" customFormat="1" ht="12">
      <c r="A593" s="31"/>
      <c r="B593" s="26" t="s">
        <v>345</v>
      </c>
      <c r="C593" s="32">
        <v>0</v>
      </c>
      <c r="D593" s="33">
        <v>9</v>
      </c>
      <c r="E593" s="33">
        <v>10</v>
      </c>
      <c r="F593" s="33">
        <v>14</v>
      </c>
      <c r="G593" s="33">
        <v>33</v>
      </c>
      <c r="H593" s="28"/>
      <c r="I593" s="28"/>
      <c r="J593" s="29"/>
      <c r="K593" s="29"/>
      <c r="L593" s="30"/>
    </row>
    <row r="594" spans="1:12" s="17" customFormat="1" ht="12">
      <c r="A594" s="31"/>
      <c r="B594" s="26" t="s">
        <v>346</v>
      </c>
      <c r="C594" s="32">
        <v>0</v>
      </c>
      <c r="D594" s="33">
        <v>8</v>
      </c>
      <c r="E594" s="33">
        <v>9</v>
      </c>
      <c r="F594" s="33">
        <v>12</v>
      </c>
      <c r="G594" s="33">
        <v>29</v>
      </c>
      <c r="H594" s="28"/>
      <c r="I594" s="28"/>
      <c r="J594" s="29"/>
      <c r="K594" s="29"/>
      <c r="L594" s="30"/>
    </row>
    <row r="595" spans="1:12" s="17" customFormat="1" ht="12">
      <c r="A595" s="31"/>
      <c r="B595" s="26" t="s">
        <v>347</v>
      </c>
      <c r="C595" s="32">
        <v>0</v>
      </c>
      <c r="D595" s="33">
        <v>5</v>
      </c>
      <c r="E595" s="33">
        <v>10</v>
      </c>
      <c r="F595" s="33">
        <v>14</v>
      </c>
      <c r="G595" s="33">
        <v>29</v>
      </c>
      <c r="H595" s="28"/>
      <c r="I595" s="28"/>
      <c r="J595" s="29"/>
      <c r="K595" s="29"/>
      <c r="L595" s="30"/>
    </row>
    <row r="596" spans="1:12" s="17" customFormat="1" ht="12">
      <c r="A596" s="31"/>
      <c r="B596" s="26" t="s">
        <v>348</v>
      </c>
      <c r="C596" s="32">
        <v>0</v>
      </c>
      <c r="D596" s="33">
        <v>5</v>
      </c>
      <c r="E596" s="33">
        <v>11</v>
      </c>
      <c r="F596" s="33">
        <v>10</v>
      </c>
      <c r="G596" s="33">
        <v>26</v>
      </c>
      <c r="H596" s="28"/>
      <c r="I596" s="28"/>
      <c r="J596" s="29"/>
      <c r="K596" s="29"/>
      <c r="L596" s="30"/>
    </row>
    <row r="597" spans="1:12" s="17" customFormat="1" ht="12">
      <c r="A597" s="31"/>
      <c r="B597" s="26" t="s">
        <v>349</v>
      </c>
      <c r="C597" s="32">
        <v>0</v>
      </c>
      <c r="D597" s="33">
        <v>11</v>
      </c>
      <c r="E597" s="33">
        <v>14</v>
      </c>
      <c r="F597" s="33">
        <v>10</v>
      </c>
      <c r="G597" s="33">
        <v>35</v>
      </c>
      <c r="H597" s="28"/>
      <c r="I597" s="28"/>
      <c r="J597" s="29"/>
      <c r="K597" s="29"/>
      <c r="L597" s="30"/>
    </row>
    <row r="598" spans="1:12" s="17" customFormat="1" ht="12">
      <c r="A598" s="31"/>
      <c r="B598" s="26" t="s">
        <v>350</v>
      </c>
      <c r="C598" s="32">
        <v>0</v>
      </c>
      <c r="D598" s="33">
        <v>9</v>
      </c>
      <c r="E598" s="33">
        <v>15</v>
      </c>
      <c r="F598" s="33">
        <v>13</v>
      </c>
      <c r="G598" s="33">
        <v>37</v>
      </c>
      <c r="H598" s="28"/>
      <c r="I598" s="28"/>
      <c r="J598" s="29"/>
      <c r="K598" s="29"/>
      <c r="L598" s="30"/>
    </row>
    <row r="599" spans="1:12" s="17" customFormat="1" ht="12">
      <c r="A599" s="31"/>
      <c r="B599" s="26" t="s">
        <v>351</v>
      </c>
      <c r="C599" s="32">
        <v>0</v>
      </c>
      <c r="D599" s="33">
        <v>9</v>
      </c>
      <c r="E599" s="33">
        <v>16</v>
      </c>
      <c r="F599" s="33">
        <v>19</v>
      </c>
      <c r="G599" s="33">
        <v>44</v>
      </c>
      <c r="H599" s="28"/>
      <c r="I599" s="28"/>
      <c r="J599" s="29"/>
      <c r="K599" s="29"/>
      <c r="L599" s="30"/>
    </row>
    <row r="600" spans="1:12" s="17" customFormat="1" ht="12">
      <c r="A600" s="31"/>
      <c r="B600" s="26" t="s">
        <v>352</v>
      </c>
      <c r="C600" s="32">
        <v>0</v>
      </c>
      <c r="D600" s="33">
        <v>8</v>
      </c>
      <c r="E600" s="33">
        <v>11</v>
      </c>
      <c r="F600" s="33">
        <v>15</v>
      </c>
      <c r="G600" s="33">
        <v>34</v>
      </c>
      <c r="H600" s="28"/>
      <c r="I600" s="28"/>
      <c r="J600" s="29"/>
      <c r="K600" s="29"/>
      <c r="L600" s="30"/>
    </row>
    <row r="601" spans="1:12" s="17" customFormat="1" ht="12">
      <c r="A601" s="31"/>
      <c r="B601" s="26" t="s">
        <v>353</v>
      </c>
      <c r="C601" s="32">
        <v>0</v>
      </c>
      <c r="D601" s="33">
        <v>9</v>
      </c>
      <c r="E601" s="33">
        <v>16</v>
      </c>
      <c r="F601" s="33">
        <v>16</v>
      </c>
      <c r="G601" s="33">
        <v>41</v>
      </c>
      <c r="H601" s="28"/>
      <c r="I601" s="28"/>
      <c r="J601" s="29"/>
      <c r="K601" s="29"/>
      <c r="L601" s="30"/>
    </row>
    <row r="602" spans="1:12" s="17" customFormat="1" ht="12">
      <c r="A602" s="31"/>
      <c r="B602" s="26" t="s">
        <v>354</v>
      </c>
      <c r="C602" s="32">
        <v>0</v>
      </c>
      <c r="D602" s="33">
        <v>8</v>
      </c>
      <c r="E602" s="33">
        <v>12</v>
      </c>
      <c r="F602" s="33">
        <v>16</v>
      </c>
      <c r="G602" s="33">
        <v>36</v>
      </c>
      <c r="H602" s="28"/>
      <c r="I602" s="28"/>
      <c r="J602" s="29"/>
      <c r="K602" s="29"/>
      <c r="L602" s="30"/>
    </row>
    <row r="603" spans="1:12" s="17" customFormat="1" ht="12">
      <c r="A603" s="31"/>
      <c r="B603" s="26" t="s">
        <v>355</v>
      </c>
      <c r="C603" s="32">
        <v>0</v>
      </c>
      <c r="D603" s="33">
        <v>10</v>
      </c>
      <c r="E603" s="33">
        <v>14</v>
      </c>
      <c r="F603" s="33">
        <v>16</v>
      </c>
      <c r="G603" s="33">
        <v>40</v>
      </c>
      <c r="H603" s="28"/>
      <c r="I603" s="28"/>
      <c r="J603" s="29"/>
      <c r="K603" s="29"/>
      <c r="L603" s="30"/>
    </row>
    <row r="604" spans="1:12" s="17" customFormat="1" ht="12">
      <c r="A604" s="31"/>
      <c r="B604" s="26" t="s">
        <v>356</v>
      </c>
      <c r="C604" s="32">
        <v>0</v>
      </c>
      <c r="D604" s="33">
        <v>8</v>
      </c>
      <c r="E604" s="33">
        <v>14</v>
      </c>
      <c r="F604" s="33">
        <v>13</v>
      </c>
      <c r="G604" s="33">
        <v>35</v>
      </c>
      <c r="H604" s="28"/>
      <c r="I604" s="28"/>
      <c r="J604" s="29"/>
      <c r="K604" s="29"/>
      <c r="L604" s="30"/>
    </row>
    <row r="605" spans="1:12" s="17" customFormat="1" ht="12">
      <c r="A605" s="31"/>
      <c r="B605" s="26" t="s">
        <v>357</v>
      </c>
      <c r="C605" s="32">
        <v>0</v>
      </c>
      <c r="D605" s="33">
        <f>$D$24</f>
        <v>16</v>
      </c>
      <c r="E605" s="33">
        <f>$E$24</f>
        <v>11</v>
      </c>
      <c r="F605" s="33">
        <f>$F$24</f>
        <v>15</v>
      </c>
      <c r="G605" s="33">
        <f>$G$24</f>
        <v>46</v>
      </c>
      <c r="H605" s="28"/>
      <c r="I605" s="28"/>
      <c r="J605" s="29"/>
      <c r="K605" s="29"/>
      <c r="L605" s="30"/>
    </row>
    <row r="606" spans="1:12" s="17" customFormat="1" ht="12">
      <c r="A606" s="31"/>
      <c r="B606" s="26" t="s">
        <v>358</v>
      </c>
      <c r="C606" s="32">
        <v>0</v>
      </c>
      <c r="D606" s="33">
        <v>6</v>
      </c>
      <c r="E606" s="33">
        <v>12</v>
      </c>
      <c r="F606" s="33">
        <v>9</v>
      </c>
      <c r="G606" s="33">
        <v>27</v>
      </c>
      <c r="H606" s="28"/>
      <c r="I606" s="28"/>
      <c r="J606" s="29"/>
      <c r="K606" s="29"/>
      <c r="L606" s="30"/>
    </row>
    <row r="607" spans="1:12" s="17" customFormat="1" ht="12">
      <c r="A607" s="31"/>
      <c r="B607" s="26" t="s">
        <v>359</v>
      </c>
      <c r="C607" s="32">
        <v>0</v>
      </c>
      <c r="D607" s="33">
        <v>8</v>
      </c>
      <c r="E607" s="33">
        <v>12</v>
      </c>
      <c r="F607" s="33">
        <v>7</v>
      </c>
      <c r="G607" s="33">
        <v>27</v>
      </c>
      <c r="H607" s="28"/>
      <c r="I607" s="28"/>
      <c r="J607" s="29"/>
      <c r="K607" s="29"/>
      <c r="L607" s="30"/>
    </row>
    <row r="608" spans="1:12" s="17" customFormat="1" ht="12">
      <c r="A608" s="31"/>
      <c r="B608" s="26" t="s">
        <v>360</v>
      </c>
      <c r="C608" s="32">
        <v>0</v>
      </c>
      <c r="D608" s="33">
        <v>8</v>
      </c>
      <c r="E608" s="33">
        <v>12</v>
      </c>
      <c r="F608" s="33">
        <v>7</v>
      </c>
      <c r="G608" s="33">
        <v>27</v>
      </c>
      <c r="H608" s="28"/>
      <c r="I608" s="28"/>
      <c r="J608" s="29"/>
      <c r="K608" s="29"/>
      <c r="L608" s="30"/>
    </row>
    <row r="609" spans="1:12" s="17" customFormat="1" ht="12">
      <c r="A609" s="31"/>
      <c r="B609" s="26" t="s">
        <v>361</v>
      </c>
      <c r="C609" s="32">
        <v>0</v>
      </c>
      <c r="D609" s="33">
        <v>11</v>
      </c>
      <c r="E609" s="33">
        <v>8</v>
      </c>
      <c r="F609" s="33">
        <v>9</v>
      </c>
      <c r="G609" s="33">
        <v>28</v>
      </c>
      <c r="H609" s="28"/>
      <c r="I609" s="28"/>
      <c r="J609" s="29"/>
      <c r="K609" s="29"/>
      <c r="L609" s="30"/>
    </row>
    <row r="610" spans="1:12" s="17" customFormat="1" ht="12">
      <c r="A610" s="31"/>
      <c r="B610" s="26" t="s">
        <v>362</v>
      </c>
      <c r="C610" s="32">
        <v>0</v>
      </c>
      <c r="D610" s="33">
        <v>6</v>
      </c>
      <c r="E610" s="33">
        <v>10</v>
      </c>
      <c r="F610" s="33">
        <v>11</v>
      </c>
      <c r="G610" s="33">
        <v>27</v>
      </c>
      <c r="H610" s="28"/>
      <c r="I610" s="28"/>
      <c r="J610" s="29"/>
      <c r="K610" s="29"/>
      <c r="L610" s="30"/>
    </row>
    <row r="611" spans="1:12" s="17" customFormat="1" ht="12">
      <c r="A611" s="31"/>
      <c r="B611" s="26" t="s">
        <v>363</v>
      </c>
      <c r="C611" s="32">
        <v>0</v>
      </c>
      <c r="D611" s="33">
        <v>5</v>
      </c>
      <c r="E611" s="33">
        <v>6</v>
      </c>
      <c r="F611" s="33">
        <v>10</v>
      </c>
      <c r="G611" s="33">
        <v>21</v>
      </c>
      <c r="H611" s="28"/>
      <c r="I611" s="28"/>
      <c r="J611" s="29"/>
      <c r="K611" s="29"/>
      <c r="L611" s="30"/>
    </row>
    <row r="612" spans="1:12" s="17" customFormat="1" ht="12">
      <c r="A612" s="31"/>
      <c r="B612" s="26" t="s">
        <v>364</v>
      </c>
      <c r="C612" s="32">
        <v>0</v>
      </c>
      <c r="D612" s="33">
        <v>5</v>
      </c>
      <c r="E612" s="33">
        <v>12</v>
      </c>
      <c r="F612" s="33">
        <v>17</v>
      </c>
      <c r="G612" s="33">
        <v>34</v>
      </c>
      <c r="H612" s="28"/>
      <c r="I612" s="28"/>
      <c r="J612" s="29"/>
      <c r="K612" s="29"/>
      <c r="L612" s="30"/>
    </row>
    <row r="613" spans="1:12" s="17" customFormat="1" ht="12">
      <c r="A613" s="31"/>
      <c r="B613" s="26" t="s">
        <v>365</v>
      </c>
      <c r="C613" s="32">
        <v>0</v>
      </c>
      <c r="D613" s="33">
        <v>8</v>
      </c>
      <c r="E613" s="33">
        <v>8</v>
      </c>
      <c r="F613" s="33">
        <v>16</v>
      </c>
      <c r="G613" s="33">
        <v>32</v>
      </c>
      <c r="H613" s="28"/>
      <c r="I613" s="28"/>
      <c r="J613" s="29"/>
      <c r="K613" s="29"/>
      <c r="L613" s="30"/>
    </row>
    <row r="614" spans="1:12" s="17" customFormat="1" ht="12">
      <c r="A614" s="31"/>
      <c r="B614" s="26" t="s">
        <v>366</v>
      </c>
      <c r="C614" s="32">
        <v>0</v>
      </c>
      <c r="D614" s="33">
        <v>5</v>
      </c>
      <c r="E614" s="33">
        <v>10</v>
      </c>
      <c r="F614" s="33">
        <v>13</v>
      </c>
      <c r="G614" s="33">
        <v>28</v>
      </c>
      <c r="H614" s="28"/>
      <c r="I614" s="28"/>
      <c r="J614" s="29"/>
      <c r="K614" s="29"/>
      <c r="L614" s="30"/>
    </row>
    <row r="615" spans="1:12" s="17" customFormat="1" ht="12">
      <c r="A615" s="31"/>
      <c r="B615" s="26" t="s">
        <v>367</v>
      </c>
      <c r="C615" s="32">
        <v>0</v>
      </c>
      <c r="D615" s="33">
        <v>11</v>
      </c>
      <c r="E615" s="33">
        <v>9</v>
      </c>
      <c r="F615" s="33">
        <v>16</v>
      </c>
      <c r="G615" s="33">
        <v>36</v>
      </c>
      <c r="H615" s="28"/>
      <c r="I615" s="28"/>
      <c r="J615" s="29"/>
      <c r="K615" s="29"/>
      <c r="L615" s="30"/>
    </row>
    <row r="616" spans="1:12" s="17" customFormat="1" ht="12">
      <c r="A616" s="31"/>
      <c r="B616" s="26" t="s">
        <v>368</v>
      </c>
      <c r="C616" s="32">
        <v>0</v>
      </c>
      <c r="D616" s="33">
        <v>14</v>
      </c>
      <c r="E616" s="33">
        <v>10</v>
      </c>
      <c r="F616" s="33">
        <v>16</v>
      </c>
      <c r="G616" s="33">
        <v>40</v>
      </c>
      <c r="H616" s="28"/>
      <c r="I616" s="28"/>
      <c r="J616" s="29"/>
      <c r="K616" s="29"/>
      <c r="L616" s="30"/>
    </row>
    <row r="617" spans="1:12" s="17" customFormat="1" ht="12">
      <c r="A617" s="31"/>
      <c r="B617" s="26" t="s">
        <v>369</v>
      </c>
      <c r="C617" s="32">
        <v>0</v>
      </c>
      <c r="D617" s="33">
        <v>9</v>
      </c>
      <c r="E617" s="33">
        <v>10</v>
      </c>
      <c r="F617" s="33">
        <v>16</v>
      </c>
      <c r="G617" s="33">
        <v>35</v>
      </c>
      <c r="H617" s="28"/>
      <c r="I617" s="28"/>
      <c r="J617" s="29"/>
      <c r="K617" s="29"/>
      <c r="L617" s="30"/>
    </row>
    <row r="618" spans="1:12" s="17" customFormat="1" ht="12">
      <c r="A618" s="31"/>
      <c r="B618" s="26" t="s">
        <v>370</v>
      </c>
      <c r="C618" s="32">
        <v>0</v>
      </c>
      <c r="D618" s="33">
        <v>8</v>
      </c>
      <c r="E618" s="33">
        <v>5</v>
      </c>
      <c r="F618" s="33">
        <v>19</v>
      </c>
      <c r="G618" s="33">
        <v>32</v>
      </c>
      <c r="H618" s="28"/>
      <c r="I618" s="28"/>
      <c r="J618" s="29"/>
      <c r="K618" s="29"/>
      <c r="L618" s="30"/>
    </row>
    <row r="619" spans="1:12" s="17" customFormat="1" ht="12">
      <c r="A619" s="31"/>
      <c r="B619" s="26" t="s">
        <v>371</v>
      </c>
      <c r="C619" s="32">
        <v>0</v>
      </c>
      <c r="D619" s="33">
        <v>4</v>
      </c>
      <c r="E619" s="33">
        <v>8</v>
      </c>
      <c r="F619" s="33">
        <v>21</v>
      </c>
      <c r="G619" s="33">
        <v>33</v>
      </c>
      <c r="H619" s="28"/>
      <c r="I619" s="28"/>
      <c r="J619" s="29"/>
      <c r="K619" s="29"/>
      <c r="L619" s="30"/>
    </row>
    <row r="620" spans="1:12" s="17" customFormat="1" ht="12">
      <c r="A620" s="31"/>
      <c r="B620" s="26" t="s">
        <v>372</v>
      </c>
      <c r="C620" s="32">
        <v>0</v>
      </c>
      <c r="D620" s="33">
        <v>6</v>
      </c>
      <c r="E620" s="33">
        <v>11</v>
      </c>
      <c r="F620" s="33">
        <v>18</v>
      </c>
      <c r="G620" s="33">
        <f>$G$24</f>
        <v>46</v>
      </c>
      <c r="H620" s="28"/>
      <c r="I620" s="28"/>
      <c r="J620" s="29"/>
      <c r="K620" s="29"/>
      <c r="L620" s="30"/>
    </row>
    <row r="621" spans="1:12" s="17" customFormat="1" ht="12">
      <c r="A621" s="31"/>
      <c r="B621" s="26" t="s">
        <v>373</v>
      </c>
      <c r="C621" s="32">
        <v>0</v>
      </c>
      <c r="D621" s="33">
        <v>11</v>
      </c>
      <c r="E621" s="33">
        <v>10</v>
      </c>
      <c r="F621" s="33">
        <v>19</v>
      </c>
      <c r="G621" s="33">
        <v>40</v>
      </c>
      <c r="H621" s="28"/>
      <c r="I621" s="28"/>
      <c r="J621" s="29"/>
      <c r="K621" s="29"/>
      <c r="L621" s="30"/>
    </row>
    <row r="622" spans="1:12" s="17" customFormat="1" ht="12">
      <c r="A622" s="31"/>
      <c r="B622" s="26" t="s">
        <v>374</v>
      </c>
      <c r="C622" s="32">
        <v>0</v>
      </c>
      <c r="D622" s="33">
        <v>8</v>
      </c>
      <c r="E622" s="33">
        <v>7</v>
      </c>
      <c r="F622" s="33">
        <v>17</v>
      </c>
      <c r="G622" s="33">
        <v>32</v>
      </c>
      <c r="H622" s="28"/>
      <c r="I622" s="28"/>
      <c r="J622" s="29"/>
      <c r="K622" s="29"/>
      <c r="L622" s="30"/>
    </row>
    <row r="623" spans="1:12" s="17" customFormat="1" ht="12">
      <c r="A623" s="31"/>
      <c r="B623" s="26" t="s">
        <v>375</v>
      </c>
      <c r="C623" s="32">
        <v>0</v>
      </c>
      <c r="D623" s="33">
        <v>7</v>
      </c>
      <c r="E623" s="33">
        <v>10</v>
      </c>
      <c r="F623" s="33">
        <v>15</v>
      </c>
      <c r="G623" s="33">
        <v>32</v>
      </c>
      <c r="H623" s="28"/>
      <c r="I623" s="28"/>
      <c r="J623" s="29"/>
      <c r="K623" s="29"/>
      <c r="L623" s="30"/>
    </row>
    <row r="624" spans="1:12" s="17" customFormat="1" ht="12">
      <c r="A624" s="31"/>
      <c r="B624" s="26" t="s">
        <v>376</v>
      </c>
      <c r="C624" s="32">
        <v>0</v>
      </c>
      <c r="D624" s="33">
        <v>4</v>
      </c>
      <c r="E624" s="33">
        <v>9</v>
      </c>
      <c r="F624" s="33">
        <v>13</v>
      </c>
      <c r="G624" s="33">
        <v>26</v>
      </c>
      <c r="H624" s="28"/>
      <c r="I624" s="28"/>
      <c r="J624" s="29"/>
      <c r="K624" s="29"/>
      <c r="L624" s="30"/>
    </row>
    <row r="625" spans="1:12" s="17" customFormat="1" ht="12">
      <c r="A625" s="31"/>
      <c r="B625" s="26" t="s">
        <v>377</v>
      </c>
      <c r="C625" s="32">
        <v>0</v>
      </c>
      <c r="D625" s="33">
        <v>4</v>
      </c>
      <c r="E625" s="33">
        <v>9</v>
      </c>
      <c r="F625" s="33">
        <v>13</v>
      </c>
      <c r="G625" s="33">
        <v>26</v>
      </c>
      <c r="H625" s="28"/>
      <c r="I625" s="28"/>
      <c r="J625" s="29"/>
      <c r="K625" s="29"/>
      <c r="L625" s="30"/>
    </row>
    <row r="626" spans="1:12" s="17" customFormat="1" ht="12">
      <c r="A626" s="31"/>
      <c r="B626" s="26" t="s">
        <v>378</v>
      </c>
      <c r="C626" s="32">
        <v>0</v>
      </c>
      <c r="D626" s="33">
        <v>5</v>
      </c>
      <c r="E626" s="33">
        <v>20</v>
      </c>
      <c r="F626" s="33">
        <v>20</v>
      </c>
      <c r="G626" s="33">
        <v>45</v>
      </c>
      <c r="H626" s="28"/>
      <c r="I626" s="28"/>
      <c r="J626" s="29"/>
      <c r="K626" s="29"/>
      <c r="L626" s="30"/>
    </row>
    <row r="627" spans="1:12" s="17" customFormat="1" ht="12">
      <c r="A627" s="31"/>
      <c r="B627" s="26" t="s">
        <v>379</v>
      </c>
      <c r="C627" s="32">
        <v>0</v>
      </c>
      <c r="D627" s="33">
        <v>7</v>
      </c>
      <c r="E627" s="33">
        <v>17</v>
      </c>
      <c r="F627" s="33">
        <v>17</v>
      </c>
      <c r="G627" s="33">
        <v>41</v>
      </c>
      <c r="H627" s="28"/>
      <c r="I627" s="28"/>
      <c r="J627" s="29"/>
      <c r="K627" s="29"/>
      <c r="L627" s="30"/>
    </row>
    <row r="628" spans="1:12">
      <c r="A628" s="31"/>
      <c r="B628" s="26" t="s">
        <v>380</v>
      </c>
      <c r="C628" s="32">
        <v>0</v>
      </c>
      <c r="D628" s="33">
        <v>17</v>
      </c>
      <c r="E628" s="33">
        <v>15</v>
      </c>
      <c r="F628" s="33">
        <v>11</v>
      </c>
      <c r="G628" s="33">
        <v>43</v>
      </c>
    </row>
    <row r="629" spans="1:12" s="17" customFormat="1" ht="12">
      <c r="A629" s="31"/>
      <c r="B629" s="26" t="s">
        <v>381</v>
      </c>
      <c r="C629" s="32">
        <v>0</v>
      </c>
      <c r="D629" s="33">
        <v>7</v>
      </c>
      <c r="E629" s="33">
        <v>13</v>
      </c>
      <c r="F629" s="33">
        <v>20</v>
      </c>
      <c r="G629" s="33">
        <v>40</v>
      </c>
      <c r="H629" s="15"/>
      <c r="I629" s="15"/>
    </row>
    <row r="630" spans="1:12" s="17" customFormat="1" ht="12">
      <c r="A630" s="31"/>
      <c r="B630" s="26" t="s">
        <v>382</v>
      </c>
      <c r="C630" s="32">
        <v>0</v>
      </c>
      <c r="D630" s="33">
        <v>3</v>
      </c>
      <c r="E630" s="33">
        <v>16</v>
      </c>
      <c r="F630" s="33">
        <v>28</v>
      </c>
      <c r="G630" s="33">
        <v>47</v>
      </c>
      <c r="H630" s="15"/>
      <c r="I630" s="15"/>
    </row>
    <row r="631" spans="1:12">
      <c r="A631" s="31"/>
      <c r="B631" s="26" t="s">
        <v>383</v>
      </c>
      <c r="C631" s="32">
        <v>0</v>
      </c>
      <c r="D631" s="33">
        <v>3</v>
      </c>
      <c r="E631" s="33">
        <v>10</v>
      </c>
      <c r="F631" s="33">
        <v>27</v>
      </c>
      <c r="G631" s="33">
        <v>40</v>
      </c>
    </row>
    <row r="632" spans="1:12">
      <c r="A632" s="31"/>
      <c r="B632" s="26" t="s">
        <v>384</v>
      </c>
      <c r="C632" s="32">
        <v>0</v>
      </c>
      <c r="D632" s="33">
        <v>5</v>
      </c>
      <c r="E632" s="33">
        <v>13</v>
      </c>
      <c r="F632" s="33">
        <v>22</v>
      </c>
      <c r="G632" s="33">
        <v>40</v>
      </c>
    </row>
    <row r="633" spans="1:12">
      <c r="A633" s="31"/>
      <c r="B633" s="26" t="s">
        <v>385</v>
      </c>
      <c r="C633" s="32">
        <v>0</v>
      </c>
      <c r="D633" s="33">
        <v>6</v>
      </c>
      <c r="E633" s="33">
        <v>10</v>
      </c>
      <c r="F633" s="33">
        <v>25</v>
      </c>
      <c r="G633" s="33">
        <v>41</v>
      </c>
    </row>
    <row r="634" spans="1:12">
      <c r="A634" s="31"/>
      <c r="B634" s="26" t="s">
        <v>386</v>
      </c>
      <c r="C634" s="32">
        <v>0</v>
      </c>
      <c r="D634" s="33">
        <v>5</v>
      </c>
      <c r="E634" s="33">
        <v>15</v>
      </c>
      <c r="F634" s="33">
        <v>36</v>
      </c>
      <c r="G634" s="33">
        <v>56</v>
      </c>
    </row>
    <row r="635" spans="1:12">
      <c r="A635" s="31"/>
      <c r="B635" s="26" t="s">
        <v>387</v>
      </c>
      <c r="C635" s="32">
        <v>0</v>
      </c>
      <c r="D635" s="33">
        <v>2</v>
      </c>
      <c r="E635" s="33">
        <v>12</v>
      </c>
      <c r="F635" s="33">
        <v>32</v>
      </c>
      <c r="G635" s="33">
        <v>46</v>
      </c>
    </row>
    <row r="636" spans="1:12">
      <c r="A636" s="31"/>
      <c r="B636" s="26" t="s">
        <v>388</v>
      </c>
      <c r="C636" s="32">
        <v>0</v>
      </c>
      <c r="D636" s="33">
        <v>7</v>
      </c>
      <c r="E636" s="33">
        <v>7</v>
      </c>
      <c r="F636" s="33">
        <v>21</v>
      </c>
      <c r="G636" s="33">
        <v>35</v>
      </c>
    </row>
    <row r="637" spans="1:12">
      <c r="B637" s="26" t="s">
        <v>389</v>
      </c>
      <c r="C637" s="32">
        <v>0</v>
      </c>
      <c r="D637" s="33">
        <v>6</v>
      </c>
      <c r="E637" s="33">
        <v>12</v>
      </c>
      <c r="F637" s="33">
        <v>20</v>
      </c>
      <c r="G637" s="33">
        <v>38</v>
      </c>
    </row>
    <row r="638" spans="1:12">
      <c r="B638" s="26" t="s">
        <v>390</v>
      </c>
      <c r="C638" s="32">
        <v>0</v>
      </c>
      <c r="D638" s="33">
        <v>10</v>
      </c>
      <c r="E638" s="33">
        <v>18</v>
      </c>
      <c r="F638" s="33">
        <v>23</v>
      </c>
      <c r="G638" s="33">
        <v>51</v>
      </c>
    </row>
    <row r="639" spans="1:12">
      <c r="B639" s="26" t="s">
        <v>391</v>
      </c>
      <c r="C639" s="32">
        <v>0</v>
      </c>
      <c r="D639" s="33">
        <v>9</v>
      </c>
      <c r="E639" s="33">
        <v>19</v>
      </c>
      <c r="F639" s="33">
        <v>21</v>
      </c>
      <c r="G639" s="33">
        <v>49</v>
      </c>
    </row>
    <row r="640" spans="1:12">
      <c r="B640" s="26" t="s">
        <v>392</v>
      </c>
      <c r="C640" s="32">
        <v>0</v>
      </c>
      <c r="D640" s="33">
        <v>9</v>
      </c>
      <c r="E640" s="33">
        <v>19</v>
      </c>
      <c r="F640" s="33">
        <v>17</v>
      </c>
      <c r="G640" s="33">
        <v>45</v>
      </c>
    </row>
    <row r="641" spans="2:7">
      <c r="B641" s="26" t="s">
        <v>393</v>
      </c>
      <c r="C641" s="32">
        <v>0</v>
      </c>
      <c r="D641" s="33">
        <v>11</v>
      </c>
      <c r="E641" s="33">
        <v>15</v>
      </c>
      <c r="F641" s="33">
        <v>19</v>
      </c>
      <c r="G641" s="33">
        <v>45</v>
      </c>
    </row>
    <row r="642" spans="2:7">
      <c r="B642" s="26" t="s">
        <v>394</v>
      </c>
      <c r="C642" s="32">
        <v>0</v>
      </c>
      <c r="D642" s="33">
        <v>10</v>
      </c>
      <c r="E642" s="33">
        <v>15</v>
      </c>
      <c r="F642" s="33">
        <v>17</v>
      </c>
      <c r="G642" s="33">
        <v>42</v>
      </c>
    </row>
    <row r="643" spans="2:7">
      <c r="B643" s="26" t="s">
        <v>395</v>
      </c>
      <c r="C643" s="32">
        <v>0</v>
      </c>
      <c r="D643" s="33">
        <v>10</v>
      </c>
      <c r="E643" s="33">
        <v>15</v>
      </c>
      <c r="F643" s="33">
        <v>17</v>
      </c>
      <c r="G643" s="33">
        <v>42</v>
      </c>
    </row>
    <row r="644" spans="2:7">
      <c r="B644" s="26" t="s">
        <v>396</v>
      </c>
      <c r="C644" s="32">
        <v>0</v>
      </c>
      <c r="D644" s="33">
        <v>13</v>
      </c>
      <c r="E644" s="33">
        <v>17</v>
      </c>
      <c r="F644" s="33">
        <v>19</v>
      </c>
      <c r="G644" s="33">
        <v>49</v>
      </c>
    </row>
    <row r="645" spans="2:7">
      <c r="B645" s="26" t="s">
        <v>397</v>
      </c>
      <c r="C645" s="32">
        <v>0</v>
      </c>
      <c r="D645" s="33">
        <v>13</v>
      </c>
      <c r="E645" s="33">
        <v>17</v>
      </c>
      <c r="F645" s="33">
        <v>19</v>
      </c>
      <c r="G645" s="33">
        <v>49</v>
      </c>
    </row>
    <row r="646" spans="2:7">
      <c r="B646" s="26" t="s">
        <v>398</v>
      </c>
      <c r="C646" s="32">
        <v>0</v>
      </c>
      <c r="D646" s="33">
        <v>15</v>
      </c>
      <c r="E646" s="33">
        <v>15</v>
      </c>
      <c r="F646" s="33">
        <v>19</v>
      </c>
      <c r="G646" s="33">
        <v>49</v>
      </c>
    </row>
    <row r="647" spans="2:7">
      <c r="B647" s="26" t="s">
        <v>399</v>
      </c>
      <c r="C647" s="32">
        <v>0</v>
      </c>
      <c r="D647" s="33">
        <v>12</v>
      </c>
      <c r="E647" s="33">
        <v>15</v>
      </c>
      <c r="F647" s="33">
        <v>19</v>
      </c>
      <c r="G647" s="33">
        <v>46</v>
      </c>
    </row>
    <row r="648" spans="2:7">
      <c r="B648" s="26" t="s">
        <v>400</v>
      </c>
      <c r="C648" s="32">
        <v>0</v>
      </c>
      <c r="D648" s="33">
        <v>13</v>
      </c>
      <c r="E648" s="33">
        <v>10</v>
      </c>
      <c r="F648" s="33">
        <v>13</v>
      </c>
      <c r="G648" s="33">
        <v>36</v>
      </c>
    </row>
    <row r="649" spans="2:7">
      <c r="B649" s="26" t="s">
        <v>401</v>
      </c>
      <c r="C649" s="32">
        <v>0</v>
      </c>
      <c r="D649" s="33">
        <v>12</v>
      </c>
      <c r="E649" s="33">
        <v>8</v>
      </c>
      <c r="F649" s="33">
        <v>19</v>
      </c>
      <c r="G649" s="33">
        <v>39</v>
      </c>
    </row>
    <row r="650" spans="2:7">
      <c r="B650" s="26" t="s">
        <v>402</v>
      </c>
      <c r="C650" s="32">
        <v>0</v>
      </c>
      <c r="D650" s="33">
        <v>13</v>
      </c>
      <c r="E650" s="33">
        <v>10</v>
      </c>
      <c r="F650" s="33">
        <v>18</v>
      </c>
      <c r="G650" s="33">
        <v>41</v>
      </c>
    </row>
    <row r="651" spans="2:7">
      <c r="B651" s="26" t="s">
        <v>403</v>
      </c>
      <c r="C651" s="32">
        <v>0</v>
      </c>
      <c r="D651" s="33">
        <v>8</v>
      </c>
      <c r="E651" s="33">
        <v>17</v>
      </c>
      <c r="F651" s="33">
        <v>21</v>
      </c>
      <c r="G651" s="33">
        <v>46</v>
      </c>
    </row>
    <row r="652" spans="2:7">
      <c r="B652" s="26" t="s">
        <v>404</v>
      </c>
      <c r="C652" s="32">
        <v>0</v>
      </c>
      <c r="D652" s="33">
        <v>7</v>
      </c>
      <c r="E652" s="33">
        <v>13</v>
      </c>
      <c r="F652" s="33">
        <v>24</v>
      </c>
      <c r="G652" s="33">
        <v>44</v>
      </c>
    </row>
    <row r="653" spans="2:7">
      <c r="B653" s="26" t="s">
        <v>405</v>
      </c>
      <c r="C653" s="32">
        <v>0</v>
      </c>
      <c r="D653" s="33">
        <v>7</v>
      </c>
      <c r="E653" s="33">
        <v>13</v>
      </c>
      <c r="F653" s="33">
        <v>24</v>
      </c>
      <c r="G653" s="33">
        <v>44</v>
      </c>
    </row>
    <row r="654" spans="2:7">
      <c r="B654" s="26" t="s">
        <v>406</v>
      </c>
      <c r="C654" s="32">
        <v>0</v>
      </c>
      <c r="D654" s="33">
        <v>6</v>
      </c>
      <c r="E654" s="33">
        <v>13</v>
      </c>
      <c r="F654" s="33">
        <v>16</v>
      </c>
      <c r="G654" s="33">
        <v>35</v>
      </c>
    </row>
    <row r="655" spans="2:7">
      <c r="B655" s="26" t="s">
        <v>407</v>
      </c>
      <c r="C655" s="32">
        <v>0</v>
      </c>
      <c r="D655" s="33">
        <v>6</v>
      </c>
      <c r="E655" s="33">
        <v>13</v>
      </c>
      <c r="F655" s="33">
        <v>16</v>
      </c>
      <c r="G655" s="33">
        <v>35</v>
      </c>
    </row>
    <row r="656" spans="2:7">
      <c r="B656" s="26" t="s">
        <v>408</v>
      </c>
      <c r="C656" s="32">
        <v>0</v>
      </c>
      <c r="D656" s="33">
        <v>5</v>
      </c>
      <c r="E656" s="33">
        <v>14</v>
      </c>
      <c r="F656" s="33">
        <v>14</v>
      </c>
      <c r="G656" s="33">
        <v>33</v>
      </c>
    </row>
    <row r="657" spans="2:7">
      <c r="B657" s="26" t="s">
        <v>409</v>
      </c>
      <c r="C657" s="32">
        <v>0</v>
      </c>
      <c r="D657" s="33">
        <v>7</v>
      </c>
      <c r="E657" s="33">
        <v>11</v>
      </c>
      <c r="F657" s="33">
        <v>11</v>
      </c>
      <c r="G657" s="33">
        <v>29</v>
      </c>
    </row>
    <row r="658" spans="2:7">
      <c r="B658" s="26" t="s">
        <v>410</v>
      </c>
      <c r="C658" s="32">
        <v>0</v>
      </c>
      <c r="D658" s="33">
        <v>8</v>
      </c>
      <c r="E658" s="33">
        <v>10</v>
      </c>
      <c r="F658" s="33">
        <v>13</v>
      </c>
      <c r="G658" s="33">
        <v>31</v>
      </c>
    </row>
    <row r="659" spans="2:7">
      <c r="B659" s="26" t="s">
        <v>411</v>
      </c>
      <c r="C659" s="32">
        <v>0</v>
      </c>
      <c r="D659" s="33">
        <v>5</v>
      </c>
      <c r="E659" s="33">
        <v>12</v>
      </c>
      <c r="F659" s="33">
        <v>13</v>
      </c>
      <c r="G659" s="33">
        <v>30</v>
      </c>
    </row>
    <row r="660" spans="2:7">
      <c r="B660" s="26" t="s">
        <v>412</v>
      </c>
      <c r="C660" s="32">
        <v>0</v>
      </c>
      <c r="D660" s="33">
        <v>8</v>
      </c>
      <c r="E660" s="33">
        <v>8</v>
      </c>
      <c r="F660" s="33">
        <v>14</v>
      </c>
      <c r="G660" s="33">
        <v>30</v>
      </c>
    </row>
    <row r="661" spans="2:7">
      <c r="B661" s="26" t="s">
        <v>413</v>
      </c>
      <c r="C661" s="32">
        <v>0</v>
      </c>
      <c r="D661" s="33">
        <v>5</v>
      </c>
      <c r="E661" s="33">
        <v>8</v>
      </c>
      <c r="F661" s="33">
        <v>11</v>
      </c>
      <c r="G661" s="33">
        <v>24</v>
      </c>
    </row>
    <row r="662" spans="2:7">
      <c r="B662" s="26" t="s">
        <v>414</v>
      </c>
      <c r="C662" s="32">
        <v>0</v>
      </c>
      <c r="D662" s="33">
        <v>3</v>
      </c>
      <c r="E662" s="33">
        <v>8</v>
      </c>
      <c r="F662" s="33">
        <v>13</v>
      </c>
      <c r="G662" s="33">
        <v>24</v>
      </c>
    </row>
    <row r="663" spans="2:7">
      <c r="B663" s="26" t="s">
        <v>415</v>
      </c>
      <c r="C663" s="32">
        <v>0</v>
      </c>
      <c r="D663" s="33">
        <v>4</v>
      </c>
      <c r="E663" s="33">
        <v>9</v>
      </c>
      <c r="F663" s="33">
        <v>21</v>
      </c>
      <c r="G663" s="33">
        <v>34</v>
      </c>
    </row>
    <row r="664" spans="2:7">
      <c r="B664" s="26" t="s">
        <v>416</v>
      </c>
      <c r="C664" s="32">
        <v>0</v>
      </c>
      <c r="D664" s="33">
        <v>4</v>
      </c>
      <c r="E664" s="33">
        <v>10</v>
      </c>
      <c r="F664" s="33">
        <v>17</v>
      </c>
      <c r="G664" s="33">
        <v>31</v>
      </c>
    </row>
    <row r="665" spans="2:7">
      <c r="B665" s="26" t="s">
        <v>417</v>
      </c>
      <c r="C665" s="32">
        <v>0</v>
      </c>
      <c r="D665" s="33">
        <v>4</v>
      </c>
      <c r="E665" s="33">
        <v>8</v>
      </c>
      <c r="F665" s="33">
        <v>10</v>
      </c>
      <c r="G665" s="33">
        <v>22</v>
      </c>
    </row>
    <row r="666" spans="2:7">
      <c r="B666" s="26" t="s">
        <v>418</v>
      </c>
      <c r="C666" s="32">
        <v>0</v>
      </c>
      <c r="D666" s="33">
        <v>10</v>
      </c>
      <c r="E666" s="33">
        <v>7</v>
      </c>
      <c r="F666" s="33">
        <v>20</v>
      </c>
      <c r="G666" s="33">
        <v>37</v>
      </c>
    </row>
    <row r="667" spans="2:7">
      <c r="B667" s="26" t="s">
        <v>419</v>
      </c>
      <c r="C667" s="32">
        <v>0</v>
      </c>
      <c r="D667" s="33">
        <v>10</v>
      </c>
      <c r="E667" s="33">
        <v>4</v>
      </c>
      <c r="F667" s="33">
        <v>23</v>
      </c>
      <c r="G667" s="33">
        <v>37</v>
      </c>
    </row>
    <row r="668" spans="2:7">
      <c r="B668" s="26" t="s">
        <v>420</v>
      </c>
      <c r="C668" s="32">
        <v>0</v>
      </c>
      <c r="D668" s="33">
        <v>9</v>
      </c>
      <c r="E668" s="33">
        <v>8</v>
      </c>
      <c r="F668" s="33">
        <v>25</v>
      </c>
      <c r="G668" s="33">
        <v>42</v>
      </c>
    </row>
    <row r="669" spans="2:7">
      <c r="B669" s="26" t="s">
        <v>421</v>
      </c>
      <c r="C669" s="32">
        <v>0</v>
      </c>
      <c r="D669" s="33">
        <v>6</v>
      </c>
      <c r="E669" s="33">
        <v>9</v>
      </c>
      <c r="F669" s="33">
        <v>22</v>
      </c>
      <c r="G669" s="33">
        <v>37</v>
      </c>
    </row>
    <row r="670" spans="2:7">
      <c r="B670" s="26" t="s">
        <v>422</v>
      </c>
      <c r="C670" s="32">
        <v>0</v>
      </c>
      <c r="D670" s="33">
        <v>5</v>
      </c>
      <c r="E670" s="33">
        <v>11</v>
      </c>
      <c r="F670" s="33">
        <v>18</v>
      </c>
      <c r="G670" s="33">
        <v>34</v>
      </c>
    </row>
    <row r="671" spans="2:7">
      <c r="B671" s="26" t="s">
        <v>423</v>
      </c>
      <c r="C671" s="32">
        <v>0</v>
      </c>
      <c r="D671" s="33">
        <v>4</v>
      </c>
      <c r="E671" s="33">
        <v>8</v>
      </c>
      <c r="F671" s="33">
        <v>10</v>
      </c>
      <c r="G671" s="33">
        <v>22</v>
      </c>
    </row>
    <row r="672" spans="2:7">
      <c r="B672" s="26" t="s">
        <v>424</v>
      </c>
      <c r="C672" s="32">
        <v>0</v>
      </c>
      <c r="D672" s="33">
        <v>4</v>
      </c>
      <c r="E672" s="33">
        <v>7</v>
      </c>
      <c r="F672" s="33">
        <v>12</v>
      </c>
      <c r="G672" s="33">
        <v>23</v>
      </c>
    </row>
    <row r="673" spans="2:7">
      <c r="B673" s="26" t="s">
        <v>425</v>
      </c>
      <c r="C673" s="32">
        <v>0</v>
      </c>
      <c r="D673" s="33">
        <v>2</v>
      </c>
      <c r="E673" s="33">
        <v>14</v>
      </c>
      <c r="F673" s="33">
        <v>21</v>
      </c>
      <c r="G673" s="33">
        <v>37</v>
      </c>
    </row>
    <row r="674" spans="2:7">
      <c r="B674" s="26" t="s">
        <v>426</v>
      </c>
      <c r="C674" s="32">
        <v>0</v>
      </c>
      <c r="D674" s="33">
        <v>7</v>
      </c>
      <c r="E674" s="33">
        <v>14</v>
      </c>
      <c r="F674" s="33">
        <v>16</v>
      </c>
      <c r="G674" s="33">
        <v>37</v>
      </c>
    </row>
    <row r="675" spans="2:7">
      <c r="B675" s="26" t="s">
        <v>427</v>
      </c>
      <c r="C675" s="32">
        <v>0</v>
      </c>
      <c r="D675" s="33">
        <f>$D$24</f>
        <v>16</v>
      </c>
      <c r="E675" s="33">
        <f>$E$24</f>
        <v>11</v>
      </c>
      <c r="F675" s="33">
        <f>$F$24</f>
        <v>15</v>
      </c>
      <c r="G675" s="33">
        <f>$G$24</f>
        <v>46</v>
      </c>
    </row>
    <row r="676" spans="2:7">
      <c r="B676" s="26" t="s">
        <v>428</v>
      </c>
      <c r="C676" s="32">
        <v>0</v>
      </c>
      <c r="D676" s="33">
        <v>9</v>
      </c>
      <c r="E676" s="33">
        <v>10</v>
      </c>
      <c r="F676" s="33">
        <v>12</v>
      </c>
      <c r="G676" s="33">
        <v>31</v>
      </c>
    </row>
    <row r="677" spans="2:7">
      <c r="B677" s="26" t="s">
        <v>429</v>
      </c>
      <c r="C677" s="32">
        <v>0</v>
      </c>
      <c r="D677" s="33">
        <v>13</v>
      </c>
      <c r="E677" s="33">
        <v>14</v>
      </c>
      <c r="F677" s="33">
        <v>15</v>
      </c>
      <c r="G677" s="33">
        <v>42</v>
      </c>
    </row>
    <row r="678" spans="2:7">
      <c r="B678" s="26" t="s">
        <v>430</v>
      </c>
      <c r="C678" s="32">
        <v>0</v>
      </c>
      <c r="D678" s="33">
        <v>10</v>
      </c>
      <c r="E678" s="33">
        <v>13</v>
      </c>
      <c r="F678" s="33">
        <v>15</v>
      </c>
      <c r="G678" s="33">
        <v>38</v>
      </c>
    </row>
    <row r="679" spans="2:7">
      <c r="B679" s="26" t="s">
        <v>431</v>
      </c>
      <c r="C679" s="32">
        <v>0</v>
      </c>
      <c r="D679" s="33">
        <v>11</v>
      </c>
      <c r="E679" s="33">
        <v>14</v>
      </c>
      <c r="F679" s="33">
        <v>11</v>
      </c>
      <c r="G679" s="33">
        <v>36</v>
      </c>
    </row>
    <row r="680" spans="2:7">
      <c r="B680" s="26" t="s">
        <v>432</v>
      </c>
      <c r="C680" s="32">
        <v>0</v>
      </c>
      <c r="D680" s="33">
        <v>10</v>
      </c>
      <c r="E680" s="33">
        <v>15</v>
      </c>
      <c r="F680" s="33">
        <v>12</v>
      </c>
      <c r="G680" s="33">
        <v>37</v>
      </c>
    </row>
    <row r="681" spans="2:7">
      <c r="B681" s="26" t="s">
        <v>433</v>
      </c>
      <c r="C681" s="32">
        <v>0</v>
      </c>
      <c r="D681" s="33">
        <v>8</v>
      </c>
      <c r="E681" s="33">
        <v>7</v>
      </c>
      <c r="F681" s="33">
        <v>15</v>
      </c>
      <c r="G681" s="33">
        <v>30</v>
      </c>
    </row>
    <row r="682" spans="2:7">
      <c r="B682" s="26" t="s">
        <v>434</v>
      </c>
      <c r="C682" s="32">
        <v>0</v>
      </c>
      <c r="D682" s="33">
        <v>5</v>
      </c>
      <c r="E682" s="33">
        <v>8</v>
      </c>
      <c r="F682" s="33">
        <v>21</v>
      </c>
      <c r="G682" s="33">
        <v>34</v>
      </c>
    </row>
    <row r="683" spans="2:7">
      <c r="B683" s="26" t="s">
        <v>435</v>
      </c>
      <c r="C683" s="32">
        <v>0</v>
      </c>
      <c r="D683" s="33">
        <v>4</v>
      </c>
      <c r="E683" s="33">
        <v>12</v>
      </c>
      <c r="F683" s="33">
        <v>21</v>
      </c>
      <c r="G683" s="33">
        <v>37</v>
      </c>
    </row>
    <row r="684" spans="2:7">
      <c r="B684" s="26" t="s">
        <v>436</v>
      </c>
      <c r="C684" s="32">
        <v>0</v>
      </c>
      <c r="D684" s="33">
        <v>8</v>
      </c>
      <c r="E684" s="33">
        <v>12</v>
      </c>
      <c r="F684" s="33">
        <v>19</v>
      </c>
      <c r="G684" s="33">
        <v>39</v>
      </c>
    </row>
    <row r="685" spans="2:7">
      <c r="B685" s="26" t="s">
        <v>437</v>
      </c>
      <c r="C685" s="32">
        <v>0</v>
      </c>
      <c r="D685" s="33">
        <v>10</v>
      </c>
      <c r="E685" s="33">
        <v>10</v>
      </c>
      <c r="F685" s="33">
        <v>19</v>
      </c>
      <c r="G685" s="33">
        <v>39</v>
      </c>
    </row>
    <row r="686" spans="2:7">
      <c r="B686" s="26" t="s">
        <v>438</v>
      </c>
      <c r="C686" s="32">
        <v>0</v>
      </c>
      <c r="D686" s="33">
        <v>13</v>
      </c>
      <c r="E686" s="33">
        <v>17</v>
      </c>
      <c r="F686" s="33">
        <v>17</v>
      </c>
      <c r="G686" s="33">
        <v>47</v>
      </c>
    </row>
    <row r="687" spans="2:7">
      <c r="B687" s="26" t="s">
        <v>439</v>
      </c>
      <c r="C687" s="32">
        <v>0</v>
      </c>
      <c r="D687" s="33">
        <v>12</v>
      </c>
      <c r="E687" s="33">
        <v>12</v>
      </c>
      <c r="F687" s="33">
        <v>12</v>
      </c>
      <c r="G687" s="33">
        <v>36</v>
      </c>
    </row>
    <row r="688" spans="2:7">
      <c r="B688" s="26" t="s">
        <v>440</v>
      </c>
      <c r="C688" s="32">
        <v>0</v>
      </c>
      <c r="D688" s="33">
        <v>8</v>
      </c>
      <c r="E688" s="33">
        <v>17</v>
      </c>
      <c r="F688" s="33">
        <v>14</v>
      </c>
      <c r="G688" s="33">
        <v>39</v>
      </c>
    </row>
    <row r="689" spans="2:7">
      <c r="B689" s="26" t="s">
        <v>441</v>
      </c>
      <c r="C689" s="32">
        <v>0</v>
      </c>
      <c r="D689" s="33">
        <v>8</v>
      </c>
      <c r="E689" s="33">
        <v>15</v>
      </c>
      <c r="F689" s="33">
        <v>20</v>
      </c>
      <c r="G689" s="33">
        <v>43</v>
      </c>
    </row>
    <row r="690" spans="2:7">
      <c r="B690" s="26" t="s">
        <v>442</v>
      </c>
      <c r="C690" s="32">
        <v>0</v>
      </c>
      <c r="D690" s="33">
        <v>4</v>
      </c>
      <c r="E690" s="33">
        <v>18</v>
      </c>
      <c r="F690" s="33">
        <v>23</v>
      </c>
      <c r="G690" s="33">
        <v>45</v>
      </c>
    </row>
    <row r="691" spans="2:7">
      <c r="B691" s="26" t="s">
        <v>443</v>
      </c>
      <c r="C691" s="32">
        <v>0</v>
      </c>
      <c r="D691" s="33">
        <v>4</v>
      </c>
      <c r="E691" s="33">
        <v>5</v>
      </c>
      <c r="F691" s="33">
        <v>12</v>
      </c>
      <c r="G691" s="33">
        <v>21</v>
      </c>
    </row>
    <row r="692" spans="2:7">
      <c r="B692" s="26" t="s">
        <v>444</v>
      </c>
      <c r="C692" s="32">
        <v>0</v>
      </c>
      <c r="D692" s="33">
        <v>9</v>
      </c>
      <c r="E692" s="33">
        <v>5</v>
      </c>
      <c r="F692" s="33">
        <v>18</v>
      </c>
      <c r="G692" s="33">
        <v>32</v>
      </c>
    </row>
    <row r="693" spans="2:7">
      <c r="B693" s="26" t="s">
        <v>445</v>
      </c>
      <c r="C693" s="32">
        <v>0</v>
      </c>
      <c r="D693" s="33">
        <v>9</v>
      </c>
      <c r="E693" s="33">
        <v>2</v>
      </c>
      <c r="F693" s="33">
        <v>13</v>
      </c>
      <c r="G693" s="33">
        <v>24</v>
      </c>
    </row>
    <row r="694" spans="2:7">
      <c r="B694" s="26" t="s">
        <v>446</v>
      </c>
      <c r="C694" s="32">
        <v>0</v>
      </c>
      <c r="D694" s="33">
        <v>7</v>
      </c>
      <c r="E694" s="33">
        <v>7</v>
      </c>
      <c r="F694" s="33">
        <v>7</v>
      </c>
      <c r="G694" s="33">
        <v>21</v>
      </c>
    </row>
    <row r="695" spans="2:7">
      <c r="B695" s="26" t="s">
        <v>447</v>
      </c>
      <c r="C695" s="32">
        <v>0</v>
      </c>
      <c r="D695" s="33">
        <v>8</v>
      </c>
      <c r="E695" s="33">
        <v>7</v>
      </c>
      <c r="F695" s="33">
        <v>9</v>
      </c>
      <c r="G695" s="33">
        <v>24</v>
      </c>
    </row>
    <row r="696" spans="2:7">
      <c r="B696" s="26" t="s">
        <v>448</v>
      </c>
      <c r="C696" s="32">
        <v>0</v>
      </c>
      <c r="D696" s="33">
        <v>5</v>
      </c>
      <c r="E696" s="33">
        <v>12</v>
      </c>
      <c r="F696" s="33">
        <v>14</v>
      </c>
      <c r="G696" s="33">
        <v>30</v>
      </c>
    </row>
    <row r="697" spans="2:7">
      <c r="B697" s="26" t="s">
        <v>449</v>
      </c>
      <c r="C697" s="32">
        <v>0</v>
      </c>
      <c r="D697" s="33">
        <v>10</v>
      </c>
      <c r="E697" s="33">
        <v>11</v>
      </c>
      <c r="F697" s="33">
        <v>12</v>
      </c>
      <c r="G697" s="33">
        <v>33</v>
      </c>
    </row>
    <row r="698" spans="2:7">
      <c r="B698" s="26" t="s">
        <v>450</v>
      </c>
      <c r="C698" s="32">
        <v>0</v>
      </c>
      <c r="D698" s="33">
        <v>7</v>
      </c>
      <c r="E698" s="33">
        <v>11</v>
      </c>
      <c r="F698" s="33">
        <v>18</v>
      </c>
      <c r="G698" s="33">
        <v>36</v>
      </c>
    </row>
    <row r="699" spans="2:7">
      <c r="B699" s="26" t="s">
        <v>451</v>
      </c>
      <c r="C699" s="32">
        <v>0</v>
      </c>
      <c r="D699" s="33">
        <v>8</v>
      </c>
      <c r="E699" s="33">
        <v>15</v>
      </c>
      <c r="F699" s="33">
        <v>24</v>
      </c>
      <c r="G699" s="33">
        <v>47</v>
      </c>
    </row>
    <row r="700" spans="2:7">
      <c r="B700" s="26" t="s">
        <v>452</v>
      </c>
      <c r="C700" s="32">
        <v>0</v>
      </c>
      <c r="D700" s="33">
        <v>5</v>
      </c>
      <c r="E700" s="33">
        <v>13</v>
      </c>
      <c r="F700" s="33">
        <v>17</v>
      </c>
      <c r="G700" s="33">
        <v>35</v>
      </c>
    </row>
    <row r="701" spans="2:7">
      <c r="B701" s="26" t="s">
        <v>453</v>
      </c>
      <c r="C701" s="32">
        <v>0</v>
      </c>
      <c r="D701" s="33">
        <v>6</v>
      </c>
      <c r="E701" s="33">
        <v>12</v>
      </c>
      <c r="F701" s="33">
        <v>16</v>
      </c>
      <c r="G701" s="33">
        <v>34</v>
      </c>
    </row>
    <row r="702" spans="2:7">
      <c r="B702" s="26" t="s">
        <v>454</v>
      </c>
      <c r="C702" s="32">
        <v>0</v>
      </c>
      <c r="D702" s="33">
        <v>10</v>
      </c>
      <c r="E702" s="33">
        <v>12</v>
      </c>
      <c r="F702" s="33">
        <v>16</v>
      </c>
      <c r="G702" s="33">
        <v>38</v>
      </c>
    </row>
    <row r="703" spans="2:7">
      <c r="B703" s="26" t="s">
        <v>455</v>
      </c>
      <c r="C703" s="32">
        <v>0</v>
      </c>
      <c r="D703" s="33">
        <v>11</v>
      </c>
      <c r="E703" s="33">
        <v>8</v>
      </c>
      <c r="F703" s="33">
        <v>20</v>
      </c>
      <c r="G703" s="33">
        <v>39</v>
      </c>
    </row>
    <row r="704" spans="2:7">
      <c r="B704" s="26" t="s">
        <v>456</v>
      </c>
      <c r="C704" s="32">
        <v>0</v>
      </c>
      <c r="D704" s="33">
        <v>11</v>
      </c>
      <c r="E704" s="33">
        <v>8</v>
      </c>
      <c r="F704" s="33">
        <v>20</v>
      </c>
      <c r="G704" s="33">
        <v>39</v>
      </c>
    </row>
    <row r="705" spans="2:7">
      <c r="B705" s="26" t="s">
        <v>457</v>
      </c>
      <c r="C705" s="32">
        <v>0</v>
      </c>
      <c r="D705" s="33">
        <v>14</v>
      </c>
      <c r="E705" s="33">
        <v>7</v>
      </c>
      <c r="F705" s="33">
        <v>10</v>
      </c>
      <c r="G705" s="33">
        <v>31</v>
      </c>
    </row>
    <row r="706" spans="2:7">
      <c r="B706" s="26" t="s">
        <v>458</v>
      </c>
      <c r="C706" s="32">
        <v>0</v>
      </c>
      <c r="D706" s="33">
        <v>14</v>
      </c>
      <c r="E706" s="33">
        <v>7</v>
      </c>
      <c r="F706" s="33">
        <v>10</v>
      </c>
      <c r="G706" s="33">
        <v>31</v>
      </c>
    </row>
    <row r="707" spans="2:7">
      <c r="B707" s="26" t="s">
        <v>459</v>
      </c>
      <c r="C707" s="32">
        <v>0</v>
      </c>
      <c r="D707" s="33">
        <v>14</v>
      </c>
      <c r="E707" s="33">
        <v>12</v>
      </c>
      <c r="F707" s="33">
        <v>17</v>
      </c>
      <c r="G707" s="33">
        <v>43</v>
      </c>
    </row>
    <row r="708" spans="2:7">
      <c r="B708" s="26" t="s">
        <v>460</v>
      </c>
      <c r="C708" s="32">
        <v>0</v>
      </c>
      <c r="D708" s="33">
        <v>12</v>
      </c>
      <c r="E708" s="33">
        <v>7</v>
      </c>
      <c r="F708" s="33">
        <v>21</v>
      </c>
      <c r="G708" s="33">
        <v>40</v>
      </c>
    </row>
    <row r="709" spans="2:7">
      <c r="B709" s="26" t="s">
        <v>461</v>
      </c>
      <c r="C709" s="32">
        <v>0</v>
      </c>
      <c r="D709" s="33">
        <v>12</v>
      </c>
      <c r="E709" s="33">
        <v>4</v>
      </c>
      <c r="F709" s="33">
        <v>16</v>
      </c>
      <c r="G709" s="33">
        <v>32</v>
      </c>
    </row>
    <row r="710" spans="2:7">
      <c r="B710" s="26" t="s">
        <v>462</v>
      </c>
      <c r="C710" s="32">
        <v>0</v>
      </c>
      <c r="D710" s="33">
        <v>7</v>
      </c>
      <c r="E710" s="33">
        <v>6</v>
      </c>
      <c r="F710" s="33">
        <v>16</v>
      </c>
      <c r="G710" s="33">
        <v>29</v>
      </c>
    </row>
    <row r="711" spans="2:7">
      <c r="B711" s="26" t="s">
        <v>463</v>
      </c>
      <c r="C711" s="32">
        <v>0</v>
      </c>
      <c r="D711" s="33">
        <v>7</v>
      </c>
      <c r="E711" s="33">
        <v>5</v>
      </c>
      <c r="F711" s="33">
        <v>12</v>
      </c>
      <c r="G711" s="33">
        <v>24</v>
      </c>
    </row>
    <row r="712" spans="2:7">
      <c r="B712" s="26" t="s">
        <v>464</v>
      </c>
      <c r="C712" s="32">
        <v>0</v>
      </c>
      <c r="D712" s="33">
        <v>7</v>
      </c>
      <c r="E712" s="33">
        <v>12</v>
      </c>
      <c r="F712" s="33">
        <v>12</v>
      </c>
      <c r="G712" s="33">
        <v>31</v>
      </c>
    </row>
    <row r="713" spans="2:7">
      <c r="B713" s="26" t="s">
        <v>465</v>
      </c>
      <c r="C713" s="32">
        <v>0</v>
      </c>
      <c r="D713" s="33">
        <v>4</v>
      </c>
      <c r="E713" s="33">
        <v>11</v>
      </c>
      <c r="F713" s="33">
        <v>8</v>
      </c>
      <c r="G713" s="33">
        <v>23</v>
      </c>
    </row>
    <row r="714" spans="2:7">
      <c r="B714" s="26" t="s">
        <v>466</v>
      </c>
      <c r="C714" s="32">
        <v>0</v>
      </c>
      <c r="D714" s="33">
        <v>4</v>
      </c>
      <c r="E714" s="33">
        <v>11</v>
      </c>
      <c r="F714" s="33">
        <v>15</v>
      </c>
      <c r="G714" s="33">
        <v>28</v>
      </c>
    </row>
    <row r="715" spans="2:7">
      <c r="B715" s="26" t="s">
        <v>467</v>
      </c>
      <c r="C715" s="32">
        <v>0</v>
      </c>
      <c r="D715" s="33">
        <v>9</v>
      </c>
      <c r="E715" s="33">
        <v>7</v>
      </c>
      <c r="F715" s="33">
        <v>18</v>
      </c>
      <c r="G715" s="33">
        <v>34</v>
      </c>
    </row>
    <row r="716" spans="2:7">
      <c r="B716" s="26" t="s">
        <v>468</v>
      </c>
      <c r="C716" s="32">
        <v>0</v>
      </c>
      <c r="D716" s="33">
        <v>9</v>
      </c>
      <c r="E716" s="33">
        <v>7</v>
      </c>
      <c r="F716" s="33">
        <v>18</v>
      </c>
      <c r="G716" s="33">
        <v>34</v>
      </c>
    </row>
    <row r="717" spans="2:7">
      <c r="B717" s="26" t="s">
        <v>469</v>
      </c>
      <c r="C717" s="32">
        <v>0</v>
      </c>
      <c r="D717" s="33">
        <v>10</v>
      </c>
      <c r="E717" s="33">
        <v>15</v>
      </c>
      <c r="F717" s="33">
        <v>18</v>
      </c>
      <c r="G717" s="33">
        <v>43</v>
      </c>
    </row>
    <row r="718" spans="2:7">
      <c r="B718" s="26" t="s">
        <v>470</v>
      </c>
      <c r="C718" s="32">
        <v>0</v>
      </c>
      <c r="D718" s="33">
        <v>8</v>
      </c>
      <c r="E718" s="33">
        <v>12</v>
      </c>
      <c r="F718" s="33">
        <v>13</v>
      </c>
      <c r="G718" s="33">
        <v>33</v>
      </c>
    </row>
    <row r="719" spans="2:7">
      <c r="B719" s="26" t="s">
        <v>471</v>
      </c>
      <c r="C719" s="32">
        <v>0</v>
      </c>
      <c r="D719" s="33">
        <v>9</v>
      </c>
      <c r="E719" s="33">
        <v>7</v>
      </c>
      <c r="F719" s="33">
        <v>18</v>
      </c>
      <c r="G719" s="33">
        <v>34</v>
      </c>
    </row>
    <row r="720" spans="2:7">
      <c r="B720" s="26" t="s">
        <v>472</v>
      </c>
      <c r="C720" s="32">
        <v>0</v>
      </c>
      <c r="D720" s="33">
        <v>9</v>
      </c>
      <c r="E720" s="33">
        <v>6</v>
      </c>
      <c r="F720" s="33">
        <v>15</v>
      </c>
      <c r="G720" s="33">
        <v>30</v>
      </c>
    </row>
    <row r="721" spans="2:7">
      <c r="B721" s="26" t="s">
        <v>473</v>
      </c>
      <c r="C721" s="32">
        <v>0</v>
      </c>
      <c r="D721" s="33">
        <v>7</v>
      </c>
      <c r="E721" s="33">
        <v>8</v>
      </c>
      <c r="F721" s="33">
        <v>17</v>
      </c>
      <c r="G721" s="33">
        <v>32</v>
      </c>
    </row>
    <row r="722" spans="2:7">
      <c r="B722" s="26" t="s">
        <v>474</v>
      </c>
      <c r="C722" s="32">
        <v>0</v>
      </c>
      <c r="D722" s="33">
        <v>9</v>
      </c>
      <c r="E722" s="33">
        <v>9</v>
      </c>
      <c r="F722" s="33">
        <v>15</v>
      </c>
      <c r="G722" s="33">
        <v>33</v>
      </c>
    </row>
    <row r="723" spans="2:7">
      <c r="B723" s="26" t="s">
        <v>475</v>
      </c>
      <c r="C723" s="32">
        <v>0</v>
      </c>
      <c r="D723" s="33">
        <f>$D$24</f>
        <v>16</v>
      </c>
      <c r="E723" s="33">
        <f>$E$24</f>
        <v>11</v>
      </c>
      <c r="F723" s="33">
        <f>$F$24</f>
        <v>15</v>
      </c>
      <c r="G723" s="33">
        <f>$G$24</f>
        <v>46</v>
      </c>
    </row>
    <row r="724" spans="2:7">
      <c r="B724" s="26" t="s">
        <v>476</v>
      </c>
      <c r="C724" s="32">
        <v>0</v>
      </c>
      <c r="D724" s="33">
        <v>9</v>
      </c>
      <c r="E724" s="33">
        <v>6</v>
      </c>
      <c r="F724" s="33">
        <v>16</v>
      </c>
      <c r="G724" s="33">
        <v>30</v>
      </c>
    </row>
    <row r="725" spans="2:7">
      <c r="B725" s="26" t="s">
        <v>477</v>
      </c>
      <c r="C725" s="32">
        <v>0</v>
      </c>
      <c r="D725" s="33">
        <v>7</v>
      </c>
      <c r="E725" s="33">
        <v>9</v>
      </c>
      <c r="F725" s="33">
        <v>24</v>
      </c>
      <c r="G725" s="33">
        <v>40</v>
      </c>
    </row>
    <row r="726" spans="2:7">
      <c r="B726" s="26" t="s">
        <v>478</v>
      </c>
      <c r="C726" s="32">
        <v>0</v>
      </c>
      <c r="D726" s="33">
        <v>6</v>
      </c>
      <c r="E726" s="33">
        <v>13</v>
      </c>
      <c r="F726" s="33">
        <v>18</v>
      </c>
      <c r="G726" s="33">
        <v>37</v>
      </c>
    </row>
    <row r="727" spans="2:7">
      <c r="B727" s="26" t="s">
        <v>479</v>
      </c>
      <c r="C727" s="32">
        <v>0</v>
      </c>
      <c r="D727" s="33">
        <v>5</v>
      </c>
      <c r="E727" s="33">
        <v>9</v>
      </c>
      <c r="F727" s="33">
        <v>13</v>
      </c>
      <c r="G727" s="33">
        <v>27</v>
      </c>
    </row>
    <row r="728" spans="2:7">
      <c r="B728" s="26" t="s">
        <v>480</v>
      </c>
      <c r="C728" s="32">
        <v>0</v>
      </c>
      <c r="D728" s="33">
        <v>7</v>
      </c>
      <c r="E728" s="33">
        <v>10</v>
      </c>
      <c r="F728" s="33">
        <v>20</v>
      </c>
      <c r="G728" s="33">
        <v>37</v>
      </c>
    </row>
    <row r="729" spans="2:7">
      <c r="B729" s="26" t="s">
        <v>481</v>
      </c>
      <c r="C729" s="32">
        <v>0</v>
      </c>
      <c r="D729" s="33">
        <v>9</v>
      </c>
      <c r="E729" s="33">
        <v>10</v>
      </c>
      <c r="F729" s="33">
        <v>22</v>
      </c>
      <c r="G729" s="33">
        <v>41</v>
      </c>
    </row>
    <row r="730" spans="2:7">
      <c r="B730" s="26" t="s">
        <v>482</v>
      </c>
      <c r="C730" s="32">
        <v>0</v>
      </c>
      <c r="D730" s="33">
        <v>5</v>
      </c>
      <c r="E730" s="33">
        <v>13</v>
      </c>
      <c r="F730" s="33">
        <v>24</v>
      </c>
      <c r="G730" s="33">
        <v>42</v>
      </c>
    </row>
    <row r="731" spans="2:7">
      <c r="B731" s="26" t="s">
        <v>483</v>
      </c>
      <c r="C731" s="32">
        <v>0</v>
      </c>
      <c r="D731" s="33">
        <v>4</v>
      </c>
      <c r="E731" s="33">
        <v>16</v>
      </c>
      <c r="F731" s="33">
        <v>23</v>
      </c>
      <c r="G731" s="33">
        <v>43</v>
      </c>
    </row>
    <row r="732" spans="2:7">
      <c r="B732" s="26" t="s">
        <v>484</v>
      </c>
      <c r="C732" s="32">
        <v>0</v>
      </c>
      <c r="D732" s="33">
        <v>9</v>
      </c>
      <c r="E732" s="33">
        <v>15</v>
      </c>
      <c r="F732" s="33">
        <v>15</v>
      </c>
      <c r="G732" s="33">
        <v>39</v>
      </c>
    </row>
    <row r="733" spans="2:7">
      <c r="B733" s="26" t="s">
        <v>485</v>
      </c>
      <c r="C733" s="32">
        <v>0</v>
      </c>
      <c r="D733" s="33">
        <v>12</v>
      </c>
      <c r="E733" s="33">
        <v>21</v>
      </c>
      <c r="F733" s="33">
        <v>11</v>
      </c>
      <c r="G733" s="33">
        <v>44</v>
      </c>
    </row>
    <row r="734" spans="2:7">
      <c r="B734" s="26" t="s">
        <v>486</v>
      </c>
      <c r="C734" s="32">
        <v>0</v>
      </c>
      <c r="D734" s="33">
        <v>12</v>
      </c>
      <c r="E734" s="33">
        <v>21</v>
      </c>
      <c r="F734" s="33">
        <v>11</v>
      </c>
      <c r="G734" s="33">
        <v>44</v>
      </c>
    </row>
    <row r="735" spans="2:7">
      <c r="B735" s="26" t="s">
        <v>487</v>
      </c>
      <c r="C735" s="32">
        <v>0</v>
      </c>
      <c r="D735" s="33">
        <v>10</v>
      </c>
      <c r="E735" s="33">
        <v>11</v>
      </c>
      <c r="F735" s="33">
        <v>10</v>
      </c>
      <c r="G735" s="33">
        <v>31</v>
      </c>
    </row>
    <row r="736" spans="2:7">
      <c r="B736" s="26" t="s">
        <v>488</v>
      </c>
      <c r="C736" s="32">
        <v>0</v>
      </c>
      <c r="D736" s="33">
        <v>9</v>
      </c>
      <c r="E736" s="33">
        <v>16</v>
      </c>
      <c r="F736" s="33">
        <v>8</v>
      </c>
      <c r="G736" s="33">
        <v>33</v>
      </c>
    </row>
    <row r="737" spans="2:7">
      <c r="B737" s="26" t="s">
        <v>489</v>
      </c>
      <c r="C737" s="32">
        <v>0</v>
      </c>
      <c r="D737" s="33">
        <v>7</v>
      </c>
      <c r="E737" s="33">
        <v>13</v>
      </c>
      <c r="F737" s="33">
        <v>11</v>
      </c>
      <c r="G737" s="33">
        <v>31</v>
      </c>
    </row>
    <row r="738" spans="2:7">
      <c r="B738" s="26" t="s">
        <v>490</v>
      </c>
      <c r="C738" s="32">
        <v>0</v>
      </c>
      <c r="D738" s="33">
        <v>8</v>
      </c>
      <c r="E738" s="33">
        <v>20</v>
      </c>
      <c r="F738" s="33">
        <v>17</v>
      </c>
      <c r="G738" s="33">
        <v>45</v>
      </c>
    </row>
    <row r="739" spans="2:7">
      <c r="B739" s="26" t="s">
        <v>491</v>
      </c>
      <c r="C739" s="32">
        <v>0</v>
      </c>
      <c r="D739" s="33">
        <v>3</v>
      </c>
      <c r="E739" s="33">
        <v>13</v>
      </c>
      <c r="F739" s="33">
        <v>17</v>
      </c>
      <c r="G739" s="33">
        <v>33</v>
      </c>
    </row>
    <row r="740" spans="2:7">
      <c r="B740" s="26" t="s">
        <v>492</v>
      </c>
      <c r="C740" s="32">
        <v>0</v>
      </c>
      <c r="D740" s="33">
        <v>7</v>
      </c>
      <c r="E740" s="33">
        <v>10</v>
      </c>
      <c r="F740" s="33">
        <v>13</v>
      </c>
      <c r="G740" s="33">
        <v>30</v>
      </c>
    </row>
    <row r="741" spans="2:7">
      <c r="B741" s="26" t="s">
        <v>493</v>
      </c>
      <c r="C741" s="32">
        <v>0</v>
      </c>
      <c r="D741" s="33">
        <v>14</v>
      </c>
      <c r="E741" s="33">
        <v>7</v>
      </c>
      <c r="F741" s="33">
        <v>17</v>
      </c>
      <c r="G741" s="33">
        <v>38</v>
      </c>
    </row>
    <row r="742" spans="2:7">
      <c r="B742" s="26" t="s">
        <v>494</v>
      </c>
      <c r="C742" s="32">
        <v>0</v>
      </c>
      <c r="D742" s="33">
        <v>10</v>
      </c>
      <c r="E742" s="33">
        <v>11</v>
      </c>
      <c r="F742" s="33">
        <v>21</v>
      </c>
      <c r="G742" s="33">
        <v>42</v>
      </c>
    </row>
    <row r="743" spans="2:7">
      <c r="B743" s="26" t="s">
        <v>495</v>
      </c>
      <c r="C743" s="32">
        <v>0</v>
      </c>
      <c r="D743" s="33">
        <v>10</v>
      </c>
      <c r="E743" s="33">
        <v>10</v>
      </c>
      <c r="F743" s="33">
        <v>15</v>
      </c>
      <c r="G743" s="33">
        <v>35</v>
      </c>
    </row>
    <row r="744" spans="2:7">
      <c r="B744" s="26" t="s">
        <v>496</v>
      </c>
      <c r="C744" s="32">
        <v>0</v>
      </c>
      <c r="D744" s="33">
        <v>8</v>
      </c>
      <c r="E744" s="33">
        <v>13</v>
      </c>
      <c r="F744" s="33">
        <v>12</v>
      </c>
      <c r="G744" s="33">
        <v>33</v>
      </c>
    </row>
    <row r="745" spans="2:7">
      <c r="B745" s="26" t="s">
        <v>497</v>
      </c>
      <c r="C745" s="32">
        <v>0</v>
      </c>
      <c r="D745" s="33">
        <v>10</v>
      </c>
      <c r="E745" s="33">
        <v>9</v>
      </c>
      <c r="F745" s="33">
        <v>16</v>
      </c>
      <c r="G745" s="33">
        <v>35</v>
      </c>
    </row>
    <row r="746" spans="2:7">
      <c r="B746" s="26" t="s">
        <v>498</v>
      </c>
      <c r="C746" s="32">
        <v>0</v>
      </c>
      <c r="D746" s="33">
        <v>10</v>
      </c>
      <c r="E746" s="33">
        <v>11</v>
      </c>
      <c r="F746" s="33">
        <v>14</v>
      </c>
      <c r="G746" s="33">
        <v>35</v>
      </c>
    </row>
    <row r="747" spans="2:7">
      <c r="B747" s="26" t="s">
        <v>499</v>
      </c>
      <c r="C747" s="32">
        <v>0</v>
      </c>
      <c r="D747" s="33">
        <v>8</v>
      </c>
      <c r="E747" s="33">
        <v>12</v>
      </c>
      <c r="F747" s="33">
        <v>21</v>
      </c>
      <c r="G747" s="33">
        <v>41</v>
      </c>
    </row>
    <row r="748" spans="2:7">
      <c r="B748" s="26" t="s">
        <v>500</v>
      </c>
      <c r="C748" s="32">
        <v>0</v>
      </c>
      <c r="D748" s="33">
        <v>8</v>
      </c>
      <c r="E748" s="33">
        <v>9</v>
      </c>
      <c r="F748" s="33">
        <v>19</v>
      </c>
      <c r="G748" s="33">
        <v>36</v>
      </c>
    </row>
    <row r="749" spans="2:7">
      <c r="B749" s="26" t="s">
        <v>501</v>
      </c>
      <c r="C749" s="32">
        <v>0</v>
      </c>
      <c r="D749" s="33">
        <v>8</v>
      </c>
      <c r="E749" s="33">
        <v>9</v>
      </c>
      <c r="F749" s="33">
        <v>19</v>
      </c>
      <c r="G749" s="33">
        <v>36</v>
      </c>
    </row>
    <row r="750" spans="2:7">
      <c r="B750" s="26" t="s">
        <v>502</v>
      </c>
      <c r="C750" s="32">
        <v>0</v>
      </c>
      <c r="D750" s="33">
        <v>11</v>
      </c>
      <c r="E750" s="33">
        <v>9</v>
      </c>
      <c r="F750" s="33">
        <v>19</v>
      </c>
      <c r="G750" s="33">
        <v>39</v>
      </c>
    </row>
    <row r="751" spans="2:7">
      <c r="B751" s="26" t="s">
        <v>503</v>
      </c>
      <c r="C751" s="32">
        <v>0</v>
      </c>
      <c r="D751" s="33">
        <v>7</v>
      </c>
      <c r="E751" s="33">
        <v>9</v>
      </c>
      <c r="F751" s="33">
        <v>19</v>
      </c>
      <c r="G751" s="33">
        <v>35</v>
      </c>
    </row>
    <row r="752" spans="2:7">
      <c r="B752" s="26" t="s">
        <v>504</v>
      </c>
      <c r="C752" s="32">
        <v>0</v>
      </c>
      <c r="D752" s="33">
        <v>6</v>
      </c>
      <c r="E752" s="33">
        <v>9</v>
      </c>
      <c r="F752" s="33">
        <v>19</v>
      </c>
      <c r="G752" s="33">
        <v>34</v>
      </c>
    </row>
    <row r="753" spans="2:7">
      <c r="B753" s="26" t="s">
        <v>505</v>
      </c>
      <c r="C753" s="32">
        <v>0</v>
      </c>
      <c r="D753" s="33">
        <v>8</v>
      </c>
      <c r="E753" s="33">
        <v>9</v>
      </c>
      <c r="F753" s="33">
        <v>19</v>
      </c>
      <c r="G753" s="33">
        <v>36</v>
      </c>
    </row>
    <row r="754" spans="2:7">
      <c r="B754" s="26" t="s">
        <v>506</v>
      </c>
      <c r="C754" s="32">
        <v>0</v>
      </c>
      <c r="D754" s="33">
        <v>9</v>
      </c>
      <c r="E754" s="33">
        <v>5</v>
      </c>
      <c r="F754" s="33">
        <v>21</v>
      </c>
      <c r="G754" s="33">
        <v>35</v>
      </c>
    </row>
    <row r="755" spans="2:7">
      <c r="B755" s="26" t="s">
        <v>507</v>
      </c>
      <c r="C755" s="32">
        <v>0</v>
      </c>
      <c r="D755" s="33">
        <v>11</v>
      </c>
      <c r="E755" s="33">
        <v>5</v>
      </c>
      <c r="F755" s="33">
        <v>14</v>
      </c>
      <c r="G755" s="33">
        <v>30</v>
      </c>
    </row>
    <row r="756" spans="2:7">
      <c r="B756" s="26" t="s">
        <v>508</v>
      </c>
      <c r="C756" s="32">
        <v>0</v>
      </c>
      <c r="D756" s="33">
        <v>10</v>
      </c>
      <c r="E756" s="33">
        <v>8</v>
      </c>
      <c r="F756" s="33">
        <v>15</v>
      </c>
      <c r="G756" s="33">
        <v>33</v>
      </c>
    </row>
    <row r="757" spans="2:7">
      <c r="B757" s="26" t="s">
        <v>509</v>
      </c>
      <c r="C757" s="32">
        <v>0</v>
      </c>
      <c r="D757" s="33">
        <v>10</v>
      </c>
      <c r="E757" s="33">
        <v>7</v>
      </c>
      <c r="F757" s="33">
        <v>13</v>
      </c>
      <c r="G757" s="33">
        <v>30</v>
      </c>
    </row>
    <row r="758" spans="2:7">
      <c r="B758" s="26" t="s">
        <v>510</v>
      </c>
      <c r="C758" s="32">
        <v>0</v>
      </c>
      <c r="D758" s="33">
        <v>20</v>
      </c>
      <c r="E758" s="33">
        <v>9</v>
      </c>
      <c r="F758" s="33">
        <v>12</v>
      </c>
      <c r="G758" s="33">
        <v>41</v>
      </c>
    </row>
    <row r="759" spans="2:7">
      <c r="B759" s="26" t="s">
        <v>962</v>
      </c>
      <c r="C759" s="32">
        <v>0</v>
      </c>
      <c r="D759" s="33">
        <v>20</v>
      </c>
      <c r="E759" s="33">
        <v>9</v>
      </c>
      <c r="F759" s="33">
        <v>16</v>
      </c>
      <c r="G759" s="33">
        <v>45</v>
      </c>
    </row>
    <row r="760" spans="2:7">
      <c r="B760" s="26" t="s">
        <v>964</v>
      </c>
      <c r="C760" s="32">
        <v>0</v>
      </c>
      <c r="D760" s="33">
        <v>19</v>
      </c>
      <c r="E760" s="33">
        <v>13</v>
      </c>
      <c r="F760" s="33">
        <v>24</v>
      </c>
      <c r="G760" s="33">
        <v>56</v>
      </c>
    </row>
    <row r="761" spans="2:7">
      <c r="B761" s="26" t="s">
        <v>966</v>
      </c>
      <c r="C761" s="32">
        <v>0</v>
      </c>
      <c r="D761" s="33">
        <v>13</v>
      </c>
      <c r="E761" s="33">
        <v>8</v>
      </c>
      <c r="F761" s="33">
        <v>17</v>
      </c>
      <c r="G761" s="33">
        <v>38</v>
      </c>
    </row>
    <row r="762" spans="2:7">
      <c r="B762" s="26" t="s">
        <v>968</v>
      </c>
      <c r="C762" s="32">
        <v>0</v>
      </c>
      <c r="D762" s="33">
        <v>17</v>
      </c>
      <c r="E762" s="33">
        <v>7</v>
      </c>
      <c r="F762" s="33">
        <v>17</v>
      </c>
      <c r="G762" s="33">
        <v>41</v>
      </c>
    </row>
    <row r="763" spans="2:7">
      <c r="B763" s="26" t="s">
        <v>971</v>
      </c>
      <c r="C763" s="32">
        <v>0</v>
      </c>
      <c r="D763" s="33">
        <v>14</v>
      </c>
      <c r="E763" s="33">
        <v>8</v>
      </c>
      <c r="F763" s="33">
        <v>18</v>
      </c>
      <c r="G763" s="33">
        <v>40</v>
      </c>
    </row>
    <row r="764" spans="2:7">
      <c r="B764" s="26" t="s">
        <v>973</v>
      </c>
      <c r="C764" s="32">
        <v>0</v>
      </c>
      <c r="D764" s="33">
        <v>9</v>
      </c>
      <c r="E764" s="33">
        <v>11</v>
      </c>
      <c r="F764" s="33">
        <v>15</v>
      </c>
      <c r="G764" s="33">
        <v>35</v>
      </c>
    </row>
    <row r="765" spans="2:7">
      <c r="B765" s="26" t="s">
        <v>974</v>
      </c>
      <c r="C765" s="32">
        <v>0</v>
      </c>
      <c r="D765" s="33">
        <v>12</v>
      </c>
      <c r="E765" s="33">
        <v>9</v>
      </c>
      <c r="F765" s="33">
        <v>10</v>
      </c>
      <c r="G765" s="33">
        <v>31</v>
      </c>
    </row>
    <row r="766" spans="2:7">
      <c r="B766" s="26" t="s">
        <v>977</v>
      </c>
      <c r="C766" s="32">
        <v>0</v>
      </c>
      <c r="D766" s="33">
        <v>15</v>
      </c>
      <c r="E766" s="33">
        <v>3</v>
      </c>
      <c r="F766" s="33">
        <v>14</v>
      </c>
      <c r="G766" s="33">
        <v>32</v>
      </c>
    </row>
    <row r="767" spans="2:7">
      <c r="B767" s="26" t="s">
        <v>980</v>
      </c>
      <c r="C767" s="32">
        <v>0</v>
      </c>
      <c r="D767" s="33">
        <v>13</v>
      </c>
      <c r="E767" s="33">
        <v>6</v>
      </c>
      <c r="F767" s="33">
        <v>17</v>
      </c>
      <c r="G767" s="33">
        <v>36</v>
      </c>
    </row>
    <row r="768" spans="2:7">
      <c r="B768" s="26" t="s">
        <v>982</v>
      </c>
      <c r="C768" s="32">
        <v>0</v>
      </c>
      <c r="D768" s="33">
        <v>14</v>
      </c>
      <c r="E768" s="33">
        <v>12</v>
      </c>
      <c r="F768" s="33">
        <v>16</v>
      </c>
      <c r="G768" s="33">
        <v>42</v>
      </c>
    </row>
    <row r="769" spans="2:7">
      <c r="B769" s="26" t="s">
        <v>985</v>
      </c>
      <c r="C769" s="32">
        <v>0</v>
      </c>
      <c r="D769" s="33">
        <v>11</v>
      </c>
      <c r="E769" s="33">
        <v>12</v>
      </c>
      <c r="F769" s="33">
        <v>16</v>
      </c>
      <c r="G769" s="33">
        <v>39</v>
      </c>
    </row>
    <row r="770" spans="2:7">
      <c r="B770" s="26" t="s">
        <v>987</v>
      </c>
      <c r="C770" s="32">
        <v>0</v>
      </c>
      <c r="D770" s="33">
        <v>10</v>
      </c>
      <c r="E770" s="33">
        <v>12</v>
      </c>
      <c r="F770" s="33">
        <v>15</v>
      </c>
      <c r="G770" s="33">
        <v>37</v>
      </c>
    </row>
    <row r="771" spans="2:7">
      <c r="B771" s="26" t="s">
        <v>989</v>
      </c>
      <c r="C771" s="32">
        <v>0</v>
      </c>
      <c r="D771" s="33">
        <v>13</v>
      </c>
      <c r="E771" s="33">
        <v>10</v>
      </c>
      <c r="F771" s="33">
        <v>16</v>
      </c>
      <c r="G771" s="33">
        <v>39</v>
      </c>
    </row>
    <row r="772" spans="2:7">
      <c r="B772" s="26" t="s">
        <v>991</v>
      </c>
      <c r="C772" s="32">
        <v>0</v>
      </c>
      <c r="D772" s="33">
        <v>12</v>
      </c>
      <c r="E772" s="33">
        <v>10</v>
      </c>
      <c r="F772" s="33">
        <v>15</v>
      </c>
      <c r="G772" s="33">
        <v>37</v>
      </c>
    </row>
    <row r="773" spans="2:7">
      <c r="B773" s="26" t="s">
        <v>992</v>
      </c>
      <c r="C773" s="32">
        <v>0</v>
      </c>
      <c r="D773" s="33">
        <v>14</v>
      </c>
      <c r="E773" s="33">
        <v>15</v>
      </c>
      <c r="F773" s="33">
        <v>17</v>
      </c>
      <c r="G773" s="33">
        <v>46</v>
      </c>
    </row>
    <row r="774" spans="2:7">
      <c r="B774" s="26" t="s">
        <v>995</v>
      </c>
      <c r="C774" s="32">
        <v>0</v>
      </c>
      <c r="D774" s="33">
        <v>12</v>
      </c>
      <c r="E774" s="33">
        <v>10</v>
      </c>
      <c r="F774" s="33">
        <v>19</v>
      </c>
      <c r="G774" s="33">
        <v>41</v>
      </c>
    </row>
    <row r="775" spans="2:7">
      <c r="B775" s="26" t="s">
        <v>996</v>
      </c>
      <c r="C775" s="32">
        <v>0</v>
      </c>
      <c r="D775" s="33">
        <v>14</v>
      </c>
      <c r="E775" s="33">
        <v>7</v>
      </c>
      <c r="F775" s="33">
        <v>17</v>
      </c>
      <c r="G775" s="33">
        <v>38</v>
      </c>
    </row>
    <row r="776" spans="2:7">
      <c r="B776" s="26" t="s">
        <v>998</v>
      </c>
      <c r="C776" s="32">
        <v>0</v>
      </c>
      <c r="D776" s="33">
        <v>11</v>
      </c>
      <c r="E776" s="33">
        <v>12</v>
      </c>
      <c r="F776" s="33">
        <v>20</v>
      </c>
      <c r="G776" s="33">
        <v>43</v>
      </c>
    </row>
    <row r="777" spans="2:7">
      <c r="B777" s="26" t="s">
        <v>1000</v>
      </c>
      <c r="C777" s="32">
        <v>0</v>
      </c>
      <c r="D777" s="33">
        <v>14</v>
      </c>
      <c r="E777" s="33">
        <v>11</v>
      </c>
      <c r="F777" s="33">
        <v>15</v>
      </c>
      <c r="G777" s="33">
        <v>40</v>
      </c>
    </row>
    <row r="778" spans="2:7">
      <c r="B778" s="26" t="s">
        <v>1002</v>
      </c>
      <c r="C778" s="32">
        <v>0</v>
      </c>
      <c r="D778" s="33">
        <v>8</v>
      </c>
      <c r="E778" s="33">
        <v>12</v>
      </c>
      <c r="F778" s="33">
        <v>11</v>
      </c>
      <c r="G778" s="33">
        <v>31</v>
      </c>
    </row>
    <row r="779" spans="2:7">
      <c r="B779" s="26" t="s">
        <v>1003</v>
      </c>
      <c r="C779" s="32">
        <v>0</v>
      </c>
      <c r="D779" s="33">
        <v>14</v>
      </c>
      <c r="E779" s="33">
        <v>11</v>
      </c>
      <c r="F779" s="33">
        <v>9</v>
      </c>
      <c r="G779" s="33">
        <v>34</v>
      </c>
    </row>
    <row r="780" spans="2:7">
      <c r="B780" s="26" t="s">
        <v>1007</v>
      </c>
      <c r="C780" s="32">
        <v>0</v>
      </c>
      <c r="D780" s="33">
        <v>13</v>
      </c>
      <c r="E780" s="33">
        <v>19</v>
      </c>
      <c r="F780" s="33">
        <v>11</v>
      </c>
      <c r="G780" s="33">
        <v>43</v>
      </c>
    </row>
    <row r="781" spans="2:7">
      <c r="B781" s="26" t="s">
        <v>1008</v>
      </c>
      <c r="C781" s="32">
        <v>0</v>
      </c>
      <c r="D781" s="33">
        <v>13</v>
      </c>
      <c r="E781" s="33">
        <v>23</v>
      </c>
      <c r="F781" s="33">
        <v>16</v>
      </c>
      <c r="G781" s="33">
        <v>52</v>
      </c>
    </row>
    <row r="782" spans="2:7">
      <c r="B782" s="26" t="s">
        <v>1010</v>
      </c>
      <c r="C782" s="32">
        <v>0</v>
      </c>
      <c r="D782" s="33">
        <v>12</v>
      </c>
      <c r="E782" s="33">
        <v>23</v>
      </c>
      <c r="F782" s="33">
        <v>15</v>
      </c>
      <c r="G782" s="33">
        <v>50</v>
      </c>
    </row>
    <row r="783" spans="2:7">
      <c r="B783" s="26" t="s">
        <v>1012</v>
      </c>
      <c r="C783" s="32">
        <v>0</v>
      </c>
      <c r="D783" s="33">
        <v>12</v>
      </c>
      <c r="E783" s="33">
        <v>20</v>
      </c>
      <c r="F783" s="33">
        <v>17</v>
      </c>
      <c r="G783" s="33">
        <v>49</v>
      </c>
    </row>
    <row r="784" spans="2:7">
      <c r="B784" s="26" t="s">
        <v>1014</v>
      </c>
      <c r="C784" s="32">
        <v>0</v>
      </c>
      <c r="D784" s="33">
        <f>$D$24</f>
        <v>16</v>
      </c>
      <c r="E784" s="33">
        <f>$E$24</f>
        <v>11</v>
      </c>
      <c r="F784" s="33">
        <f>$F$24</f>
        <v>15</v>
      </c>
      <c r="G784" s="33">
        <f>$G$24</f>
        <v>46</v>
      </c>
    </row>
    <row r="785" spans="2:7">
      <c r="B785" s="26" t="s">
        <v>1017</v>
      </c>
      <c r="C785" s="32">
        <v>0</v>
      </c>
      <c r="D785" s="33">
        <v>19</v>
      </c>
      <c r="E785" s="33">
        <v>20</v>
      </c>
      <c r="F785" s="33">
        <v>23</v>
      </c>
      <c r="G785" s="33">
        <v>62</v>
      </c>
    </row>
    <row r="786" spans="2:7">
      <c r="B786" s="26" t="s">
        <v>1018</v>
      </c>
      <c r="C786" s="32">
        <v>0</v>
      </c>
      <c r="D786" s="33">
        <v>22</v>
      </c>
      <c r="E786" s="33">
        <v>23</v>
      </c>
      <c r="F786" s="33">
        <v>21</v>
      </c>
      <c r="G786" s="33">
        <v>66</v>
      </c>
    </row>
    <row r="787" spans="2:7">
      <c r="B787" s="26" t="s">
        <v>1021</v>
      </c>
      <c r="C787" s="32">
        <v>0</v>
      </c>
      <c r="D787" s="33">
        <v>21</v>
      </c>
      <c r="E787" s="33">
        <v>23</v>
      </c>
      <c r="F787" s="33">
        <v>21</v>
      </c>
      <c r="G787" s="33">
        <v>65</v>
      </c>
    </row>
    <row r="788" spans="2:7">
      <c r="B788" s="26" t="s">
        <v>1022</v>
      </c>
      <c r="C788" s="32">
        <v>0</v>
      </c>
      <c r="D788" s="33">
        <v>19</v>
      </c>
      <c r="E788" s="33">
        <v>14</v>
      </c>
      <c r="F788" s="33">
        <v>11</v>
      </c>
      <c r="G788" s="33">
        <v>44</v>
      </c>
    </row>
    <row r="789" spans="2:7">
      <c r="B789" s="26" t="s">
        <v>1024</v>
      </c>
      <c r="C789" s="32">
        <v>0</v>
      </c>
      <c r="D789" s="33">
        <v>18</v>
      </c>
      <c r="E789" s="33">
        <v>17</v>
      </c>
      <c r="F789" s="33">
        <v>12</v>
      </c>
      <c r="G789" s="33">
        <v>47</v>
      </c>
    </row>
    <row r="790" spans="2:7">
      <c r="B790" s="26" t="s">
        <v>1027</v>
      </c>
      <c r="C790" s="32">
        <v>0</v>
      </c>
      <c r="D790" s="33">
        <v>18</v>
      </c>
      <c r="E790" s="33">
        <v>17</v>
      </c>
      <c r="F790" s="33">
        <v>12</v>
      </c>
      <c r="G790" s="33">
        <v>47</v>
      </c>
    </row>
    <row r="791" spans="2:7">
      <c r="B791" s="26" t="s">
        <v>1028</v>
      </c>
      <c r="C791" s="32">
        <v>0</v>
      </c>
      <c r="D791" s="33">
        <v>29</v>
      </c>
      <c r="E791" s="33">
        <v>22</v>
      </c>
      <c r="F791" s="33">
        <v>23</v>
      </c>
      <c r="G791" s="33">
        <v>74</v>
      </c>
    </row>
    <row r="792" spans="2:7">
      <c r="B792" s="26" t="s">
        <v>1030</v>
      </c>
      <c r="C792" s="32">
        <v>0</v>
      </c>
      <c r="D792" s="33">
        <v>23</v>
      </c>
      <c r="E792" s="33">
        <v>24</v>
      </c>
      <c r="F792" s="33">
        <v>24</v>
      </c>
      <c r="G792" s="33">
        <v>71</v>
      </c>
    </row>
    <row r="793" spans="2:7">
      <c r="B793" s="26" t="s">
        <v>1032</v>
      </c>
      <c r="C793" s="32">
        <v>0</v>
      </c>
      <c r="D793" s="33">
        <v>22</v>
      </c>
      <c r="E793" s="33">
        <v>34</v>
      </c>
      <c r="F793" s="33">
        <v>11</v>
      </c>
      <c r="G793" s="33">
        <v>67</v>
      </c>
    </row>
    <row r="794" spans="2:7">
      <c r="B794" s="26" t="s">
        <v>1034</v>
      </c>
      <c r="C794" s="32">
        <v>0</v>
      </c>
      <c r="D794" s="33">
        <v>22</v>
      </c>
      <c r="E794" s="33">
        <v>35</v>
      </c>
      <c r="F794" s="33">
        <v>14</v>
      </c>
      <c r="G794" s="33">
        <v>71</v>
      </c>
    </row>
    <row r="795" spans="2:7">
      <c r="B795" s="26" t="s">
        <v>1036</v>
      </c>
      <c r="C795" s="32">
        <v>0</v>
      </c>
      <c r="D795" s="33">
        <v>10</v>
      </c>
      <c r="E795" s="33">
        <v>33</v>
      </c>
      <c r="F795" s="33">
        <v>23</v>
      </c>
      <c r="G795" s="33">
        <v>66</v>
      </c>
    </row>
    <row r="796" spans="2:7">
      <c r="B796" s="26" t="s">
        <v>1038</v>
      </c>
      <c r="C796" s="32">
        <v>0</v>
      </c>
      <c r="D796" s="33">
        <v>18</v>
      </c>
      <c r="E796" s="33">
        <v>22</v>
      </c>
      <c r="F796" s="33">
        <v>13</v>
      </c>
      <c r="G796" s="33">
        <v>53</v>
      </c>
    </row>
    <row r="797" spans="2:7">
      <c r="B797" s="26" t="s">
        <v>1040</v>
      </c>
      <c r="C797" s="32">
        <v>0</v>
      </c>
      <c r="D797" s="33">
        <v>17</v>
      </c>
      <c r="E797" s="33">
        <v>29</v>
      </c>
      <c r="F797" s="33">
        <v>17</v>
      </c>
      <c r="G797" s="33">
        <v>63</v>
      </c>
    </row>
    <row r="798" spans="2:7">
      <c r="B798" s="26" t="s">
        <v>1042</v>
      </c>
      <c r="C798" s="32">
        <v>0</v>
      </c>
      <c r="D798" s="33">
        <v>14</v>
      </c>
      <c r="E798" s="33">
        <v>21</v>
      </c>
      <c r="F798" s="33">
        <v>13</v>
      </c>
      <c r="G798" s="33">
        <v>48</v>
      </c>
    </row>
    <row r="799" spans="2:7">
      <c r="B799" s="26" t="s">
        <v>1045</v>
      </c>
      <c r="C799" s="32">
        <v>0</v>
      </c>
      <c r="D799" s="33">
        <v>17</v>
      </c>
      <c r="E799" s="33">
        <v>24</v>
      </c>
      <c r="F799" s="33">
        <v>16</v>
      </c>
      <c r="G799" s="33">
        <v>57</v>
      </c>
    </row>
    <row r="800" spans="2:7">
      <c r="B800" s="26" t="s">
        <v>1048</v>
      </c>
      <c r="C800" s="32">
        <v>0</v>
      </c>
      <c r="D800" s="33">
        <v>12</v>
      </c>
      <c r="E800" s="33">
        <v>20</v>
      </c>
      <c r="F800" s="33">
        <v>14</v>
      </c>
      <c r="G800" s="33">
        <v>46</v>
      </c>
    </row>
    <row r="801" spans="2:7">
      <c r="B801" s="26" t="s">
        <v>1051</v>
      </c>
      <c r="C801" s="32">
        <v>0</v>
      </c>
      <c r="D801" s="33">
        <v>12</v>
      </c>
      <c r="E801" s="33">
        <v>20</v>
      </c>
      <c r="F801" s="33">
        <v>15</v>
      </c>
      <c r="G801" s="33">
        <v>47</v>
      </c>
    </row>
    <row r="802" spans="2:7">
      <c r="B802" s="26" t="s">
        <v>1053</v>
      </c>
      <c r="C802" s="32">
        <v>0</v>
      </c>
      <c r="D802" s="33">
        <v>19</v>
      </c>
      <c r="E802" s="33">
        <v>15</v>
      </c>
      <c r="F802" s="33">
        <v>18</v>
      </c>
      <c r="G802" s="33">
        <v>52</v>
      </c>
    </row>
    <row r="803" spans="2:7">
      <c r="B803" s="26" t="s">
        <v>1057</v>
      </c>
      <c r="C803" s="32">
        <v>0</v>
      </c>
      <c r="D803" s="33">
        <v>22</v>
      </c>
      <c r="E803" s="33">
        <v>15</v>
      </c>
      <c r="F803" s="33">
        <v>22</v>
      </c>
      <c r="G803" s="33">
        <v>59</v>
      </c>
    </row>
    <row r="804" spans="2:7">
      <c r="B804" s="26" t="s">
        <v>1060</v>
      </c>
      <c r="C804" s="32">
        <v>0</v>
      </c>
      <c r="D804" s="33">
        <v>19</v>
      </c>
      <c r="E804" s="33">
        <v>13</v>
      </c>
      <c r="F804" s="33">
        <v>15</v>
      </c>
      <c r="G804" s="33">
        <v>47</v>
      </c>
    </row>
    <row r="805" spans="2:7">
      <c r="B805" s="26" t="s">
        <v>1063</v>
      </c>
      <c r="C805" s="32">
        <v>0</v>
      </c>
      <c r="D805" s="33">
        <v>25</v>
      </c>
      <c r="E805" s="33">
        <v>15</v>
      </c>
      <c r="F805" s="33">
        <v>16</v>
      </c>
      <c r="G805" s="33">
        <v>56</v>
      </c>
    </row>
    <row r="806" spans="2:7">
      <c r="B806" s="26" t="s">
        <v>1066</v>
      </c>
      <c r="C806" s="32">
        <v>0</v>
      </c>
      <c r="D806" s="33">
        <v>25</v>
      </c>
      <c r="E806" s="33">
        <v>15</v>
      </c>
      <c r="F806" s="33">
        <v>14</v>
      </c>
      <c r="G806" s="33">
        <v>54</v>
      </c>
    </row>
    <row r="807" spans="2:7">
      <c r="B807" s="26" t="s">
        <v>1078</v>
      </c>
      <c r="C807" s="32">
        <v>0</v>
      </c>
      <c r="D807" s="33">
        <v>27</v>
      </c>
      <c r="E807" s="33">
        <v>14</v>
      </c>
      <c r="F807" s="33">
        <v>15</v>
      </c>
      <c r="G807" s="33">
        <v>56</v>
      </c>
    </row>
    <row r="808" spans="2:7">
      <c r="B808" s="26" t="s">
        <v>1082</v>
      </c>
      <c r="C808" s="32">
        <v>0</v>
      </c>
      <c r="D808" s="33">
        <v>25</v>
      </c>
      <c r="E808" s="33">
        <v>11</v>
      </c>
      <c r="F808" s="33">
        <v>20</v>
      </c>
      <c r="G808" s="33">
        <v>56</v>
      </c>
    </row>
    <row r="809" spans="2:7">
      <c r="B809" s="26" t="s">
        <v>1085</v>
      </c>
      <c r="C809" s="32">
        <v>1</v>
      </c>
      <c r="D809" s="33">
        <v>17</v>
      </c>
      <c r="E809" s="33">
        <v>13</v>
      </c>
      <c r="F809" s="33">
        <v>13</v>
      </c>
      <c r="G809" s="33">
        <v>43</v>
      </c>
    </row>
    <row r="810" spans="2:7">
      <c r="B810" s="26" t="s">
        <v>1087</v>
      </c>
      <c r="C810" s="32">
        <v>3</v>
      </c>
      <c r="D810" s="33">
        <v>24</v>
      </c>
      <c r="E810" s="33">
        <v>19</v>
      </c>
      <c r="F810" s="33">
        <v>13</v>
      </c>
      <c r="G810" s="33">
        <v>56</v>
      </c>
    </row>
    <row r="811" spans="2:7">
      <c r="B811" s="26" t="s">
        <v>1090</v>
      </c>
      <c r="C811" s="32">
        <v>0</v>
      </c>
      <c r="D811" s="33">
        <v>27</v>
      </c>
      <c r="E811" s="33">
        <v>17</v>
      </c>
      <c r="F811" s="33">
        <v>17</v>
      </c>
      <c r="G811" s="33">
        <v>61</v>
      </c>
    </row>
    <row r="812" spans="2:7">
      <c r="B812" s="26" t="s">
        <v>1093</v>
      </c>
      <c r="C812" s="32">
        <v>1</v>
      </c>
      <c r="D812" s="33">
        <v>26</v>
      </c>
      <c r="E812" s="33">
        <v>18</v>
      </c>
      <c r="F812" s="33">
        <v>16</v>
      </c>
      <c r="G812" s="33">
        <v>61</v>
      </c>
    </row>
    <row r="813" spans="2:7">
      <c r="B813" s="26" t="s">
        <v>1096</v>
      </c>
      <c r="C813" s="32">
        <v>0</v>
      </c>
      <c r="D813" s="33">
        <v>20</v>
      </c>
      <c r="E813" s="33">
        <v>21</v>
      </c>
      <c r="F813" s="33">
        <v>11</v>
      </c>
      <c r="G813" s="33">
        <v>52</v>
      </c>
    </row>
    <row r="814" spans="2:7">
      <c r="B814" s="26" t="s">
        <v>1114</v>
      </c>
      <c r="C814" s="32">
        <v>0</v>
      </c>
      <c r="D814" s="33">
        <v>15</v>
      </c>
      <c r="E814" s="33">
        <v>17</v>
      </c>
      <c r="F814" s="33">
        <v>14</v>
      </c>
      <c r="G814" s="33">
        <v>46</v>
      </c>
    </row>
    <row r="815" spans="2:7">
      <c r="B815" s="26" t="s">
        <v>1117</v>
      </c>
      <c r="C815" s="32">
        <v>1</v>
      </c>
      <c r="D815" s="33">
        <v>21</v>
      </c>
      <c r="E815" s="33">
        <v>18</v>
      </c>
      <c r="F815" s="33">
        <v>20</v>
      </c>
      <c r="G815" s="33">
        <v>60</v>
      </c>
    </row>
    <row r="816" spans="2:7">
      <c r="B816" s="26" t="s">
        <v>1120</v>
      </c>
      <c r="C816" s="32">
        <v>2</v>
      </c>
      <c r="D816" s="33">
        <v>19</v>
      </c>
      <c r="E816" s="33">
        <v>16</v>
      </c>
      <c r="F816" s="33">
        <v>24</v>
      </c>
      <c r="G816" s="33">
        <v>61</v>
      </c>
    </row>
    <row r="817" spans="2:7">
      <c r="B817" s="26" t="s">
        <v>1123</v>
      </c>
      <c r="C817" s="32">
        <v>0</v>
      </c>
      <c r="D817" s="33">
        <v>12</v>
      </c>
      <c r="E817" s="33">
        <v>15</v>
      </c>
      <c r="F817" s="33">
        <v>14</v>
      </c>
      <c r="G817" s="33">
        <v>41</v>
      </c>
    </row>
    <row r="818" spans="2:7">
      <c r="B818" s="26" t="s">
        <v>1126</v>
      </c>
      <c r="C818" s="32">
        <v>2</v>
      </c>
      <c r="D818" s="33">
        <v>7</v>
      </c>
      <c r="E818" s="33">
        <v>14</v>
      </c>
      <c r="F818" s="33">
        <v>16</v>
      </c>
      <c r="G818" s="33">
        <v>39</v>
      </c>
    </row>
    <row r="819" spans="2:7">
      <c r="B819" s="26" t="s">
        <v>1130</v>
      </c>
      <c r="C819" s="32">
        <v>2</v>
      </c>
      <c r="D819" s="33">
        <v>13</v>
      </c>
      <c r="E819" s="33">
        <v>16</v>
      </c>
      <c r="F819" s="33">
        <v>15</v>
      </c>
      <c r="G819" s="33">
        <v>46</v>
      </c>
    </row>
    <row r="820" spans="2:7">
      <c r="B820" s="26" t="s">
        <v>1132</v>
      </c>
      <c r="C820" s="32">
        <v>2</v>
      </c>
      <c r="D820" s="33">
        <v>18</v>
      </c>
      <c r="E820" s="33">
        <v>17</v>
      </c>
      <c r="F820" s="33">
        <v>20</v>
      </c>
      <c r="G820" s="33">
        <v>57</v>
      </c>
    </row>
    <row r="821" spans="2:7">
      <c r="B821" s="26" t="s">
        <v>1134</v>
      </c>
      <c r="C821" s="32">
        <v>2</v>
      </c>
      <c r="D821" s="33">
        <v>15</v>
      </c>
      <c r="E821" s="33">
        <v>16</v>
      </c>
      <c r="F821" s="33">
        <v>15</v>
      </c>
      <c r="G821" s="33">
        <v>48</v>
      </c>
    </row>
    <row r="822" spans="2:7">
      <c r="B822" s="26" t="s">
        <v>1138</v>
      </c>
      <c r="C822" s="32">
        <v>1</v>
      </c>
      <c r="D822" s="33">
        <v>10</v>
      </c>
      <c r="E822" s="33">
        <v>10</v>
      </c>
      <c r="F822" s="33">
        <v>21</v>
      </c>
      <c r="G822" s="33">
        <v>42</v>
      </c>
    </row>
    <row r="823" spans="2:7">
      <c r="B823" s="26" t="s">
        <v>1141</v>
      </c>
      <c r="C823" s="32">
        <v>0</v>
      </c>
      <c r="D823" s="33">
        <v>22</v>
      </c>
      <c r="E823" s="33">
        <v>16</v>
      </c>
      <c r="F823" s="33">
        <v>19</v>
      </c>
      <c r="G823" s="33">
        <v>57</v>
      </c>
    </row>
    <row r="824" spans="2:7">
      <c r="B824" s="26" t="s">
        <v>1144</v>
      </c>
      <c r="C824" s="32">
        <v>15</v>
      </c>
      <c r="D824" s="33">
        <v>31</v>
      </c>
      <c r="E824" s="33">
        <v>20</v>
      </c>
      <c r="F824" s="33">
        <v>5</v>
      </c>
      <c r="G824" s="33">
        <v>71</v>
      </c>
    </row>
    <row r="825" spans="2:7">
      <c r="B825" s="26" t="s">
        <v>1147</v>
      </c>
      <c r="C825" s="32">
        <v>1</v>
      </c>
      <c r="D825" s="33">
        <v>33</v>
      </c>
      <c r="E825" s="33">
        <v>12</v>
      </c>
      <c r="F825" s="33">
        <v>15</v>
      </c>
      <c r="G825" s="33">
        <v>61</v>
      </c>
    </row>
    <row r="826" spans="2:7">
      <c r="B826" s="26" t="s">
        <v>1154</v>
      </c>
      <c r="C826" s="32">
        <v>0</v>
      </c>
      <c r="D826" s="33">
        <v>0</v>
      </c>
      <c r="E826" s="33">
        <v>0</v>
      </c>
      <c r="F826" s="33">
        <v>7</v>
      </c>
      <c r="G826" s="33">
        <v>7</v>
      </c>
    </row>
    <row r="827" spans="2:7">
      <c r="B827" s="26" t="s">
        <v>1162</v>
      </c>
      <c r="C827" s="32">
        <v>3</v>
      </c>
      <c r="D827" s="33">
        <v>20</v>
      </c>
      <c r="E827" s="33">
        <v>15</v>
      </c>
      <c r="F827" s="33">
        <v>11</v>
      </c>
      <c r="G827" s="33">
        <v>49</v>
      </c>
    </row>
    <row r="828" spans="2:7">
      <c r="B828" s="26" t="s">
        <v>1172</v>
      </c>
      <c r="C828" s="32">
        <v>3</v>
      </c>
      <c r="D828" s="33">
        <v>20</v>
      </c>
      <c r="E828" s="33">
        <v>20</v>
      </c>
      <c r="F828" s="33">
        <v>10</v>
      </c>
      <c r="G828" s="33">
        <v>53</v>
      </c>
    </row>
    <row r="829" spans="2:7">
      <c r="B829" s="26" t="s">
        <v>1179</v>
      </c>
      <c r="C829" s="32">
        <v>5</v>
      </c>
      <c r="D829" s="33">
        <v>16</v>
      </c>
      <c r="E829" s="33">
        <v>18</v>
      </c>
      <c r="F829" s="33">
        <v>15</v>
      </c>
      <c r="G829" s="33">
        <v>54</v>
      </c>
    </row>
    <row r="830" spans="2:7">
      <c r="B830" s="26" t="s">
        <v>1182</v>
      </c>
      <c r="C830" s="32">
        <v>3</v>
      </c>
      <c r="D830" s="33">
        <v>21</v>
      </c>
      <c r="E830" s="33">
        <v>15</v>
      </c>
      <c r="F830" s="33">
        <v>18</v>
      </c>
      <c r="G830" s="33">
        <v>57</v>
      </c>
    </row>
    <row r="831" spans="2:7">
      <c r="B831" s="26" t="s">
        <v>1185</v>
      </c>
      <c r="C831" s="32">
        <f>$C$24</f>
        <v>4</v>
      </c>
      <c r="D831" s="33">
        <f>$D$24</f>
        <v>16</v>
      </c>
      <c r="E831" s="33">
        <f>$E$24</f>
        <v>11</v>
      </c>
      <c r="F831" s="33">
        <f>$F$24</f>
        <v>15</v>
      </c>
      <c r="G831" s="33">
        <f>$G$24</f>
        <v>46</v>
      </c>
    </row>
    <row r="833" spans="2:7">
      <c r="B833" s="34" t="s">
        <v>511</v>
      </c>
      <c r="C833" s="35" t="e">
        <f>SUM(C818-C817)/C817</f>
        <v>#DIV/0!</v>
      </c>
      <c r="D833" s="35">
        <f>SUM(D818-D817)/D817</f>
        <v>-0.41666666666666669</v>
      </c>
      <c r="E833" s="35">
        <f>SUM(E818-E817)/E817</f>
        <v>-6.6666666666666666E-2</v>
      </c>
      <c r="F833" s="35">
        <f>SUM(F818-F817)/F817</f>
        <v>0.14285714285714285</v>
      </c>
      <c r="G833" s="35">
        <f>SUM(G818-G817)/G817</f>
        <v>-4.878048780487805E-2</v>
      </c>
    </row>
    <row r="834" spans="2:7">
      <c r="B834" s="34" t="s">
        <v>512</v>
      </c>
      <c r="C834" s="35" t="e">
        <f>SUM(C818-C814)/C814</f>
        <v>#DIV/0!</v>
      </c>
      <c r="D834" s="35">
        <f>SUM(D818-D814)/D814</f>
        <v>-0.53333333333333333</v>
      </c>
      <c r="E834" s="35">
        <f>SUM(E818-E814)/E814</f>
        <v>-0.17647058823529413</v>
      </c>
      <c r="F834" s="35">
        <f>SUM(F818-F814)/F814</f>
        <v>0.14285714285714285</v>
      </c>
      <c r="G834" s="35">
        <f>SUM(G818-G814)/G814</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833:C834"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42"/>
  <sheetViews>
    <sheetView showGridLines="0" zoomScale="85" zoomScaleNormal="85" zoomScalePageLayoutView="85" workbookViewId="0">
      <selection activeCell="C468" sqref="C468"/>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2" customFormat="1" ht="22.5">
      <c r="A2" s="122" t="s">
        <v>131</v>
      </c>
    </row>
    <row r="3" spans="1:7" s="120" customFormat="1" ht="16.5">
      <c r="A3" s="123" t="s">
        <v>1187</v>
      </c>
    </row>
    <row r="6" spans="1:7">
      <c r="A6" s="49"/>
      <c r="D6" s="16"/>
      <c r="E6" s="16"/>
      <c r="F6" s="16"/>
      <c r="G6" s="16"/>
    </row>
    <row r="7" spans="1:7">
      <c r="A7" s="15" t="s">
        <v>151</v>
      </c>
      <c r="B7" s="18"/>
      <c r="C7" s="19" t="s">
        <v>1073</v>
      </c>
      <c r="D7" s="19" t="s">
        <v>152</v>
      </c>
      <c r="E7" s="19" t="s">
        <v>153</v>
      </c>
      <c r="F7" s="19" t="s">
        <v>154</v>
      </c>
      <c r="G7" s="19"/>
    </row>
    <row r="8" spans="1:7">
      <c r="A8" s="18" t="s">
        <v>584</v>
      </c>
      <c r="B8" s="19" t="s">
        <v>156</v>
      </c>
      <c r="C8" s="19" t="s">
        <v>1074</v>
      </c>
      <c r="D8" s="20" t="s">
        <v>157</v>
      </c>
      <c r="E8" s="20" t="s">
        <v>158</v>
      </c>
      <c r="F8" s="20" t="s">
        <v>159</v>
      </c>
      <c r="G8" s="19"/>
    </row>
    <row r="9" spans="1:7">
      <c r="B9" s="18"/>
      <c r="C9" s="18"/>
      <c r="D9" s="19"/>
      <c r="E9" s="19"/>
      <c r="F9" s="19"/>
      <c r="G9" s="19" t="s">
        <v>160</v>
      </c>
    </row>
    <row r="10" spans="1:7">
      <c r="A10" s="15" t="s">
        <v>553</v>
      </c>
      <c r="C10" s="16">
        <v>1</v>
      </c>
      <c r="D10" s="16">
        <v>1</v>
      </c>
      <c r="E10" s="16">
        <v>5</v>
      </c>
      <c r="F10" s="16">
        <v>0</v>
      </c>
      <c r="G10" s="16">
        <f>D10+E10+F10+C10</f>
        <v>7</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585</v>
      </c>
      <c r="B15" s="19" t="s">
        <v>156</v>
      </c>
      <c r="C15" s="19" t="s">
        <v>1074</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586</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2</v>
      </c>
      <c r="E24" s="16">
        <v>5</v>
      </c>
      <c r="F24" s="16">
        <v>0</v>
      </c>
      <c r="G24" s="16">
        <f>D24+E24+F24+C24</f>
        <v>7</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1073</v>
      </c>
      <c r="D28" s="19" t="s">
        <v>152</v>
      </c>
      <c r="E28" s="19" t="s">
        <v>153</v>
      </c>
      <c r="F28" s="19" t="s">
        <v>154</v>
      </c>
      <c r="G28" s="19"/>
    </row>
    <row r="29" spans="1:7">
      <c r="A29" s="18" t="s">
        <v>587</v>
      </c>
      <c r="B29" s="19" t="s">
        <v>156</v>
      </c>
      <c r="C29" s="19" t="s">
        <v>1074</v>
      </c>
      <c r="D29" s="20" t="s">
        <v>157</v>
      </c>
      <c r="E29" s="20" t="s">
        <v>158</v>
      </c>
      <c r="F29" s="20" t="s">
        <v>159</v>
      </c>
      <c r="G29" s="19"/>
    </row>
    <row r="30" spans="1:7">
      <c r="B30" s="18"/>
      <c r="C30" s="18"/>
      <c r="D30" s="19"/>
      <c r="E30" s="19"/>
      <c r="F30" s="19"/>
      <c r="G30" s="19" t="s">
        <v>160</v>
      </c>
    </row>
    <row r="31" spans="1:7">
      <c r="A31" s="15" t="s">
        <v>553</v>
      </c>
      <c r="C31" s="16">
        <v>0</v>
      </c>
      <c r="D31" s="16">
        <v>0</v>
      </c>
      <c r="E31" s="16">
        <v>1</v>
      </c>
      <c r="F31" s="16">
        <v>0</v>
      </c>
      <c r="G31" s="16">
        <f>D31+E31+F31+C31</f>
        <v>1</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1073</v>
      </c>
      <c r="D35" s="19" t="s">
        <v>152</v>
      </c>
      <c r="E35" s="19" t="s">
        <v>153</v>
      </c>
      <c r="F35" s="19" t="s">
        <v>154</v>
      </c>
      <c r="G35" s="19"/>
    </row>
    <row r="36" spans="1:7">
      <c r="A36" s="18" t="s">
        <v>588</v>
      </c>
      <c r="B36" s="19" t="s">
        <v>156</v>
      </c>
      <c r="C36" s="19" t="s">
        <v>1074</v>
      </c>
      <c r="D36" s="20" t="s">
        <v>157</v>
      </c>
      <c r="E36" s="20" t="s">
        <v>158</v>
      </c>
      <c r="F36" s="20" t="s">
        <v>159</v>
      </c>
      <c r="G36" s="19"/>
    </row>
    <row r="37" spans="1:7">
      <c r="B37" s="18"/>
      <c r="C37" s="18"/>
      <c r="D37" s="19"/>
      <c r="E37" s="19"/>
      <c r="F37" s="19"/>
      <c r="G37" s="19" t="s">
        <v>160</v>
      </c>
    </row>
    <row r="38" spans="1:7">
      <c r="A38" s="15" t="s">
        <v>553</v>
      </c>
      <c r="C38" s="16">
        <v>0</v>
      </c>
      <c r="D38" s="16">
        <v>1</v>
      </c>
      <c r="E38" s="16">
        <v>0</v>
      </c>
      <c r="F38" s="16">
        <v>0</v>
      </c>
      <c r="G38" s="16">
        <f>D38+E38+F38+C38</f>
        <v>1</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1073</v>
      </c>
      <c r="D43" s="19" t="s">
        <v>152</v>
      </c>
      <c r="E43" s="19" t="s">
        <v>153</v>
      </c>
      <c r="F43" s="19" t="s">
        <v>154</v>
      </c>
      <c r="G43" s="19"/>
    </row>
    <row r="44" spans="1:7">
      <c r="A44" s="18" t="s">
        <v>589</v>
      </c>
      <c r="B44" s="19" t="s">
        <v>156</v>
      </c>
      <c r="C44" s="19" t="s">
        <v>1074</v>
      </c>
      <c r="D44" s="20" t="s">
        <v>157</v>
      </c>
      <c r="E44" s="20" t="s">
        <v>158</v>
      </c>
      <c r="F44" s="20" t="s">
        <v>159</v>
      </c>
      <c r="G44" s="19"/>
    </row>
    <row r="45" spans="1:7">
      <c r="B45" s="18"/>
      <c r="C45" s="18"/>
      <c r="D45" s="19"/>
      <c r="E45" s="19"/>
      <c r="F45" s="19"/>
      <c r="G45" s="19" t="s">
        <v>160</v>
      </c>
    </row>
    <row r="46" spans="1:7">
      <c r="A46" s="15" t="s">
        <v>553</v>
      </c>
      <c r="C46" s="16">
        <v>0</v>
      </c>
      <c r="D46" s="16">
        <v>0</v>
      </c>
      <c r="E46" s="16">
        <v>0</v>
      </c>
      <c r="F46" s="16">
        <v>0</v>
      </c>
      <c r="G46" s="16">
        <f>D46+E46+F46+C46</f>
        <v>0</v>
      </c>
    </row>
    <row r="47" spans="1:7">
      <c r="A47" s="15" t="s">
        <v>162</v>
      </c>
      <c r="C47" s="16">
        <v>0</v>
      </c>
      <c r="D47" s="16">
        <v>1</v>
      </c>
      <c r="E47" s="16">
        <v>0</v>
      </c>
      <c r="F47" s="16">
        <v>0</v>
      </c>
      <c r="G47" s="16">
        <f>D47+E47+F47+C47</f>
        <v>1</v>
      </c>
    </row>
    <row r="48" spans="1:7">
      <c r="D48" s="16"/>
      <c r="E48" s="16"/>
      <c r="F48" s="16"/>
      <c r="G48" s="16"/>
    </row>
    <row r="49" spans="1:7">
      <c r="D49" s="16"/>
      <c r="E49" s="16"/>
      <c r="F49" s="16"/>
      <c r="G49" s="16"/>
    </row>
    <row r="50" spans="1:7">
      <c r="A50" s="15" t="s">
        <v>151</v>
      </c>
      <c r="B50" s="18"/>
      <c r="C50" s="19" t="s">
        <v>1073</v>
      </c>
      <c r="D50" s="19" t="s">
        <v>152</v>
      </c>
      <c r="E50" s="19" t="s">
        <v>153</v>
      </c>
      <c r="F50" s="19" t="s">
        <v>154</v>
      </c>
      <c r="G50" s="19"/>
    </row>
    <row r="51" spans="1:7">
      <c r="A51" s="18" t="s">
        <v>590</v>
      </c>
      <c r="B51" s="19" t="s">
        <v>156</v>
      </c>
      <c r="C51" s="19" t="s">
        <v>1074</v>
      </c>
      <c r="D51" s="20" t="s">
        <v>157</v>
      </c>
      <c r="E51" s="20" t="s">
        <v>158</v>
      </c>
      <c r="F51" s="20" t="s">
        <v>159</v>
      </c>
      <c r="G51" s="19"/>
    </row>
    <row r="52" spans="1:7">
      <c r="B52" s="18"/>
      <c r="C52" s="18"/>
      <c r="D52" s="19"/>
      <c r="E52" s="19"/>
      <c r="F52" s="19"/>
      <c r="G52" s="19" t="s">
        <v>160</v>
      </c>
    </row>
    <row r="53" spans="1:7">
      <c r="A53" s="15" t="s">
        <v>553</v>
      </c>
      <c r="C53" s="16">
        <v>0</v>
      </c>
      <c r="D53" s="16">
        <v>0</v>
      </c>
      <c r="E53" s="16">
        <v>0</v>
      </c>
      <c r="F53" s="16">
        <v>0</v>
      </c>
      <c r="G53" s="16">
        <f>D53+E53+F53+C53</f>
        <v>0</v>
      </c>
    </row>
    <row r="54" spans="1:7">
      <c r="A54" s="15" t="s">
        <v>162</v>
      </c>
      <c r="C54" s="16">
        <v>0</v>
      </c>
      <c r="D54" s="16">
        <v>0</v>
      </c>
      <c r="E54" s="16">
        <v>0</v>
      </c>
      <c r="F54" s="16">
        <v>0</v>
      </c>
      <c r="G54" s="16">
        <f>D54+E54+F54+C54</f>
        <v>0</v>
      </c>
    </row>
    <row r="55" spans="1:7">
      <c r="D55" s="16"/>
      <c r="E55" s="16"/>
      <c r="F55" s="16"/>
      <c r="G55" s="16"/>
    </row>
    <row r="56" spans="1:7">
      <c r="D56" s="16"/>
      <c r="E56" s="16"/>
      <c r="F56" s="16"/>
      <c r="G56" s="16"/>
    </row>
    <row r="57" spans="1:7">
      <c r="A57" s="15" t="s">
        <v>151</v>
      </c>
      <c r="B57" s="18"/>
      <c r="C57" s="19" t="s">
        <v>1073</v>
      </c>
      <c r="D57" s="19" t="s">
        <v>152</v>
      </c>
      <c r="E57" s="19" t="s">
        <v>153</v>
      </c>
      <c r="F57" s="19" t="s">
        <v>154</v>
      </c>
      <c r="G57" s="19"/>
    </row>
    <row r="58" spans="1:7">
      <c r="A58" s="18" t="s">
        <v>591</v>
      </c>
      <c r="B58" s="19" t="s">
        <v>156</v>
      </c>
      <c r="C58" s="19" t="s">
        <v>1074</v>
      </c>
      <c r="D58" s="20" t="s">
        <v>157</v>
      </c>
      <c r="E58" s="20" t="s">
        <v>158</v>
      </c>
      <c r="F58" s="20" t="s">
        <v>159</v>
      </c>
      <c r="G58" s="19"/>
    </row>
    <row r="59" spans="1:7">
      <c r="B59" s="18"/>
      <c r="C59" s="18"/>
      <c r="D59" s="19"/>
      <c r="E59" s="19"/>
      <c r="F59" s="19"/>
      <c r="G59" s="19" t="s">
        <v>160</v>
      </c>
    </row>
    <row r="60" spans="1:7">
      <c r="A60" s="15" t="s">
        <v>553</v>
      </c>
      <c r="C60" s="16">
        <v>4</v>
      </c>
      <c r="D60" s="16">
        <v>6</v>
      </c>
      <c r="E60" s="16">
        <v>18</v>
      </c>
      <c r="F60" s="16">
        <v>1</v>
      </c>
      <c r="G60" s="16">
        <f>D60+E60+F60+C60</f>
        <v>29</v>
      </c>
    </row>
    <row r="61" spans="1:7">
      <c r="A61" s="15" t="s">
        <v>162</v>
      </c>
      <c r="C61" s="16">
        <v>0</v>
      </c>
      <c r="D61" s="16">
        <v>1</v>
      </c>
      <c r="E61" s="16">
        <v>2</v>
      </c>
      <c r="F61" s="16">
        <v>0</v>
      </c>
      <c r="G61" s="16">
        <f>D61+E61+F61+C61</f>
        <v>3</v>
      </c>
    </row>
    <row r="62" spans="1:7">
      <c r="D62" s="16"/>
      <c r="E62" s="16"/>
      <c r="F62" s="16"/>
      <c r="G62" s="16"/>
    </row>
    <row r="63" spans="1:7">
      <c r="D63" s="16"/>
      <c r="E63" s="16"/>
      <c r="F63" s="16"/>
      <c r="G63" s="16"/>
    </row>
    <row r="64" spans="1:7">
      <c r="A64" s="15" t="s">
        <v>151</v>
      </c>
      <c r="B64" s="18"/>
      <c r="C64" s="19" t="s">
        <v>1073</v>
      </c>
      <c r="D64" s="19" t="s">
        <v>152</v>
      </c>
      <c r="E64" s="19" t="s">
        <v>153</v>
      </c>
      <c r="F64" s="19" t="s">
        <v>154</v>
      </c>
      <c r="G64" s="19"/>
    </row>
    <row r="65" spans="1:7">
      <c r="A65" s="18" t="s">
        <v>140</v>
      </c>
      <c r="B65" s="19" t="s">
        <v>156</v>
      </c>
      <c r="C65" s="19" t="s">
        <v>1074</v>
      </c>
      <c r="D65" s="20" t="s">
        <v>157</v>
      </c>
      <c r="E65" s="20" t="s">
        <v>158</v>
      </c>
      <c r="F65" s="20" t="s">
        <v>159</v>
      </c>
      <c r="G65" s="19"/>
    </row>
    <row r="66" spans="1:7">
      <c r="B66" s="18"/>
      <c r="C66" s="18"/>
      <c r="D66" s="19"/>
      <c r="E66" s="19"/>
      <c r="F66" s="19"/>
      <c r="G66" s="19" t="s">
        <v>160</v>
      </c>
    </row>
    <row r="67" spans="1:7">
      <c r="A67" s="15" t="s">
        <v>553</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1073</v>
      </c>
      <c r="D71" s="19" t="s">
        <v>152</v>
      </c>
      <c r="E71" s="19" t="s">
        <v>153</v>
      </c>
      <c r="F71" s="19" t="s">
        <v>154</v>
      </c>
      <c r="G71" s="19"/>
    </row>
    <row r="72" spans="1:7">
      <c r="A72" s="18" t="s">
        <v>592</v>
      </c>
      <c r="B72" s="19" t="s">
        <v>156</v>
      </c>
      <c r="C72" s="19" t="s">
        <v>1074</v>
      </c>
      <c r="D72" s="20" t="s">
        <v>157</v>
      </c>
      <c r="E72" s="20" t="s">
        <v>158</v>
      </c>
      <c r="F72" s="20" t="s">
        <v>159</v>
      </c>
      <c r="G72" s="19"/>
    </row>
    <row r="73" spans="1:7">
      <c r="B73" s="18"/>
      <c r="C73" s="18"/>
      <c r="D73" s="19"/>
      <c r="E73" s="19"/>
      <c r="F73" s="19"/>
      <c r="G73" s="19" t="s">
        <v>160</v>
      </c>
    </row>
    <row r="74" spans="1:7">
      <c r="A74" s="15" t="s">
        <v>553</v>
      </c>
      <c r="C74" s="16">
        <v>0</v>
      </c>
      <c r="D74" s="16">
        <v>0</v>
      </c>
      <c r="E74" s="16">
        <v>0</v>
      </c>
      <c r="F74" s="16">
        <v>0</v>
      </c>
      <c r="G74" s="16">
        <f>D74+E74+F74+C74</f>
        <v>0</v>
      </c>
    </row>
    <row r="75" spans="1:7">
      <c r="A75" s="15" t="s">
        <v>162</v>
      </c>
      <c r="C75" s="16">
        <v>0</v>
      </c>
      <c r="D75" s="16">
        <v>0</v>
      </c>
      <c r="E75" s="16">
        <v>0</v>
      </c>
      <c r="F75" s="16">
        <v>0</v>
      </c>
      <c r="G75" s="16">
        <f>D75+E75+F75+C75</f>
        <v>0</v>
      </c>
    </row>
    <row r="76" spans="1:7">
      <c r="D76" s="16"/>
      <c r="E76" s="16"/>
      <c r="F76" s="16"/>
      <c r="G76" s="16"/>
    </row>
    <row r="77" spans="1:7">
      <c r="D77" s="16"/>
      <c r="E77" s="16"/>
      <c r="F77" s="16"/>
      <c r="G77" s="16"/>
    </row>
    <row r="78" spans="1:7">
      <c r="A78" s="15" t="s">
        <v>151</v>
      </c>
      <c r="B78" s="18"/>
      <c r="C78" s="19" t="s">
        <v>1073</v>
      </c>
      <c r="D78" s="19" t="s">
        <v>152</v>
      </c>
      <c r="E78" s="19" t="s">
        <v>153</v>
      </c>
      <c r="F78" s="19" t="s">
        <v>154</v>
      </c>
      <c r="G78" s="19"/>
    </row>
    <row r="79" spans="1:7">
      <c r="A79" s="18" t="s">
        <v>142</v>
      </c>
      <c r="B79" s="19" t="s">
        <v>156</v>
      </c>
      <c r="C79" s="19" t="s">
        <v>1074</v>
      </c>
      <c r="D79" s="20" t="s">
        <v>157</v>
      </c>
      <c r="E79" s="20" t="s">
        <v>158</v>
      </c>
      <c r="F79" s="20" t="s">
        <v>159</v>
      </c>
      <c r="G79" s="19"/>
    </row>
    <row r="80" spans="1:7">
      <c r="B80" s="18"/>
      <c r="C80" s="18"/>
      <c r="D80" s="19"/>
      <c r="E80" s="19"/>
      <c r="F80" s="19"/>
      <c r="G80" s="19" t="s">
        <v>160</v>
      </c>
    </row>
    <row r="81" spans="1:9">
      <c r="A81" s="15" t="s">
        <v>553</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1075</v>
      </c>
      <c r="D87" s="22" t="s">
        <v>177</v>
      </c>
      <c r="E87" s="22" t="s">
        <v>178</v>
      </c>
      <c r="F87" s="22" t="s">
        <v>179</v>
      </c>
      <c r="G87" s="22" t="s">
        <v>180</v>
      </c>
    </row>
    <row r="88" spans="1:9">
      <c r="C88" s="139">
        <f>C81+C74+C67+C60+C53+C46+C38+C31+C24+C17+C10</f>
        <v>5</v>
      </c>
      <c r="D88" s="139">
        <f>D81+D74+D67+D60+D53+D46+D38+D31+D24+D17+D10</f>
        <v>10</v>
      </c>
      <c r="E88" s="139">
        <f>E81+E74+E67+E60+E53+E46+E38+E31+E24+E17+E10</f>
        <v>29</v>
      </c>
      <c r="F88" s="139">
        <f>F81+F74+F67+F60+F53+F46+F38+F31+F24+F17+F10</f>
        <v>1</v>
      </c>
      <c r="G88" s="139">
        <f>C88+D88+E88+F88</f>
        <v>45</v>
      </c>
    </row>
    <row r="89" spans="1:9">
      <c r="C89" s="16"/>
      <c r="D89" s="16"/>
      <c r="E89" s="16"/>
      <c r="F89" s="16"/>
      <c r="G89" s="16"/>
    </row>
    <row r="90" spans="1:9" ht="34.5">
      <c r="C90" s="22" t="s">
        <v>1077</v>
      </c>
      <c r="D90" s="22" t="s">
        <v>181</v>
      </c>
      <c r="E90" s="22" t="s">
        <v>182</v>
      </c>
      <c r="F90" s="22" t="s">
        <v>183</v>
      </c>
      <c r="G90" s="22" t="s">
        <v>184</v>
      </c>
    </row>
    <row r="91" spans="1:9">
      <c r="C91" s="139">
        <f>C11+C18+C25+C32+C39+C47+C54+C61+C68+C75+C82</f>
        <v>0</v>
      </c>
      <c r="D91" s="139">
        <f>D82+D75+D68+D61+D54+D47+D39+D32+D25+D18+D11</f>
        <v>2</v>
      </c>
      <c r="E91" s="139">
        <f>E82+E75+E68+E61+E54+E47+E39+E32+E25+E18+E11</f>
        <v>2</v>
      </c>
      <c r="F91" s="139">
        <f>F82+F75+F68+F61+F54+F47+F39+F32+F25+F18+F11</f>
        <v>0</v>
      </c>
      <c r="G91" s="139">
        <f>D91+E91+F91</f>
        <v>4</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185</v>
      </c>
      <c r="B97" s="26" t="s">
        <v>186</v>
      </c>
      <c r="C97" s="99" t="s">
        <v>1069</v>
      </c>
      <c r="D97" s="27" t="s">
        <v>1070</v>
      </c>
      <c r="E97" s="27" t="s">
        <v>1071</v>
      </c>
      <c r="F97" s="27" t="s">
        <v>1072</v>
      </c>
      <c r="G97" s="27" t="s">
        <v>160</v>
      </c>
    </row>
    <row r="98" spans="1:7">
      <c r="B98" s="26" t="s">
        <v>214</v>
      </c>
      <c r="C98" s="33">
        <v>0</v>
      </c>
      <c r="D98" s="33">
        <v>10</v>
      </c>
      <c r="E98" s="33">
        <v>25</v>
      </c>
      <c r="F98" s="33">
        <v>3</v>
      </c>
      <c r="G98" s="33">
        <v>38</v>
      </c>
    </row>
    <row r="99" spans="1:7">
      <c r="B99" s="26" t="s">
        <v>215</v>
      </c>
      <c r="C99" s="33">
        <v>0</v>
      </c>
      <c r="D99" s="33">
        <v>11</v>
      </c>
      <c r="E99" s="33">
        <v>31</v>
      </c>
      <c r="F99" s="33">
        <v>1</v>
      </c>
      <c r="G99" s="33">
        <v>43</v>
      </c>
    </row>
    <row r="100" spans="1:7">
      <c r="B100" s="26" t="s">
        <v>216</v>
      </c>
      <c r="C100" s="33">
        <v>0</v>
      </c>
      <c r="D100" s="33">
        <v>10</v>
      </c>
      <c r="E100" s="33">
        <v>27</v>
      </c>
      <c r="F100" s="33">
        <v>3</v>
      </c>
      <c r="G100" s="33">
        <v>40</v>
      </c>
    </row>
    <row r="101" spans="1:7">
      <c r="B101" s="26" t="s">
        <v>217</v>
      </c>
      <c r="C101" s="33">
        <v>0</v>
      </c>
      <c r="D101" s="33">
        <v>4</v>
      </c>
      <c r="E101" s="33">
        <v>29</v>
      </c>
      <c r="F101" s="33">
        <v>2</v>
      </c>
      <c r="G101" s="33">
        <v>35</v>
      </c>
    </row>
    <row r="102" spans="1:7">
      <c r="B102" s="26" t="s">
        <v>218</v>
      </c>
      <c r="C102" s="33">
        <v>0</v>
      </c>
      <c r="D102" s="33">
        <v>8</v>
      </c>
      <c r="E102" s="33">
        <v>34</v>
      </c>
      <c r="F102" s="33">
        <v>1</v>
      </c>
      <c r="G102" s="33">
        <v>43</v>
      </c>
    </row>
    <row r="103" spans="1:7">
      <c r="B103" s="26" t="s">
        <v>219</v>
      </c>
      <c r="C103" s="33">
        <v>0</v>
      </c>
      <c r="D103" s="33">
        <v>17</v>
      </c>
      <c r="E103" s="33">
        <v>42</v>
      </c>
      <c r="F103" s="33">
        <v>2</v>
      </c>
      <c r="G103" s="33">
        <v>61</v>
      </c>
    </row>
    <row r="104" spans="1:7">
      <c r="B104" s="26" t="s">
        <v>220</v>
      </c>
      <c r="C104" s="33">
        <v>0</v>
      </c>
      <c r="D104" s="33">
        <v>9</v>
      </c>
      <c r="E104" s="33">
        <v>36</v>
      </c>
      <c r="F104" s="33">
        <v>0</v>
      </c>
      <c r="G104" s="33">
        <v>45</v>
      </c>
    </row>
    <row r="105" spans="1:7">
      <c r="B105" s="26" t="s">
        <v>221</v>
      </c>
      <c r="C105" s="33">
        <v>0</v>
      </c>
      <c r="D105" s="33">
        <v>9</v>
      </c>
      <c r="E105" s="33">
        <v>32</v>
      </c>
      <c r="F105" s="33">
        <v>2</v>
      </c>
      <c r="G105" s="33">
        <v>43</v>
      </c>
    </row>
    <row r="106" spans="1:7">
      <c r="B106" s="26" t="s">
        <v>222</v>
      </c>
      <c r="C106" s="33">
        <v>0</v>
      </c>
      <c r="D106" s="33">
        <v>11</v>
      </c>
      <c r="E106" s="33">
        <v>29</v>
      </c>
      <c r="F106" s="33">
        <v>3</v>
      </c>
      <c r="G106" s="33">
        <v>43</v>
      </c>
    </row>
    <row r="107" spans="1:7">
      <c r="B107" s="26" t="s">
        <v>223</v>
      </c>
      <c r="C107" s="33">
        <v>0</v>
      </c>
      <c r="D107" s="33">
        <v>11</v>
      </c>
      <c r="E107" s="33">
        <v>30</v>
      </c>
      <c r="F107" s="33">
        <v>2</v>
      </c>
      <c r="G107" s="33">
        <v>43</v>
      </c>
    </row>
    <row r="108" spans="1:7">
      <c r="B108" s="26" t="s">
        <v>224</v>
      </c>
      <c r="C108" s="33">
        <v>0</v>
      </c>
      <c r="D108" s="33">
        <v>10</v>
      </c>
      <c r="E108" s="33">
        <v>22</v>
      </c>
      <c r="F108" s="33">
        <v>1</v>
      </c>
      <c r="G108" s="33">
        <v>33</v>
      </c>
    </row>
    <row r="109" spans="1:7">
      <c r="B109" s="26" t="s">
        <v>225</v>
      </c>
      <c r="C109" s="33">
        <v>0</v>
      </c>
      <c r="D109" s="33">
        <v>8</v>
      </c>
      <c r="E109" s="33">
        <v>29</v>
      </c>
      <c r="F109" s="33">
        <v>1</v>
      </c>
      <c r="G109" s="33">
        <v>38</v>
      </c>
    </row>
    <row r="110" spans="1:7">
      <c r="B110" s="26" t="s">
        <v>226</v>
      </c>
      <c r="C110" s="33">
        <v>0</v>
      </c>
      <c r="D110" s="33">
        <v>5</v>
      </c>
      <c r="E110" s="33">
        <v>29</v>
      </c>
      <c r="F110" s="33">
        <v>3</v>
      </c>
      <c r="G110" s="33">
        <v>37</v>
      </c>
    </row>
    <row r="111" spans="1:7">
      <c r="B111" s="26" t="s">
        <v>227</v>
      </c>
      <c r="C111" s="33">
        <v>0</v>
      </c>
      <c r="D111" s="33">
        <v>7</v>
      </c>
      <c r="E111" s="33">
        <v>27</v>
      </c>
      <c r="F111" s="33">
        <v>2</v>
      </c>
      <c r="G111" s="33">
        <v>36</v>
      </c>
    </row>
    <row r="112" spans="1:7">
      <c r="B112" s="26" t="s">
        <v>228</v>
      </c>
      <c r="C112" s="33">
        <v>0</v>
      </c>
      <c r="D112" s="33">
        <v>11</v>
      </c>
      <c r="E112" s="33">
        <v>23</v>
      </c>
      <c r="F112" s="33">
        <v>2</v>
      </c>
      <c r="G112" s="33">
        <v>36</v>
      </c>
    </row>
    <row r="113" spans="2:7">
      <c r="B113" s="26" t="s">
        <v>229</v>
      </c>
      <c r="C113" s="33">
        <v>0</v>
      </c>
      <c r="D113" s="33">
        <v>7</v>
      </c>
      <c r="E113" s="33">
        <v>21</v>
      </c>
      <c r="F113" s="33">
        <v>2</v>
      </c>
      <c r="G113" s="33">
        <v>30</v>
      </c>
    </row>
    <row r="114" spans="2:7">
      <c r="B114" s="26" t="s">
        <v>230</v>
      </c>
      <c r="C114" s="33">
        <v>0</v>
      </c>
      <c r="D114" s="33">
        <v>1</v>
      </c>
      <c r="E114" s="33">
        <v>15</v>
      </c>
      <c r="F114" s="33">
        <v>2</v>
      </c>
      <c r="G114" s="33">
        <v>18</v>
      </c>
    </row>
    <row r="115" spans="2:7">
      <c r="B115" s="26" t="s">
        <v>231</v>
      </c>
      <c r="C115" s="33">
        <v>0</v>
      </c>
      <c r="D115" s="33">
        <v>7</v>
      </c>
      <c r="E115" s="33">
        <v>22</v>
      </c>
      <c r="F115" s="33">
        <v>2</v>
      </c>
      <c r="G115" s="33">
        <v>31</v>
      </c>
    </row>
    <row r="116" spans="2:7">
      <c r="B116" s="26" t="s">
        <v>232</v>
      </c>
      <c r="C116" s="33">
        <v>0</v>
      </c>
      <c r="D116" s="33">
        <v>6</v>
      </c>
      <c r="E116" s="33">
        <v>19</v>
      </c>
      <c r="F116" s="33">
        <v>2</v>
      </c>
      <c r="G116" s="33">
        <v>27</v>
      </c>
    </row>
    <row r="117" spans="2:7">
      <c r="B117" s="26" t="s">
        <v>233</v>
      </c>
      <c r="C117" s="33">
        <v>0</v>
      </c>
      <c r="D117" s="33">
        <v>6</v>
      </c>
      <c r="E117" s="33">
        <v>26</v>
      </c>
      <c r="F117" s="33">
        <v>3</v>
      </c>
      <c r="G117" s="33">
        <v>35</v>
      </c>
    </row>
    <row r="118" spans="2:7">
      <c r="B118" s="26" t="s">
        <v>234</v>
      </c>
      <c r="C118" s="33">
        <v>0</v>
      </c>
      <c r="D118" s="33">
        <v>6</v>
      </c>
      <c r="E118" s="33">
        <v>25</v>
      </c>
      <c r="F118" s="33">
        <v>3</v>
      </c>
      <c r="G118" s="33">
        <v>34</v>
      </c>
    </row>
    <row r="119" spans="2:7">
      <c r="B119" s="26" t="s">
        <v>236</v>
      </c>
      <c r="C119" s="33">
        <v>0</v>
      </c>
      <c r="D119" s="33">
        <v>3</v>
      </c>
      <c r="E119" s="33">
        <v>34</v>
      </c>
      <c r="F119" s="33">
        <v>0</v>
      </c>
      <c r="G119" s="33">
        <v>37</v>
      </c>
    </row>
    <row r="120" spans="2:7">
      <c r="B120" s="26" t="s">
        <v>237</v>
      </c>
      <c r="C120" s="33">
        <v>0</v>
      </c>
      <c r="D120" s="33">
        <v>7</v>
      </c>
      <c r="E120" s="33">
        <v>17</v>
      </c>
      <c r="F120" s="33">
        <v>1</v>
      </c>
      <c r="G120" s="33">
        <v>25</v>
      </c>
    </row>
    <row r="121" spans="2:7">
      <c r="B121" s="26" t="s">
        <v>239</v>
      </c>
      <c r="C121" s="33">
        <v>0</v>
      </c>
      <c r="D121" s="33">
        <v>5</v>
      </c>
      <c r="E121" s="33">
        <v>24</v>
      </c>
      <c r="F121" s="33">
        <v>2</v>
      </c>
      <c r="G121" s="33">
        <v>31</v>
      </c>
    </row>
    <row r="122" spans="2:7">
      <c r="B122" s="26" t="s">
        <v>240</v>
      </c>
      <c r="C122" s="33">
        <v>0</v>
      </c>
      <c r="D122" s="33">
        <v>3</v>
      </c>
      <c r="E122" s="33">
        <v>15</v>
      </c>
      <c r="F122" s="33">
        <v>2</v>
      </c>
      <c r="G122" s="33">
        <v>20</v>
      </c>
    </row>
    <row r="123" spans="2:7">
      <c r="B123" s="26" t="s">
        <v>241</v>
      </c>
      <c r="C123" s="33">
        <v>0</v>
      </c>
      <c r="D123" s="33">
        <v>14</v>
      </c>
      <c r="E123" s="33">
        <v>23</v>
      </c>
      <c r="F123" s="33">
        <v>1</v>
      </c>
      <c r="G123" s="33">
        <v>38</v>
      </c>
    </row>
    <row r="124" spans="2:7">
      <c r="B124" s="26" t="s">
        <v>242</v>
      </c>
      <c r="C124" s="33">
        <v>0</v>
      </c>
      <c r="D124" s="33">
        <v>6</v>
      </c>
      <c r="E124" s="33">
        <v>15</v>
      </c>
      <c r="F124" s="33">
        <v>2</v>
      </c>
      <c r="G124" s="33">
        <v>23</v>
      </c>
    </row>
    <row r="125" spans="2:7">
      <c r="B125" s="26" t="s">
        <v>243</v>
      </c>
      <c r="C125" s="33">
        <v>0</v>
      </c>
      <c r="D125" s="33">
        <v>8</v>
      </c>
      <c r="E125" s="33">
        <v>13</v>
      </c>
      <c r="F125" s="33">
        <v>1</v>
      </c>
      <c r="G125" s="33">
        <v>22</v>
      </c>
    </row>
    <row r="126" spans="2:7">
      <c r="B126" s="26" t="s">
        <v>244</v>
      </c>
      <c r="C126" s="33">
        <v>0</v>
      </c>
      <c r="D126" s="33">
        <v>9</v>
      </c>
      <c r="E126" s="33">
        <v>21</v>
      </c>
      <c r="F126" s="33">
        <v>0</v>
      </c>
      <c r="G126" s="33">
        <v>30</v>
      </c>
    </row>
    <row r="127" spans="2:7">
      <c r="B127" s="26" t="s">
        <v>245</v>
      </c>
      <c r="C127" s="33">
        <v>0</v>
      </c>
      <c r="D127" s="33">
        <v>0</v>
      </c>
      <c r="E127" s="33">
        <v>0</v>
      </c>
      <c r="F127" s="33">
        <v>0</v>
      </c>
      <c r="G127" s="33">
        <v>0</v>
      </c>
    </row>
    <row r="128" spans="2:7">
      <c r="B128" s="26" t="s">
        <v>246</v>
      </c>
      <c r="C128" s="33">
        <v>0</v>
      </c>
      <c r="D128" s="33">
        <v>2</v>
      </c>
      <c r="E128" s="33">
        <v>10</v>
      </c>
      <c r="F128" s="33">
        <v>0</v>
      </c>
      <c r="G128" s="33">
        <v>12</v>
      </c>
    </row>
    <row r="129" spans="2:7">
      <c r="B129" s="26" t="s">
        <v>247</v>
      </c>
      <c r="C129" s="33">
        <v>0</v>
      </c>
      <c r="D129" s="33">
        <v>11</v>
      </c>
      <c r="E129" s="33">
        <v>14</v>
      </c>
      <c r="F129" s="33">
        <v>1</v>
      </c>
      <c r="G129" s="33">
        <v>26</v>
      </c>
    </row>
    <row r="130" spans="2:7">
      <c r="B130" s="26" t="s">
        <v>248</v>
      </c>
      <c r="C130" s="33">
        <v>0</v>
      </c>
      <c r="D130" s="33">
        <v>13</v>
      </c>
      <c r="E130" s="33">
        <v>13</v>
      </c>
      <c r="F130" s="33">
        <v>1</v>
      </c>
      <c r="G130" s="33">
        <v>27</v>
      </c>
    </row>
    <row r="131" spans="2:7">
      <c r="B131" s="26" t="s">
        <v>249</v>
      </c>
      <c r="C131" s="33">
        <v>0</v>
      </c>
      <c r="D131" s="33">
        <v>11</v>
      </c>
      <c r="E131" s="33">
        <v>11</v>
      </c>
      <c r="F131" s="33">
        <v>1</v>
      </c>
      <c r="G131" s="33">
        <v>23</v>
      </c>
    </row>
    <row r="132" spans="2:7">
      <c r="B132" s="26" t="s">
        <v>250</v>
      </c>
      <c r="C132" s="33">
        <v>0</v>
      </c>
      <c r="D132" s="33">
        <v>11</v>
      </c>
      <c r="E132" s="33">
        <v>16</v>
      </c>
      <c r="F132" s="33">
        <v>1</v>
      </c>
      <c r="G132" s="33">
        <v>28</v>
      </c>
    </row>
    <row r="133" spans="2:7">
      <c r="B133" s="26" t="s">
        <v>251</v>
      </c>
      <c r="C133" s="33">
        <v>0</v>
      </c>
      <c r="D133" s="33">
        <v>5</v>
      </c>
      <c r="E133" s="33">
        <v>9</v>
      </c>
      <c r="F133" s="33">
        <v>0</v>
      </c>
      <c r="G133" s="33">
        <v>14</v>
      </c>
    </row>
    <row r="134" spans="2:7">
      <c r="B134" s="26" t="s">
        <v>252</v>
      </c>
      <c r="C134" s="33">
        <v>0</v>
      </c>
      <c r="D134" s="33">
        <v>7</v>
      </c>
      <c r="E134" s="33">
        <v>7</v>
      </c>
      <c r="F134" s="33">
        <v>0</v>
      </c>
      <c r="G134" s="33">
        <v>14</v>
      </c>
    </row>
    <row r="135" spans="2:7">
      <c r="B135" s="26" t="s">
        <v>253</v>
      </c>
      <c r="C135" s="33">
        <v>0</v>
      </c>
      <c r="D135" s="33">
        <v>10</v>
      </c>
      <c r="E135" s="33">
        <v>20</v>
      </c>
      <c r="F135" s="33">
        <v>1</v>
      </c>
      <c r="G135" s="33">
        <v>31</v>
      </c>
    </row>
    <row r="136" spans="2:7">
      <c r="B136" s="26" t="s">
        <v>254</v>
      </c>
      <c r="C136" s="33">
        <v>0</v>
      </c>
      <c r="D136" s="33">
        <v>11</v>
      </c>
      <c r="E136" s="33">
        <v>24</v>
      </c>
      <c r="F136" s="33">
        <v>0</v>
      </c>
      <c r="G136" s="33">
        <v>35</v>
      </c>
    </row>
    <row r="137" spans="2:7">
      <c r="B137" s="26" t="s">
        <v>255</v>
      </c>
      <c r="C137" s="33">
        <v>0</v>
      </c>
      <c r="D137" s="33">
        <v>8</v>
      </c>
      <c r="E137" s="33">
        <v>23</v>
      </c>
      <c r="F137" s="33">
        <v>1</v>
      </c>
      <c r="G137" s="33">
        <v>32</v>
      </c>
    </row>
    <row r="138" spans="2:7">
      <c r="B138" s="26" t="s">
        <v>256</v>
      </c>
      <c r="C138" s="33">
        <v>0</v>
      </c>
      <c r="D138" s="33">
        <v>4</v>
      </c>
      <c r="E138" s="33">
        <v>21</v>
      </c>
      <c r="F138" s="33">
        <v>1</v>
      </c>
      <c r="G138" s="33">
        <v>26</v>
      </c>
    </row>
    <row r="139" spans="2:7">
      <c r="B139" s="26" t="s">
        <v>257</v>
      </c>
      <c r="C139" s="33">
        <v>0</v>
      </c>
      <c r="D139" s="33">
        <v>5</v>
      </c>
      <c r="E139" s="33">
        <v>7</v>
      </c>
      <c r="F139" s="33">
        <v>1</v>
      </c>
      <c r="G139" s="33">
        <v>13</v>
      </c>
    </row>
    <row r="140" spans="2:7">
      <c r="B140" s="26" t="s">
        <v>258</v>
      </c>
      <c r="C140" s="33">
        <v>0</v>
      </c>
      <c r="D140" s="33">
        <v>12</v>
      </c>
      <c r="E140" s="33">
        <v>12</v>
      </c>
      <c r="F140" s="33">
        <v>1</v>
      </c>
      <c r="G140" s="33">
        <v>25</v>
      </c>
    </row>
    <row r="141" spans="2:7">
      <c r="B141" s="26" t="s">
        <v>259</v>
      </c>
      <c r="C141" s="33">
        <v>0</v>
      </c>
      <c r="D141" s="33">
        <v>0</v>
      </c>
      <c r="E141" s="33">
        <v>0</v>
      </c>
      <c r="F141" s="33">
        <v>0</v>
      </c>
      <c r="G141" s="33">
        <v>0</v>
      </c>
    </row>
    <row r="142" spans="2:7">
      <c r="B142" s="26" t="s">
        <v>260</v>
      </c>
      <c r="C142" s="33">
        <v>0</v>
      </c>
      <c r="D142" s="33">
        <v>3</v>
      </c>
      <c r="E142" s="33">
        <v>6</v>
      </c>
      <c r="F142" s="33">
        <v>1</v>
      </c>
      <c r="G142" s="33">
        <v>10</v>
      </c>
    </row>
    <row r="143" spans="2:7">
      <c r="B143" s="26" t="s">
        <v>261</v>
      </c>
      <c r="C143" s="33">
        <v>0</v>
      </c>
      <c r="D143" s="33">
        <v>7</v>
      </c>
      <c r="E143" s="33">
        <v>18</v>
      </c>
      <c r="F143" s="33">
        <v>2</v>
      </c>
      <c r="G143" s="33">
        <v>27</v>
      </c>
    </row>
    <row r="144" spans="2:7">
      <c r="B144" s="26" t="s">
        <v>262</v>
      </c>
      <c r="C144" s="33">
        <v>0</v>
      </c>
      <c r="D144" s="33">
        <v>4</v>
      </c>
      <c r="E144" s="33">
        <v>13</v>
      </c>
      <c r="F144" s="33">
        <v>1</v>
      </c>
      <c r="G144" s="33">
        <v>18</v>
      </c>
    </row>
    <row r="145" spans="1:12">
      <c r="B145" s="26" t="s">
        <v>263</v>
      </c>
      <c r="C145" s="33">
        <v>0</v>
      </c>
      <c r="D145" s="33">
        <v>4</v>
      </c>
      <c r="E145" s="33">
        <v>9</v>
      </c>
      <c r="F145" s="33">
        <v>0</v>
      </c>
      <c r="G145" s="33">
        <v>13</v>
      </c>
    </row>
    <row r="146" spans="1:12">
      <c r="B146" s="26" t="s">
        <v>264</v>
      </c>
      <c r="C146" s="33">
        <v>0</v>
      </c>
      <c r="D146" s="33">
        <v>4</v>
      </c>
      <c r="E146" s="33">
        <v>9</v>
      </c>
      <c r="F146" s="33">
        <v>0</v>
      </c>
      <c r="G146" s="33">
        <v>13</v>
      </c>
    </row>
    <row r="147" spans="1:12">
      <c r="B147" s="26" t="s">
        <v>265</v>
      </c>
      <c r="C147" s="33">
        <v>0</v>
      </c>
      <c r="D147" s="33">
        <v>3</v>
      </c>
      <c r="E147" s="33">
        <v>14</v>
      </c>
      <c r="F147" s="33">
        <v>0</v>
      </c>
      <c r="G147" s="33">
        <v>17</v>
      </c>
    </row>
    <row r="148" spans="1:12">
      <c r="B148" s="26" t="s">
        <v>266</v>
      </c>
      <c r="C148" s="33">
        <v>0</v>
      </c>
      <c r="D148" s="33">
        <v>1</v>
      </c>
      <c r="E148" s="33">
        <v>7</v>
      </c>
      <c r="F148" s="33">
        <v>0</v>
      </c>
      <c r="G148" s="33">
        <v>8</v>
      </c>
    </row>
    <row r="149" spans="1:12">
      <c r="A149" s="31"/>
      <c r="B149" s="26" t="s">
        <v>267</v>
      </c>
      <c r="C149" s="33">
        <v>0</v>
      </c>
      <c r="D149" s="33">
        <v>3</v>
      </c>
      <c r="E149" s="33">
        <v>3</v>
      </c>
      <c r="F149" s="33">
        <v>0</v>
      </c>
      <c r="G149" s="33">
        <v>6</v>
      </c>
      <c r="H149" s="28"/>
      <c r="I149" s="29"/>
      <c r="J149" s="29"/>
      <c r="K149" s="29"/>
      <c r="L149" s="30"/>
    </row>
    <row r="150" spans="1:12">
      <c r="A150" s="31"/>
      <c r="B150" s="26" t="s">
        <v>268</v>
      </c>
      <c r="C150" s="33">
        <v>0</v>
      </c>
      <c r="D150" s="33">
        <v>3</v>
      </c>
      <c r="E150" s="33">
        <v>8</v>
      </c>
      <c r="F150" s="33">
        <v>0</v>
      </c>
      <c r="G150" s="33">
        <v>11</v>
      </c>
      <c r="H150" s="28"/>
      <c r="I150" s="29"/>
      <c r="J150" s="29"/>
      <c r="K150" s="29"/>
      <c r="L150" s="30"/>
    </row>
    <row r="151" spans="1:12">
      <c r="A151" s="31"/>
      <c r="B151" s="26" t="s">
        <v>269</v>
      </c>
      <c r="C151" s="33">
        <v>0</v>
      </c>
      <c r="D151" s="33">
        <v>5</v>
      </c>
      <c r="E151" s="33">
        <v>11</v>
      </c>
      <c r="F151" s="33">
        <v>0</v>
      </c>
      <c r="G151" s="33">
        <v>16</v>
      </c>
      <c r="H151" s="28"/>
      <c r="I151" s="29"/>
      <c r="J151" s="29"/>
      <c r="K151" s="29"/>
      <c r="L151" s="30"/>
    </row>
    <row r="152" spans="1:12">
      <c r="A152" s="31"/>
      <c r="B152" s="26" t="s">
        <v>270</v>
      </c>
      <c r="C152" s="33">
        <v>0</v>
      </c>
      <c r="D152" s="33">
        <v>4</v>
      </c>
      <c r="E152" s="33">
        <v>7</v>
      </c>
      <c r="F152" s="33">
        <v>0</v>
      </c>
      <c r="G152" s="33">
        <v>11</v>
      </c>
      <c r="H152" s="28"/>
      <c r="I152" s="29"/>
      <c r="J152" s="29"/>
      <c r="K152" s="29"/>
      <c r="L152" s="30"/>
    </row>
    <row r="153" spans="1:12">
      <c r="A153" s="31"/>
      <c r="B153" s="26" t="s">
        <v>271</v>
      </c>
      <c r="C153" s="33">
        <v>0</v>
      </c>
      <c r="D153" s="33">
        <v>3</v>
      </c>
      <c r="E153" s="33">
        <v>2</v>
      </c>
      <c r="F153" s="33">
        <v>0</v>
      </c>
      <c r="G153" s="33">
        <v>5</v>
      </c>
      <c r="H153" s="28"/>
      <c r="I153" s="29"/>
      <c r="J153" s="29"/>
      <c r="K153" s="29"/>
      <c r="L153" s="30"/>
    </row>
    <row r="154" spans="1:12">
      <c r="A154" s="31"/>
      <c r="B154" s="26" t="s">
        <v>272</v>
      </c>
      <c r="C154" s="33">
        <v>0</v>
      </c>
      <c r="D154" s="33">
        <v>4</v>
      </c>
      <c r="E154" s="33">
        <v>6</v>
      </c>
      <c r="F154" s="33">
        <v>0</v>
      </c>
      <c r="G154" s="33">
        <v>10</v>
      </c>
      <c r="H154" s="28"/>
      <c r="I154" s="29"/>
      <c r="J154" s="29"/>
      <c r="K154" s="29"/>
      <c r="L154" s="30"/>
    </row>
    <row r="155" spans="1:12">
      <c r="A155" s="31"/>
      <c r="B155" s="26" t="s">
        <v>273</v>
      </c>
      <c r="C155" s="33">
        <v>0</v>
      </c>
      <c r="D155" s="33">
        <v>5</v>
      </c>
      <c r="E155" s="33">
        <v>7</v>
      </c>
      <c r="F155" s="33">
        <v>0</v>
      </c>
      <c r="G155" s="33">
        <v>12</v>
      </c>
      <c r="H155" s="28"/>
      <c r="I155" s="29"/>
      <c r="J155" s="29"/>
      <c r="K155" s="29"/>
      <c r="L155" s="30"/>
    </row>
    <row r="156" spans="1:12">
      <c r="A156" s="31"/>
      <c r="B156" s="26" t="s">
        <v>274</v>
      </c>
      <c r="C156" s="33">
        <v>0</v>
      </c>
      <c r="D156" s="33">
        <v>3</v>
      </c>
      <c r="E156" s="33">
        <v>10</v>
      </c>
      <c r="F156" s="33">
        <v>0</v>
      </c>
      <c r="G156" s="33">
        <v>13</v>
      </c>
      <c r="H156" s="28"/>
      <c r="I156" s="29"/>
      <c r="J156" s="29"/>
      <c r="K156" s="29"/>
      <c r="L156" s="30"/>
    </row>
    <row r="157" spans="1:12">
      <c r="A157" s="31"/>
      <c r="B157" s="26" t="s">
        <v>275</v>
      </c>
      <c r="C157" s="33">
        <v>0</v>
      </c>
      <c r="D157" s="33">
        <v>9</v>
      </c>
      <c r="E157" s="33">
        <v>10</v>
      </c>
      <c r="F157" s="33">
        <v>1</v>
      </c>
      <c r="G157" s="33">
        <v>20</v>
      </c>
      <c r="H157" s="28"/>
      <c r="I157" s="29"/>
      <c r="J157" s="29"/>
      <c r="K157" s="29"/>
      <c r="L157" s="30"/>
    </row>
    <row r="158" spans="1:12">
      <c r="A158" s="31"/>
      <c r="B158" s="26" t="s">
        <v>276</v>
      </c>
      <c r="C158" s="33">
        <v>0</v>
      </c>
      <c r="D158" s="33">
        <v>3</v>
      </c>
      <c r="E158" s="33">
        <v>9</v>
      </c>
      <c r="F158" s="33">
        <v>1</v>
      </c>
      <c r="G158" s="33">
        <v>13</v>
      </c>
      <c r="H158" s="28"/>
      <c r="I158" s="29"/>
      <c r="J158" s="29"/>
      <c r="K158" s="29"/>
      <c r="L158" s="30"/>
    </row>
    <row r="159" spans="1:12">
      <c r="A159" s="31"/>
      <c r="B159" s="26" t="s">
        <v>277</v>
      </c>
      <c r="C159" s="33">
        <v>0</v>
      </c>
      <c r="D159" s="33">
        <v>9</v>
      </c>
      <c r="E159" s="33">
        <v>8</v>
      </c>
      <c r="F159" s="33">
        <v>1</v>
      </c>
      <c r="G159" s="33">
        <v>18</v>
      </c>
      <c r="H159" s="28"/>
      <c r="I159" s="29"/>
      <c r="J159" s="29"/>
      <c r="K159" s="29"/>
      <c r="L159" s="30"/>
    </row>
    <row r="160" spans="1:12">
      <c r="A160" s="31"/>
      <c r="B160" s="26" t="s">
        <v>278</v>
      </c>
      <c r="C160" s="33">
        <v>0</v>
      </c>
      <c r="D160" s="33">
        <v>8</v>
      </c>
      <c r="E160" s="33">
        <v>10</v>
      </c>
      <c r="F160" s="33">
        <v>1</v>
      </c>
      <c r="G160" s="33">
        <v>19</v>
      </c>
      <c r="H160" s="28"/>
      <c r="I160" s="29"/>
      <c r="J160" s="29"/>
      <c r="K160" s="29"/>
      <c r="L160" s="30"/>
    </row>
    <row r="161" spans="1:12">
      <c r="A161" s="31"/>
      <c r="B161" s="26" t="s">
        <v>279</v>
      </c>
      <c r="C161" s="33">
        <v>0</v>
      </c>
      <c r="D161" s="33">
        <v>10</v>
      </c>
      <c r="E161" s="33">
        <v>16</v>
      </c>
      <c r="F161" s="33">
        <v>1</v>
      </c>
      <c r="G161" s="33">
        <v>27</v>
      </c>
      <c r="H161" s="28"/>
      <c r="I161" s="29"/>
      <c r="J161" s="29"/>
      <c r="K161" s="29"/>
      <c r="L161" s="30"/>
    </row>
    <row r="162" spans="1:12">
      <c r="A162" s="31"/>
      <c r="B162" s="26" t="s">
        <v>280</v>
      </c>
      <c r="C162" s="33">
        <v>0</v>
      </c>
      <c r="D162" s="33">
        <v>7</v>
      </c>
      <c r="E162" s="33">
        <v>15</v>
      </c>
      <c r="F162" s="33">
        <v>1</v>
      </c>
      <c r="G162" s="33">
        <v>23</v>
      </c>
      <c r="H162" s="28"/>
      <c r="I162" s="29"/>
      <c r="J162" s="29"/>
      <c r="K162" s="29"/>
      <c r="L162" s="30"/>
    </row>
    <row r="163" spans="1:12">
      <c r="A163" s="31"/>
      <c r="B163" s="26" t="s">
        <v>281</v>
      </c>
      <c r="C163" s="33">
        <v>0</v>
      </c>
      <c r="D163" s="33">
        <v>5</v>
      </c>
      <c r="E163" s="33">
        <v>15</v>
      </c>
      <c r="F163" s="33">
        <v>1</v>
      </c>
      <c r="G163" s="33">
        <v>21</v>
      </c>
      <c r="H163" s="28"/>
      <c r="I163" s="29"/>
      <c r="J163" s="29"/>
      <c r="K163" s="29"/>
      <c r="L163" s="30"/>
    </row>
    <row r="164" spans="1:12">
      <c r="A164" s="31"/>
      <c r="B164" s="26" t="s">
        <v>282</v>
      </c>
      <c r="C164" s="33">
        <v>0</v>
      </c>
      <c r="D164" s="33">
        <v>5</v>
      </c>
      <c r="E164" s="33">
        <v>15</v>
      </c>
      <c r="F164" s="33">
        <v>2</v>
      </c>
      <c r="G164" s="33">
        <v>22</v>
      </c>
      <c r="H164" s="28"/>
      <c r="I164" s="29"/>
      <c r="J164" s="29"/>
      <c r="K164" s="29"/>
      <c r="L164" s="30"/>
    </row>
    <row r="165" spans="1:12">
      <c r="A165" s="31"/>
      <c r="B165" s="26" t="s">
        <v>283</v>
      </c>
      <c r="C165" s="33">
        <v>0</v>
      </c>
      <c r="D165" s="33">
        <v>6</v>
      </c>
      <c r="E165" s="33">
        <v>11</v>
      </c>
      <c r="F165" s="33">
        <v>1</v>
      </c>
      <c r="G165" s="33">
        <v>18</v>
      </c>
      <c r="H165" s="28"/>
      <c r="I165" s="29"/>
      <c r="J165" s="29"/>
      <c r="K165" s="29"/>
      <c r="L165" s="30"/>
    </row>
    <row r="166" spans="1:12">
      <c r="A166" s="31"/>
      <c r="B166" s="26" t="s">
        <v>284</v>
      </c>
      <c r="C166" s="33">
        <v>0</v>
      </c>
      <c r="D166" s="33">
        <v>2</v>
      </c>
      <c r="E166" s="33">
        <v>5</v>
      </c>
      <c r="F166" s="33">
        <v>0</v>
      </c>
      <c r="G166" s="33">
        <v>7</v>
      </c>
      <c r="H166" s="28"/>
      <c r="I166" s="29"/>
      <c r="J166" s="29"/>
      <c r="K166" s="29"/>
      <c r="L166" s="30"/>
    </row>
    <row r="167" spans="1:12">
      <c r="A167" s="31"/>
      <c r="B167" s="26" t="s">
        <v>285</v>
      </c>
      <c r="C167" s="33">
        <v>0</v>
      </c>
      <c r="D167" s="33">
        <v>8</v>
      </c>
      <c r="E167" s="33">
        <v>21</v>
      </c>
      <c r="F167" s="33">
        <v>0</v>
      </c>
      <c r="G167" s="33">
        <v>29</v>
      </c>
      <c r="H167" s="28"/>
      <c r="I167" s="29"/>
      <c r="J167" s="29"/>
      <c r="K167" s="29"/>
      <c r="L167" s="30"/>
    </row>
    <row r="168" spans="1:12">
      <c r="A168" s="31"/>
      <c r="B168" s="26" t="s">
        <v>286</v>
      </c>
      <c r="C168" s="33">
        <v>0</v>
      </c>
      <c r="D168" s="33">
        <v>12</v>
      </c>
      <c r="E168" s="33">
        <v>21</v>
      </c>
      <c r="F168" s="33">
        <v>0</v>
      </c>
      <c r="G168" s="33">
        <v>33</v>
      </c>
      <c r="H168" s="28"/>
      <c r="I168" s="29"/>
      <c r="J168" s="29"/>
      <c r="K168" s="29"/>
      <c r="L168" s="30"/>
    </row>
    <row r="169" spans="1:12">
      <c r="A169" s="31"/>
      <c r="B169" s="26" t="s">
        <v>287</v>
      </c>
      <c r="C169" s="33">
        <v>0</v>
      </c>
      <c r="D169" s="33">
        <v>12</v>
      </c>
      <c r="E169" s="33">
        <v>11</v>
      </c>
      <c r="F169" s="33">
        <v>2</v>
      </c>
      <c r="G169" s="33">
        <v>25</v>
      </c>
      <c r="H169" s="28"/>
      <c r="I169" s="29"/>
      <c r="J169" s="29"/>
      <c r="K169" s="29"/>
      <c r="L169" s="30"/>
    </row>
    <row r="170" spans="1:12">
      <c r="A170" s="31"/>
      <c r="B170" s="26" t="s">
        <v>288</v>
      </c>
      <c r="C170" s="33">
        <v>0</v>
      </c>
      <c r="D170" s="33">
        <v>12</v>
      </c>
      <c r="E170" s="33">
        <v>17</v>
      </c>
      <c r="F170" s="33">
        <v>3</v>
      </c>
      <c r="G170" s="33">
        <v>32</v>
      </c>
      <c r="H170" s="28"/>
      <c r="I170" s="29"/>
      <c r="J170" s="29"/>
      <c r="K170" s="29"/>
      <c r="L170" s="30"/>
    </row>
    <row r="171" spans="1:12">
      <c r="A171" s="31"/>
      <c r="B171" s="26" t="s">
        <v>289</v>
      </c>
      <c r="C171" s="33">
        <v>0</v>
      </c>
      <c r="D171" s="33">
        <v>18</v>
      </c>
      <c r="E171" s="33">
        <v>28</v>
      </c>
      <c r="F171" s="33">
        <v>1</v>
      </c>
      <c r="G171" s="33">
        <v>47</v>
      </c>
      <c r="H171" s="28"/>
      <c r="I171" s="29"/>
      <c r="J171" s="29"/>
      <c r="K171" s="29"/>
      <c r="L171" s="30"/>
    </row>
    <row r="172" spans="1:12">
      <c r="A172" s="31"/>
      <c r="B172" s="26" t="s">
        <v>290</v>
      </c>
      <c r="C172" s="33">
        <v>0</v>
      </c>
      <c r="D172" s="33">
        <v>9</v>
      </c>
      <c r="E172" s="33">
        <v>19</v>
      </c>
      <c r="F172" s="33">
        <v>1</v>
      </c>
      <c r="G172" s="33">
        <v>29</v>
      </c>
      <c r="H172" s="28"/>
      <c r="I172" s="29"/>
      <c r="J172" s="29"/>
      <c r="K172" s="29"/>
      <c r="L172" s="30"/>
    </row>
    <row r="173" spans="1:12">
      <c r="A173" s="31"/>
      <c r="B173" s="26" t="s">
        <v>291</v>
      </c>
      <c r="C173" s="33">
        <v>0</v>
      </c>
      <c r="D173" s="33">
        <v>11</v>
      </c>
      <c r="E173" s="33">
        <v>18</v>
      </c>
      <c r="F173" s="33">
        <v>1</v>
      </c>
      <c r="G173" s="33">
        <v>30</v>
      </c>
      <c r="H173" s="28"/>
      <c r="I173" s="29"/>
      <c r="J173" s="29"/>
      <c r="K173" s="29"/>
      <c r="L173" s="30"/>
    </row>
    <row r="174" spans="1:12">
      <c r="A174" s="31"/>
      <c r="B174" s="26" t="s">
        <v>292</v>
      </c>
      <c r="C174" s="33">
        <v>0</v>
      </c>
      <c r="D174" s="33">
        <v>11</v>
      </c>
      <c r="E174" s="33">
        <v>22</v>
      </c>
      <c r="F174" s="33">
        <v>2</v>
      </c>
      <c r="G174" s="33">
        <v>35</v>
      </c>
      <c r="H174" s="28"/>
      <c r="I174" s="29"/>
      <c r="J174" s="29"/>
      <c r="K174" s="29"/>
      <c r="L174" s="30"/>
    </row>
    <row r="175" spans="1:12">
      <c r="A175" s="31"/>
      <c r="B175" s="26" t="s">
        <v>293</v>
      </c>
      <c r="C175" s="33">
        <v>0</v>
      </c>
      <c r="D175" s="33">
        <v>13</v>
      </c>
      <c r="E175" s="33">
        <v>28</v>
      </c>
      <c r="F175" s="33">
        <v>2</v>
      </c>
      <c r="G175" s="33">
        <v>43</v>
      </c>
      <c r="H175" s="28"/>
      <c r="I175" s="29"/>
      <c r="J175" s="29"/>
      <c r="K175" s="29"/>
      <c r="L175" s="30"/>
    </row>
    <row r="176" spans="1:12">
      <c r="A176" s="31"/>
      <c r="B176" s="26" t="s">
        <v>294</v>
      </c>
      <c r="C176" s="33">
        <v>0</v>
      </c>
      <c r="D176" s="33">
        <v>9</v>
      </c>
      <c r="E176" s="33">
        <v>21</v>
      </c>
      <c r="F176" s="33">
        <v>0</v>
      </c>
      <c r="G176" s="33">
        <v>30</v>
      </c>
      <c r="H176" s="28"/>
      <c r="I176" s="29"/>
      <c r="J176" s="29"/>
      <c r="K176" s="29"/>
      <c r="L176" s="30"/>
    </row>
    <row r="177" spans="1:12">
      <c r="A177" s="31"/>
      <c r="B177" s="26" t="s">
        <v>295</v>
      </c>
      <c r="C177" s="33">
        <v>0</v>
      </c>
      <c r="D177" s="33">
        <v>10</v>
      </c>
      <c r="E177" s="33">
        <v>23</v>
      </c>
      <c r="F177" s="33">
        <v>0</v>
      </c>
      <c r="G177" s="33">
        <v>33</v>
      </c>
      <c r="H177" s="28"/>
      <c r="I177" s="29"/>
      <c r="J177" s="29"/>
      <c r="K177" s="29"/>
      <c r="L177" s="30"/>
    </row>
    <row r="178" spans="1:12">
      <c r="A178" s="31"/>
      <c r="B178" s="26" t="s">
        <v>296</v>
      </c>
      <c r="C178" s="33">
        <v>0</v>
      </c>
      <c r="D178" s="33">
        <v>11</v>
      </c>
      <c r="E178" s="33">
        <v>30</v>
      </c>
      <c r="F178" s="33">
        <v>1</v>
      </c>
      <c r="G178" s="33">
        <v>42</v>
      </c>
      <c r="H178" s="28"/>
      <c r="I178" s="29"/>
      <c r="J178" s="29"/>
      <c r="K178" s="29"/>
      <c r="L178" s="30"/>
    </row>
    <row r="179" spans="1:12">
      <c r="A179" s="31"/>
      <c r="B179" s="26" t="s">
        <v>297</v>
      </c>
      <c r="C179" s="33">
        <v>0</v>
      </c>
      <c r="D179" s="33">
        <v>10</v>
      </c>
      <c r="E179" s="33">
        <v>28</v>
      </c>
      <c r="F179" s="33">
        <v>0</v>
      </c>
      <c r="G179" s="33">
        <v>38</v>
      </c>
      <c r="H179" s="28"/>
      <c r="I179" s="29"/>
      <c r="J179" s="29"/>
      <c r="K179" s="29"/>
      <c r="L179" s="30"/>
    </row>
    <row r="180" spans="1:12">
      <c r="A180" s="31"/>
      <c r="B180" s="26" t="s">
        <v>298</v>
      </c>
      <c r="C180" s="33">
        <v>0</v>
      </c>
      <c r="D180" s="33">
        <v>10</v>
      </c>
      <c r="E180" s="33">
        <v>29</v>
      </c>
      <c r="F180" s="33">
        <v>3</v>
      </c>
      <c r="G180" s="33">
        <v>42</v>
      </c>
      <c r="H180" s="28"/>
      <c r="I180" s="29"/>
      <c r="J180" s="29"/>
      <c r="K180" s="29"/>
      <c r="L180" s="30"/>
    </row>
    <row r="181" spans="1:12">
      <c r="A181" s="31"/>
      <c r="B181" s="26" t="s">
        <v>299</v>
      </c>
      <c r="C181" s="33">
        <v>0</v>
      </c>
      <c r="D181" s="33">
        <v>0</v>
      </c>
      <c r="E181" s="33">
        <v>8</v>
      </c>
      <c r="F181" s="33">
        <v>1</v>
      </c>
      <c r="G181" s="33">
        <v>9</v>
      </c>
      <c r="H181" s="28"/>
      <c r="I181" s="29"/>
      <c r="J181" s="29"/>
      <c r="K181" s="29"/>
      <c r="L181" s="30"/>
    </row>
    <row r="182" spans="1:12">
      <c r="A182" s="31"/>
      <c r="B182" s="26" t="s">
        <v>300</v>
      </c>
      <c r="C182" s="33">
        <v>0</v>
      </c>
      <c r="D182" s="33">
        <v>12</v>
      </c>
      <c r="E182" s="33">
        <v>23</v>
      </c>
      <c r="F182" s="33">
        <v>1</v>
      </c>
      <c r="G182" s="33">
        <v>36</v>
      </c>
      <c r="H182" s="28"/>
      <c r="I182" s="29"/>
      <c r="J182" s="29"/>
      <c r="K182" s="29"/>
      <c r="L182" s="30"/>
    </row>
    <row r="183" spans="1:12">
      <c r="A183" s="31"/>
      <c r="B183" s="26" t="s">
        <v>301</v>
      </c>
      <c r="C183" s="33">
        <v>0</v>
      </c>
      <c r="D183" s="33">
        <v>11</v>
      </c>
      <c r="E183" s="33">
        <v>25</v>
      </c>
      <c r="F183" s="33">
        <v>0</v>
      </c>
      <c r="G183" s="33">
        <v>36</v>
      </c>
      <c r="H183" s="28"/>
      <c r="I183" s="29"/>
      <c r="J183" s="29"/>
      <c r="K183" s="29"/>
      <c r="L183" s="30"/>
    </row>
    <row r="184" spans="1:12">
      <c r="A184" s="31"/>
      <c r="B184" s="26" t="s">
        <v>302</v>
      </c>
      <c r="C184" s="33">
        <v>0</v>
      </c>
      <c r="D184" s="33">
        <v>10</v>
      </c>
      <c r="E184" s="33">
        <v>26</v>
      </c>
      <c r="F184" s="33">
        <v>1</v>
      </c>
      <c r="G184" s="33">
        <v>37</v>
      </c>
      <c r="H184" s="28"/>
      <c r="I184" s="29"/>
      <c r="J184" s="29"/>
      <c r="K184" s="29"/>
      <c r="L184" s="30"/>
    </row>
    <row r="185" spans="1:12">
      <c r="A185" s="31"/>
      <c r="B185" s="26" t="s">
        <v>303</v>
      </c>
      <c r="C185" s="33">
        <v>0</v>
      </c>
      <c r="D185" s="33">
        <v>9</v>
      </c>
      <c r="E185" s="33">
        <v>12</v>
      </c>
      <c r="F185" s="33">
        <v>0</v>
      </c>
      <c r="G185" s="33">
        <v>21</v>
      </c>
      <c r="H185" s="28"/>
      <c r="I185" s="29"/>
      <c r="J185" s="29"/>
      <c r="K185" s="29"/>
      <c r="L185" s="30"/>
    </row>
    <row r="186" spans="1:12">
      <c r="A186" s="31"/>
      <c r="B186" s="26" t="s">
        <v>304</v>
      </c>
      <c r="C186" s="33">
        <v>0</v>
      </c>
      <c r="D186" s="33">
        <v>8</v>
      </c>
      <c r="E186" s="33">
        <v>21</v>
      </c>
      <c r="F186" s="33">
        <v>0</v>
      </c>
      <c r="G186" s="33">
        <v>29</v>
      </c>
      <c r="H186" s="28"/>
      <c r="I186" s="29"/>
      <c r="J186" s="29"/>
      <c r="K186" s="29"/>
      <c r="L186" s="30"/>
    </row>
    <row r="187" spans="1:12">
      <c r="A187" s="31"/>
      <c r="B187" s="26" t="s">
        <v>305</v>
      </c>
      <c r="C187" s="33">
        <v>0</v>
      </c>
      <c r="D187" s="33">
        <v>4</v>
      </c>
      <c r="E187" s="33">
        <v>6</v>
      </c>
      <c r="F187" s="33">
        <v>0</v>
      </c>
      <c r="G187" s="33">
        <v>10</v>
      </c>
      <c r="H187" s="28"/>
      <c r="I187" s="29"/>
      <c r="J187" s="29"/>
      <c r="K187" s="29"/>
      <c r="L187" s="30"/>
    </row>
    <row r="188" spans="1:12">
      <c r="A188" s="31"/>
      <c r="B188" s="26" t="s">
        <v>306</v>
      </c>
      <c r="C188" s="33">
        <v>0</v>
      </c>
      <c r="D188" s="33">
        <v>6</v>
      </c>
      <c r="E188" s="33">
        <v>12</v>
      </c>
      <c r="F188" s="33">
        <v>0</v>
      </c>
      <c r="G188" s="33">
        <v>18</v>
      </c>
      <c r="H188" s="28"/>
      <c r="I188" s="29"/>
      <c r="J188" s="29"/>
      <c r="K188" s="29"/>
      <c r="L188" s="30"/>
    </row>
    <row r="189" spans="1:12">
      <c r="A189" s="31"/>
      <c r="B189" s="26" t="s">
        <v>307</v>
      </c>
      <c r="C189" s="33">
        <v>0</v>
      </c>
      <c r="D189" s="33">
        <v>3</v>
      </c>
      <c r="E189" s="33">
        <v>6</v>
      </c>
      <c r="F189" s="33">
        <v>1</v>
      </c>
      <c r="G189" s="33">
        <v>10</v>
      </c>
      <c r="H189" s="28"/>
      <c r="I189" s="29"/>
      <c r="J189" s="29"/>
      <c r="K189" s="29"/>
      <c r="L189" s="30"/>
    </row>
    <row r="190" spans="1:12">
      <c r="A190" s="31"/>
      <c r="B190" s="26" t="s">
        <v>308</v>
      </c>
      <c r="C190" s="33">
        <v>0</v>
      </c>
      <c r="D190" s="33">
        <v>4</v>
      </c>
      <c r="E190" s="33">
        <v>17</v>
      </c>
      <c r="F190" s="33">
        <v>0</v>
      </c>
      <c r="G190" s="33">
        <v>21</v>
      </c>
      <c r="H190" s="28"/>
      <c r="I190" s="29"/>
      <c r="J190" s="29"/>
      <c r="K190" s="29"/>
      <c r="L190" s="30"/>
    </row>
    <row r="191" spans="1:12">
      <c r="A191" s="31"/>
      <c r="B191" s="26" t="s">
        <v>309</v>
      </c>
      <c r="C191" s="33">
        <v>0</v>
      </c>
      <c r="D191" s="33">
        <v>3</v>
      </c>
      <c r="E191" s="33">
        <v>15</v>
      </c>
      <c r="F191" s="33">
        <v>0</v>
      </c>
      <c r="G191" s="33">
        <v>18</v>
      </c>
      <c r="H191" s="28"/>
      <c r="I191" s="29"/>
      <c r="J191" s="29"/>
      <c r="K191" s="29"/>
      <c r="L191" s="30"/>
    </row>
    <row r="192" spans="1:12">
      <c r="A192" s="31"/>
      <c r="B192" s="26" t="s">
        <v>310</v>
      </c>
      <c r="C192" s="33">
        <v>0</v>
      </c>
      <c r="D192" s="33">
        <v>4</v>
      </c>
      <c r="E192" s="33">
        <v>9</v>
      </c>
      <c r="F192" s="33">
        <v>0</v>
      </c>
      <c r="G192" s="33">
        <v>13</v>
      </c>
      <c r="H192" s="28"/>
      <c r="I192" s="29"/>
      <c r="J192" s="29"/>
      <c r="K192" s="29"/>
      <c r="L192" s="30"/>
    </row>
    <row r="193" spans="1:12">
      <c r="A193" s="31"/>
      <c r="B193" s="26" t="s">
        <v>311</v>
      </c>
      <c r="C193" s="33">
        <v>0</v>
      </c>
      <c r="D193" s="33">
        <v>11</v>
      </c>
      <c r="E193" s="33">
        <v>14</v>
      </c>
      <c r="F193" s="33">
        <v>0</v>
      </c>
      <c r="G193" s="33">
        <v>25</v>
      </c>
      <c r="H193" s="28"/>
      <c r="I193" s="29"/>
      <c r="J193" s="29"/>
      <c r="K193" s="29"/>
      <c r="L193" s="30"/>
    </row>
    <row r="194" spans="1:12">
      <c r="A194" s="31"/>
      <c r="B194" s="26" t="s">
        <v>312</v>
      </c>
      <c r="C194" s="33">
        <v>0</v>
      </c>
      <c r="D194" s="33">
        <v>13</v>
      </c>
      <c r="E194" s="33">
        <v>22</v>
      </c>
      <c r="F194" s="33">
        <v>2</v>
      </c>
      <c r="G194" s="33">
        <v>37</v>
      </c>
      <c r="H194" s="28"/>
      <c r="I194" s="29"/>
      <c r="J194" s="29"/>
      <c r="K194" s="29"/>
      <c r="L194" s="30"/>
    </row>
    <row r="195" spans="1:12">
      <c r="A195" s="31"/>
      <c r="B195" s="26" t="s">
        <v>313</v>
      </c>
      <c r="C195" s="33">
        <v>0</v>
      </c>
      <c r="D195" s="33">
        <v>5</v>
      </c>
      <c r="E195" s="33">
        <v>17</v>
      </c>
      <c r="F195" s="33">
        <v>1</v>
      </c>
      <c r="G195" s="33">
        <v>23</v>
      </c>
      <c r="H195" s="28"/>
      <c r="I195" s="29"/>
      <c r="J195" s="29"/>
      <c r="K195" s="29"/>
      <c r="L195" s="30"/>
    </row>
    <row r="196" spans="1:12">
      <c r="A196" s="31"/>
      <c r="B196" s="26" t="s">
        <v>314</v>
      </c>
      <c r="C196" s="33">
        <v>0</v>
      </c>
      <c r="D196" s="33">
        <v>11</v>
      </c>
      <c r="E196" s="33">
        <v>23</v>
      </c>
      <c r="F196" s="33">
        <v>3</v>
      </c>
      <c r="G196" s="33">
        <v>37</v>
      </c>
      <c r="H196" s="28"/>
      <c r="I196" s="29"/>
      <c r="J196" s="29"/>
      <c r="K196" s="29"/>
      <c r="L196" s="30"/>
    </row>
    <row r="197" spans="1:12">
      <c r="A197" s="31"/>
      <c r="B197" s="26" t="s">
        <v>315</v>
      </c>
      <c r="C197" s="33">
        <v>0</v>
      </c>
      <c r="D197" s="33">
        <v>11</v>
      </c>
      <c r="E197" s="33">
        <v>14</v>
      </c>
      <c r="F197" s="33">
        <v>3</v>
      </c>
      <c r="G197" s="33">
        <v>28</v>
      </c>
      <c r="H197" s="28"/>
      <c r="I197" s="29"/>
      <c r="J197" s="29"/>
      <c r="K197" s="29"/>
      <c r="L197" s="30"/>
    </row>
    <row r="198" spans="1:12">
      <c r="A198" s="31"/>
      <c r="B198" s="26" t="s">
        <v>316</v>
      </c>
      <c r="C198" s="33">
        <v>0</v>
      </c>
      <c r="D198" s="33">
        <v>11</v>
      </c>
      <c r="E198" s="33">
        <v>22</v>
      </c>
      <c r="F198" s="33">
        <v>4</v>
      </c>
      <c r="G198" s="33">
        <v>37</v>
      </c>
      <c r="H198" s="28"/>
      <c r="I198" s="29"/>
      <c r="J198" s="29"/>
      <c r="K198" s="29"/>
      <c r="L198" s="30"/>
    </row>
    <row r="199" spans="1:12">
      <c r="A199" s="31"/>
      <c r="B199" s="26" t="s">
        <v>317</v>
      </c>
      <c r="C199" s="33">
        <v>0</v>
      </c>
      <c r="D199" s="33">
        <v>11</v>
      </c>
      <c r="E199" s="33">
        <v>22</v>
      </c>
      <c r="F199" s="33">
        <v>4</v>
      </c>
      <c r="G199" s="33">
        <v>37</v>
      </c>
      <c r="H199" s="28"/>
      <c r="I199" s="29"/>
      <c r="J199" s="29"/>
      <c r="K199" s="29"/>
      <c r="L199" s="30"/>
    </row>
    <row r="200" spans="1:12">
      <c r="A200" s="31"/>
      <c r="B200" s="26" t="s">
        <v>318</v>
      </c>
      <c r="C200" s="33">
        <v>0</v>
      </c>
      <c r="D200" s="33">
        <v>11</v>
      </c>
      <c r="E200" s="33">
        <v>23</v>
      </c>
      <c r="F200" s="33">
        <v>2</v>
      </c>
      <c r="G200" s="33">
        <v>36</v>
      </c>
      <c r="H200" s="28"/>
      <c r="I200" s="29"/>
      <c r="J200" s="29"/>
      <c r="K200" s="29"/>
      <c r="L200" s="30"/>
    </row>
    <row r="201" spans="1:12">
      <c r="A201" s="31"/>
      <c r="B201" s="26" t="s">
        <v>319</v>
      </c>
      <c r="C201" s="33">
        <v>0</v>
      </c>
      <c r="D201" s="33">
        <v>12</v>
      </c>
      <c r="E201" s="33">
        <v>30</v>
      </c>
      <c r="F201" s="33">
        <v>1</v>
      </c>
      <c r="G201" s="33">
        <v>43</v>
      </c>
      <c r="H201" s="28"/>
      <c r="I201" s="29"/>
      <c r="J201" s="29"/>
      <c r="K201" s="29"/>
      <c r="L201" s="30"/>
    </row>
    <row r="202" spans="1:12">
      <c r="A202" s="31"/>
      <c r="B202" s="26" t="s">
        <v>320</v>
      </c>
      <c r="C202" s="33">
        <v>0</v>
      </c>
      <c r="D202" s="33">
        <v>7</v>
      </c>
      <c r="E202" s="33">
        <v>27</v>
      </c>
      <c r="F202" s="33">
        <v>0</v>
      </c>
      <c r="G202" s="33">
        <v>34</v>
      </c>
      <c r="H202" s="28"/>
      <c r="I202" s="29"/>
      <c r="J202" s="29"/>
      <c r="K202" s="29"/>
      <c r="L202" s="30"/>
    </row>
    <row r="203" spans="1:12">
      <c r="A203" s="31"/>
      <c r="B203" s="26" t="s">
        <v>321</v>
      </c>
      <c r="C203" s="33">
        <v>0</v>
      </c>
      <c r="D203" s="33">
        <v>3</v>
      </c>
      <c r="E203" s="33">
        <v>23</v>
      </c>
      <c r="F203" s="33">
        <v>1</v>
      </c>
      <c r="G203" s="33">
        <v>27</v>
      </c>
      <c r="H203" s="28"/>
      <c r="I203" s="29"/>
      <c r="J203" s="29"/>
      <c r="K203" s="29"/>
      <c r="L203" s="30"/>
    </row>
    <row r="204" spans="1:12">
      <c r="A204" s="31"/>
      <c r="B204" s="26" t="s">
        <v>322</v>
      </c>
      <c r="C204" s="33">
        <v>0</v>
      </c>
      <c r="D204" s="33">
        <v>14</v>
      </c>
      <c r="E204" s="33">
        <v>30</v>
      </c>
      <c r="F204" s="33">
        <v>3</v>
      </c>
      <c r="G204" s="33">
        <v>47</v>
      </c>
      <c r="H204" s="28"/>
      <c r="I204" s="29"/>
      <c r="J204" s="29"/>
      <c r="K204" s="29"/>
      <c r="L204" s="30"/>
    </row>
    <row r="205" spans="1:12">
      <c r="A205" s="31"/>
      <c r="B205" s="26" t="s">
        <v>323</v>
      </c>
      <c r="C205" s="33">
        <v>0</v>
      </c>
      <c r="D205" s="33">
        <v>13</v>
      </c>
      <c r="E205" s="33">
        <v>25</v>
      </c>
      <c r="F205" s="33">
        <v>4</v>
      </c>
      <c r="G205" s="33">
        <v>42</v>
      </c>
      <c r="H205" s="28"/>
      <c r="I205" s="29"/>
      <c r="J205" s="29"/>
      <c r="K205" s="29"/>
      <c r="L205" s="30"/>
    </row>
    <row r="206" spans="1:12">
      <c r="A206" s="31"/>
      <c r="B206" s="26" t="s">
        <v>324</v>
      </c>
      <c r="C206" s="33">
        <v>0</v>
      </c>
      <c r="D206" s="33">
        <v>13</v>
      </c>
      <c r="E206" s="33">
        <v>28</v>
      </c>
      <c r="F206" s="33">
        <v>3</v>
      </c>
      <c r="G206" s="33">
        <v>44</v>
      </c>
      <c r="H206" s="28"/>
      <c r="I206" s="29"/>
      <c r="J206" s="29"/>
      <c r="K206" s="29"/>
      <c r="L206" s="30"/>
    </row>
    <row r="207" spans="1:12">
      <c r="A207" s="31"/>
      <c r="B207" s="26" t="s">
        <v>325</v>
      </c>
      <c r="C207" s="33">
        <v>0</v>
      </c>
      <c r="D207" s="33">
        <v>12</v>
      </c>
      <c r="E207" s="33">
        <v>27</v>
      </c>
      <c r="F207" s="33">
        <v>4</v>
      </c>
      <c r="G207" s="33">
        <v>43</v>
      </c>
      <c r="H207" s="28"/>
      <c r="I207" s="29"/>
      <c r="J207" s="29"/>
      <c r="K207" s="29"/>
      <c r="L207" s="30"/>
    </row>
    <row r="208" spans="1:12">
      <c r="A208" s="31"/>
      <c r="B208" s="26" t="s">
        <v>326</v>
      </c>
      <c r="C208" s="33">
        <v>0</v>
      </c>
      <c r="D208" s="33">
        <v>8</v>
      </c>
      <c r="E208" s="33">
        <v>23</v>
      </c>
      <c r="F208" s="33">
        <v>2</v>
      </c>
      <c r="G208" s="33">
        <v>33</v>
      </c>
      <c r="H208" s="28"/>
      <c r="I208" s="29"/>
      <c r="J208" s="29"/>
      <c r="K208" s="29"/>
      <c r="L208" s="30"/>
    </row>
    <row r="209" spans="1:12">
      <c r="A209" s="31"/>
      <c r="B209" s="26" t="s">
        <v>327</v>
      </c>
      <c r="C209" s="33">
        <v>0</v>
      </c>
      <c r="D209" s="33">
        <v>5</v>
      </c>
      <c r="E209" s="33">
        <v>20</v>
      </c>
      <c r="F209" s="33">
        <v>1</v>
      </c>
      <c r="G209" s="33">
        <v>26</v>
      </c>
      <c r="H209" s="28"/>
      <c r="I209" s="29"/>
      <c r="J209" s="29"/>
      <c r="K209" s="29"/>
      <c r="L209" s="30"/>
    </row>
    <row r="210" spans="1:12">
      <c r="A210" s="31"/>
      <c r="B210" s="26" t="s">
        <v>328</v>
      </c>
      <c r="C210" s="33">
        <v>0</v>
      </c>
      <c r="D210" s="33">
        <v>12</v>
      </c>
      <c r="E210" s="33">
        <v>32</v>
      </c>
      <c r="F210" s="33">
        <v>3</v>
      </c>
      <c r="G210" s="33">
        <v>47</v>
      </c>
      <c r="H210" s="28"/>
      <c r="I210" s="29"/>
      <c r="J210" s="29"/>
      <c r="K210" s="29"/>
      <c r="L210" s="30"/>
    </row>
    <row r="211" spans="1:12">
      <c r="A211" s="31"/>
      <c r="B211" s="26" t="s">
        <v>329</v>
      </c>
      <c r="C211" s="33">
        <v>0</v>
      </c>
      <c r="D211" s="33">
        <v>5</v>
      </c>
      <c r="E211" s="33">
        <v>23</v>
      </c>
      <c r="F211" s="33">
        <v>3</v>
      </c>
      <c r="G211" s="33">
        <v>31</v>
      </c>
      <c r="H211" s="28"/>
      <c r="I211" s="29"/>
      <c r="J211" s="29"/>
      <c r="K211" s="29"/>
      <c r="L211" s="30"/>
    </row>
    <row r="212" spans="1:12">
      <c r="A212" s="31"/>
      <c r="B212" s="26" t="s">
        <v>330</v>
      </c>
      <c r="C212" s="33">
        <v>0</v>
      </c>
      <c r="D212" s="33">
        <v>8</v>
      </c>
      <c r="E212" s="33">
        <v>10</v>
      </c>
      <c r="F212" s="33">
        <v>3</v>
      </c>
      <c r="G212" s="33">
        <v>21</v>
      </c>
      <c r="H212" s="28"/>
      <c r="I212" s="29"/>
      <c r="J212" s="29"/>
      <c r="K212" s="29"/>
      <c r="L212" s="30"/>
    </row>
    <row r="213" spans="1:12">
      <c r="A213" s="31"/>
      <c r="B213" s="26" t="s">
        <v>331</v>
      </c>
      <c r="C213" s="33">
        <v>0</v>
      </c>
      <c r="D213" s="33">
        <v>6</v>
      </c>
      <c r="E213" s="33">
        <v>16</v>
      </c>
      <c r="F213" s="33">
        <v>2</v>
      </c>
      <c r="G213" s="33">
        <v>24</v>
      </c>
      <c r="H213" s="28"/>
      <c r="I213" s="29"/>
      <c r="J213" s="29"/>
      <c r="K213" s="29"/>
      <c r="L213" s="30"/>
    </row>
    <row r="214" spans="1:12">
      <c r="A214" s="31"/>
      <c r="B214" s="26" t="s">
        <v>332</v>
      </c>
      <c r="C214" s="33">
        <v>0</v>
      </c>
      <c r="D214" s="33">
        <v>1</v>
      </c>
      <c r="E214" s="33">
        <v>14</v>
      </c>
      <c r="F214" s="33">
        <v>2</v>
      </c>
      <c r="G214" s="33">
        <v>17</v>
      </c>
      <c r="H214" s="28"/>
      <c r="I214" s="29"/>
      <c r="J214" s="29"/>
      <c r="K214" s="29"/>
      <c r="L214" s="30"/>
    </row>
    <row r="215" spans="1:12">
      <c r="A215" s="31"/>
      <c r="B215" s="26" t="s">
        <v>333</v>
      </c>
      <c r="C215" s="33">
        <v>0</v>
      </c>
      <c r="D215" s="33">
        <v>4</v>
      </c>
      <c r="E215" s="33">
        <v>8</v>
      </c>
      <c r="F215" s="33">
        <v>0</v>
      </c>
      <c r="G215" s="33">
        <v>12</v>
      </c>
      <c r="H215" s="28"/>
      <c r="I215" s="29"/>
      <c r="J215" s="29"/>
      <c r="K215" s="29"/>
      <c r="L215" s="30"/>
    </row>
    <row r="216" spans="1:12">
      <c r="A216" s="31"/>
      <c r="B216" s="26" t="s">
        <v>334</v>
      </c>
      <c r="C216" s="33">
        <v>0</v>
      </c>
      <c r="D216" s="33">
        <v>3</v>
      </c>
      <c r="E216" s="33">
        <v>8</v>
      </c>
      <c r="F216" s="33">
        <v>1</v>
      </c>
      <c r="G216" s="33">
        <v>12</v>
      </c>
      <c r="H216" s="28"/>
      <c r="I216" s="29"/>
      <c r="J216" s="29"/>
      <c r="K216" s="29"/>
      <c r="L216" s="30"/>
    </row>
    <row r="217" spans="1:12">
      <c r="A217" s="31"/>
      <c r="B217" s="26" t="s">
        <v>335</v>
      </c>
      <c r="C217" s="33">
        <v>0</v>
      </c>
      <c r="D217" s="33">
        <v>7</v>
      </c>
      <c r="E217" s="33">
        <v>18</v>
      </c>
      <c r="F217" s="33">
        <v>2</v>
      </c>
      <c r="G217" s="33">
        <v>27</v>
      </c>
      <c r="H217" s="28"/>
      <c r="I217" s="29"/>
      <c r="J217" s="29"/>
      <c r="K217" s="29"/>
      <c r="L217" s="30"/>
    </row>
    <row r="218" spans="1:12">
      <c r="A218" s="31"/>
      <c r="B218" s="26" t="s">
        <v>336</v>
      </c>
      <c r="C218" s="33">
        <v>0</v>
      </c>
      <c r="D218" s="33">
        <v>5</v>
      </c>
      <c r="E218" s="33">
        <v>21</v>
      </c>
      <c r="F218" s="33">
        <v>1</v>
      </c>
      <c r="G218" s="33">
        <v>27</v>
      </c>
      <c r="H218" s="28"/>
      <c r="I218" s="29"/>
      <c r="J218" s="29"/>
      <c r="K218" s="29"/>
      <c r="L218" s="30"/>
    </row>
    <row r="219" spans="1:12">
      <c r="A219" s="31"/>
      <c r="B219" s="26" t="s">
        <v>337</v>
      </c>
      <c r="C219" s="33">
        <v>0</v>
      </c>
      <c r="D219" s="33">
        <v>6</v>
      </c>
      <c r="E219" s="33">
        <v>23</v>
      </c>
      <c r="F219" s="33">
        <v>1</v>
      </c>
      <c r="G219" s="33">
        <v>30</v>
      </c>
      <c r="H219" s="28"/>
      <c r="I219" s="29"/>
      <c r="J219" s="29"/>
      <c r="K219" s="29"/>
      <c r="L219" s="30"/>
    </row>
    <row r="220" spans="1:12">
      <c r="A220" s="31"/>
      <c r="B220" s="26" t="s">
        <v>338</v>
      </c>
      <c r="C220" s="33">
        <v>0</v>
      </c>
      <c r="D220" s="33">
        <v>8</v>
      </c>
      <c r="E220" s="33">
        <v>20</v>
      </c>
      <c r="F220" s="33">
        <v>1</v>
      </c>
      <c r="G220" s="33">
        <v>29</v>
      </c>
      <c r="H220" s="28"/>
      <c r="I220" s="29"/>
      <c r="J220" s="29"/>
      <c r="K220" s="29"/>
      <c r="L220" s="30"/>
    </row>
    <row r="221" spans="1:12">
      <c r="A221" s="31"/>
      <c r="B221" s="26" t="s">
        <v>339</v>
      </c>
      <c r="C221" s="33">
        <v>0</v>
      </c>
      <c r="D221" s="33">
        <v>4</v>
      </c>
      <c r="E221" s="33">
        <v>30</v>
      </c>
      <c r="F221" s="33">
        <v>1</v>
      </c>
      <c r="G221" s="33">
        <v>35</v>
      </c>
      <c r="H221" s="28"/>
      <c r="I221" s="29"/>
      <c r="J221" s="29"/>
      <c r="K221" s="29"/>
      <c r="L221" s="30"/>
    </row>
    <row r="222" spans="1:12">
      <c r="A222" s="31"/>
      <c r="B222" s="26" t="s">
        <v>340</v>
      </c>
      <c r="C222" s="33">
        <v>0</v>
      </c>
      <c r="D222" s="33">
        <v>7</v>
      </c>
      <c r="E222" s="33">
        <v>27</v>
      </c>
      <c r="F222" s="33">
        <v>0</v>
      </c>
      <c r="G222" s="33">
        <v>34</v>
      </c>
      <c r="H222" s="28"/>
      <c r="I222" s="29"/>
      <c r="J222" s="29"/>
      <c r="K222" s="29"/>
      <c r="L222" s="30"/>
    </row>
    <row r="223" spans="1:12">
      <c r="A223" s="31"/>
      <c r="B223" s="26" t="s">
        <v>341</v>
      </c>
      <c r="C223" s="33">
        <v>0</v>
      </c>
      <c r="D223" s="33">
        <v>19</v>
      </c>
      <c r="E223" s="33">
        <v>28</v>
      </c>
      <c r="F223" s="33">
        <v>2</v>
      </c>
      <c r="G223" s="33">
        <v>49</v>
      </c>
      <c r="H223" s="28"/>
      <c r="I223" s="29"/>
      <c r="J223" s="29"/>
      <c r="K223" s="29"/>
      <c r="L223" s="30"/>
    </row>
    <row r="224" spans="1:12">
      <c r="A224" s="31"/>
      <c r="B224" s="26" t="s">
        <v>342</v>
      </c>
      <c r="C224" s="33">
        <v>0</v>
      </c>
      <c r="D224" s="33">
        <v>5</v>
      </c>
      <c r="E224" s="33">
        <v>16</v>
      </c>
      <c r="F224" s="33">
        <v>1</v>
      </c>
      <c r="G224" s="33">
        <v>22</v>
      </c>
      <c r="H224" s="28"/>
      <c r="I224" s="29"/>
      <c r="J224" s="29"/>
      <c r="K224" s="29"/>
      <c r="L224" s="30"/>
    </row>
    <row r="225" spans="1:12">
      <c r="A225" s="31"/>
      <c r="B225" s="26" t="s">
        <v>343</v>
      </c>
      <c r="C225" s="33">
        <v>0</v>
      </c>
      <c r="D225" s="33">
        <v>5</v>
      </c>
      <c r="E225" s="33">
        <v>18</v>
      </c>
      <c r="F225" s="33">
        <v>1</v>
      </c>
      <c r="G225" s="33">
        <v>24</v>
      </c>
      <c r="H225" s="28"/>
      <c r="I225" s="29"/>
      <c r="J225" s="29"/>
      <c r="K225" s="29"/>
      <c r="L225" s="30"/>
    </row>
    <row r="226" spans="1:12">
      <c r="A226" s="31"/>
      <c r="B226" s="26" t="s">
        <v>344</v>
      </c>
      <c r="C226" s="33">
        <v>0</v>
      </c>
      <c r="D226" s="33">
        <v>11</v>
      </c>
      <c r="E226" s="33">
        <v>31</v>
      </c>
      <c r="F226" s="33">
        <v>1</v>
      </c>
      <c r="G226" s="33">
        <v>43</v>
      </c>
      <c r="H226" s="28"/>
      <c r="I226" s="29"/>
      <c r="J226" s="29"/>
      <c r="K226" s="29"/>
      <c r="L226" s="30"/>
    </row>
    <row r="227" spans="1:12">
      <c r="A227" s="31"/>
      <c r="B227" s="26" t="s">
        <v>345</v>
      </c>
      <c r="C227" s="33">
        <v>0</v>
      </c>
      <c r="D227" s="33">
        <v>12</v>
      </c>
      <c r="E227" s="33">
        <v>24</v>
      </c>
      <c r="F227" s="33">
        <v>1</v>
      </c>
      <c r="G227" s="33">
        <v>37</v>
      </c>
      <c r="H227" s="28"/>
      <c r="I227" s="29"/>
      <c r="J227" s="29"/>
      <c r="K227" s="29"/>
      <c r="L227" s="30"/>
    </row>
    <row r="228" spans="1:12">
      <c r="A228" s="31"/>
      <c r="B228" s="26" t="s">
        <v>346</v>
      </c>
      <c r="C228" s="33">
        <v>0</v>
      </c>
      <c r="D228" s="33">
        <v>9</v>
      </c>
      <c r="E228" s="33">
        <v>26</v>
      </c>
      <c r="F228" s="33">
        <v>1</v>
      </c>
      <c r="G228" s="33">
        <v>36</v>
      </c>
      <c r="H228" s="28"/>
      <c r="I228" s="29"/>
      <c r="J228" s="29"/>
      <c r="K228" s="29"/>
      <c r="L228" s="30"/>
    </row>
    <row r="229" spans="1:12">
      <c r="A229" s="31"/>
      <c r="B229" s="26" t="s">
        <v>347</v>
      </c>
      <c r="C229" s="33">
        <v>0</v>
      </c>
      <c r="D229" s="33">
        <v>8</v>
      </c>
      <c r="E229" s="33">
        <v>15</v>
      </c>
      <c r="F229" s="33">
        <v>0</v>
      </c>
      <c r="G229" s="33">
        <v>23</v>
      </c>
      <c r="H229" s="28"/>
      <c r="I229" s="29"/>
      <c r="J229" s="29"/>
      <c r="K229" s="29"/>
      <c r="L229" s="30"/>
    </row>
    <row r="230" spans="1:12">
      <c r="A230" s="31"/>
      <c r="B230" s="26" t="s">
        <v>348</v>
      </c>
      <c r="C230" s="33">
        <v>0</v>
      </c>
      <c r="D230" s="33">
        <v>8</v>
      </c>
      <c r="E230" s="33">
        <v>9</v>
      </c>
      <c r="F230" s="33">
        <v>0</v>
      </c>
      <c r="G230" s="33">
        <v>17</v>
      </c>
      <c r="H230" s="28"/>
      <c r="I230" s="29"/>
      <c r="J230" s="29"/>
      <c r="K230" s="29"/>
      <c r="L230" s="30"/>
    </row>
    <row r="231" spans="1:12">
      <c r="A231" s="31"/>
      <c r="B231" s="26" t="s">
        <v>349</v>
      </c>
      <c r="C231" s="33">
        <v>0</v>
      </c>
      <c r="D231" s="33">
        <v>3</v>
      </c>
      <c r="E231" s="33">
        <v>11</v>
      </c>
      <c r="F231" s="33">
        <v>1</v>
      </c>
      <c r="G231" s="33">
        <v>15</v>
      </c>
      <c r="H231" s="28"/>
      <c r="I231" s="29"/>
      <c r="J231" s="29"/>
      <c r="K231" s="29"/>
      <c r="L231" s="30"/>
    </row>
    <row r="232" spans="1:12">
      <c r="A232" s="31"/>
      <c r="B232" s="26" t="s">
        <v>350</v>
      </c>
      <c r="C232" s="33">
        <v>0</v>
      </c>
      <c r="D232" s="33">
        <v>7</v>
      </c>
      <c r="E232" s="33">
        <v>14</v>
      </c>
      <c r="F232" s="33">
        <v>1</v>
      </c>
      <c r="G232" s="33">
        <v>22</v>
      </c>
      <c r="H232" s="28"/>
      <c r="I232" s="29"/>
      <c r="J232" s="29"/>
      <c r="K232" s="29"/>
      <c r="L232" s="30"/>
    </row>
    <row r="233" spans="1:12">
      <c r="A233" s="31"/>
      <c r="B233" s="26" t="s">
        <v>351</v>
      </c>
      <c r="C233" s="33">
        <v>0</v>
      </c>
      <c r="D233" s="33">
        <v>2</v>
      </c>
      <c r="E233" s="33">
        <v>12</v>
      </c>
      <c r="F233" s="33">
        <v>1</v>
      </c>
      <c r="G233" s="33">
        <v>15</v>
      </c>
      <c r="H233" s="28"/>
      <c r="I233" s="29"/>
      <c r="J233" s="29"/>
      <c r="K233" s="29"/>
      <c r="L233" s="30"/>
    </row>
    <row r="234" spans="1:12">
      <c r="A234" s="31"/>
      <c r="B234" s="26" t="s">
        <v>352</v>
      </c>
      <c r="C234" s="33">
        <v>0</v>
      </c>
      <c r="D234" s="33">
        <v>8</v>
      </c>
      <c r="E234" s="33">
        <v>15</v>
      </c>
      <c r="F234" s="33">
        <v>2</v>
      </c>
      <c r="G234" s="33">
        <v>25</v>
      </c>
      <c r="H234" s="28"/>
      <c r="I234" s="29"/>
      <c r="J234" s="29"/>
      <c r="K234" s="29"/>
      <c r="L234" s="30"/>
    </row>
    <row r="235" spans="1:12">
      <c r="A235" s="31"/>
      <c r="B235" s="26" t="s">
        <v>353</v>
      </c>
      <c r="C235" s="33">
        <v>0</v>
      </c>
      <c r="D235" s="33">
        <v>14</v>
      </c>
      <c r="E235" s="33">
        <v>13</v>
      </c>
      <c r="F235" s="33">
        <v>0</v>
      </c>
      <c r="G235" s="33">
        <v>27</v>
      </c>
      <c r="H235" s="28"/>
      <c r="I235" s="29"/>
      <c r="J235" s="29"/>
      <c r="K235" s="29"/>
      <c r="L235" s="30"/>
    </row>
    <row r="236" spans="1:12">
      <c r="A236" s="31"/>
      <c r="B236" s="26" t="s">
        <v>354</v>
      </c>
      <c r="C236" s="33">
        <v>0</v>
      </c>
      <c r="D236" s="33">
        <v>2</v>
      </c>
      <c r="E236" s="33">
        <v>2</v>
      </c>
      <c r="F236" s="33">
        <v>0</v>
      </c>
      <c r="G236" s="33">
        <v>4</v>
      </c>
      <c r="H236" s="28"/>
      <c r="I236" s="29"/>
      <c r="J236" s="29"/>
      <c r="K236" s="29"/>
      <c r="L236" s="30"/>
    </row>
    <row r="237" spans="1:12">
      <c r="A237" s="31"/>
      <c r="B237" s="26" t="s">
        <v>355</v>
      </c>
      <c r="C237" s="33">
        <v>0</v>
      </c>
      <c r="D237" s="33">
        <v>10</v>
      </c>
      <c r="E237" s="33">
        <v>16</v>
      </c>
      <c r="F237" s="33">
        <v>0</v>
      </c>
      <c r="G237" s="33">
        <v>26</v>
      </c>
      <c r="H237" s="28"/>
      <c r="I237" s="29"/>
      <c r="J237" s="29"/>
      <c r="K237" s="29"/>
      <c r="L237" s="30"/>
    </row>
    <row r="238" spans="1:12">
      <c r="A238" s="31"/>
      <c r="B238" s="26" t="s">
        <v>356</v>
      </c>
      <c r="C238" s="33">
        <v>0</v>
      </c>
      <c r="D238" s="33">
        <v>2</v>
      </c>
      <c r="E238" s="33">
        <v>13</v>
      </c>
      <c r="F238" s="33">
        <v>0</v>
      </c>
      <c r="G238" s="33">
        <v>15</v>
      </c>
      <c r="H238" s="28"/>
      <c r="I238" s="29"/>
      <c r="J238" s="29"/>
      <c r="K238" s="29"/>
      <c r="L238" s="30"/>
    </row>
    <row r="239" spans="1:12">
      <c r="A239" s="31"/>
      <c r="B239" s="26" t="s">
        <v>357</v>
      </c>
      <c r="C239" s="33">
        <v>0</v>
      </c>
      <c r="D239" s="33">
        <v>15</v>
      </c>
      <c r="E239" s="33">
        <v>17</v>
      </c>
      <c r="F239" s="33">
        <v>1</v>
      </c>
      <c r="G239" s="33">
        <v>33</v>
      </c>
      <c r="H239" s="28"/>
      <c r="I239" s="29"/>
      <c r="J239" s="29"/>
      <c r="K239" s="29"/>
      <c r="L239" s="30"/>
    </row>
    <row r="240" spans="1:12">
      <c r="A240" s="31"/>
      <c r="B240" s="26" t="s">
        <v>358</v>
      </c>
      <c r="C240" s="33">
        <v>0</v>
      </c>
      <c r="D240" s="33">
        <v>11</v>
      </c>
      <c r="E240" s="33">
        <v>16</v>
      </c>
      <c r="F240" s="33">
        <v>2</v>
      </c>
      <c r="G240" s="33">
        <v>29</v>
      </c>
      <c r="H240" s="28"/>
      <c r="I240" s="29"/>
      <c r="J240" s="29"/>
      <c r="K240" s="29"/>
      <c r="L240" s="30"/>
    </row>
    <row r="241" spans="1:12">
      <c r="A241" s="31"/>
      <c r="B241" s="26" t="s">
        <v>359</v>
      </c>
      <c r="C241" s="33">
        <v>0</v>
      </c>
      <c r="D241" s="33">
        <v>6</v>
      </c>
      <c r="E241" s="33">
        <v>25</v>
      </c>
      <c r="F241" s="33">
        <v>0</v>
      </c>
      <c r="G241" s="33">
        <v>31</v>
      </c>
      <c r="H241" s="28"/>
      <c r="I241" s="29"/>
      <c r="J241" s="29"/>
      <c r="K241" s="29"/>
      <c r="L241" s="30"/>
    </row>
    <row r="242" spans="1:12">
      <c r="A242" s="31"/>
      <c r="B242" s="26" t="s">
        <v>360</v>
      </c>
      <c r="C242" s="33">
        <v>0</v>
      </c>
      <c r="D242" s="33">
        <v>6</v>
      </c>
      <c r="E242" s="33">
        <v>15</v>
      </c>
      <c r="F242" s="33">
        <v>3</v>
      </c>
      <c r="G242" s="33">
        <v>24</v>
      </c>
      <c r="H242" s="28"/>
      <c r="I242" s="29"/>
      <c r="J242" s="29"/>
      <c r="K242" s="29"/>
      <c r="L242" s="30"/>
    </row>
    <row r="243" spans="1:12">
      <c r="A243" s="31"/>
      <c r="B243" s="26" t="s">
        <v>361</v>
      </c>
      <c r="C243" s="33">
        <v>0</v>
      </c>
      <c r="D243" s="33">
        <v>7</v>
      </c>
      <c r="E243" s="33">
        <v>16</v>
      </c>
      <c r="F243" s="33">
        <v>1</v>
      </c>
      <c r="G243" s="33">
        <v>24</v>
      </c>
      <c r="H243" s="28"/>
      <c r="I243" s="29"/>
      <c r="J243" s="29"/>
      <c r="K243" s="29"/>
      <c r="L243" s="30"/>
    </row>
    <row r="244" spans="1:12">
      <c r="A244" s="31"/>
      <c r="B244" s="26" t="s">
        <v>362</v>
      </c>
      <c r="C244" s="33">
        <v>0</v>
      </c>
      <c r="D244" s="33">
        <v>8</v>
      </c>
      <c r="E244" s="33">
        <v>22</v>
      </c>
      <c r="F244" s="33">
        <v>3</v>
      </c>
      <c r="G244" s="33">
        <v>33</v>
      </c>
      <c r="H244" s="28"/>
      <c r="I244" s="29"/>
      <c r="J244" s="29"/>
      <c r="K244" s="29"/>
      <c r="L244" s="30"/>
    </row>
    <row r="245" spans="1:12">
      <c r="A245" s="31"/>
      <c r="B245" s="26" t="s">
        <v>363</v>
      </c>
      <c r="C245" s="33">
        <v>0</v>
      </c>
      <c r="D245" s="33">
        <f>$D$88</f>
        <v>10</v>
      </c>
      <c r="E245" s="33">
        <f>$E$88</f>
        <v>29</v>
      </c>
      <c r="F245" s="33">
        <f>$F$88</f>
        <v>1</v>
      </c>
      <c r="G245" s="33">
        <f>$G$88</f>
        <v>45</v>
      </c>
      <c r="H245" s="28"/>
      <c r="I245" s="29"/>
      <c r="J245" s="29"/>
      <c r="K245" s="29"/>
      <c r="L245" s="30"/>
    </row>
    <row r="246" spans="1:12">
      <c r="A246" s="31"/>
      <c r="B246" s="26" t="s">
        <v>364</v>
      </c>
      <c r="C246" s="33">
        <v>0</v>
      </c>
      <c r="D246" s="33">
        <v>4</v>
      </c>
      <c r="E246" s="33">
        <v>17</v>
      </c>
      <c r="F246" s="33">
        <v>1</v>
      </c>
      <c r="G246" s="33">
        <v>22</v>
      </c>
      <c r="H246" s="28"/>
      <c r="I246" s="29"/>
      <c r="J246" s="29"/>
      <c r="K246" s="29"/>
      <c r="L246" s="30"/>
    </row>
    <row r="247" spans="1:12">
      <c r="A247" s="31"/>
      <c r="B247" s="26" t="s">
        <v>365</v>
      </c>
      <c r="C247" s="33">
        <v>0</v>
      </c>
      <c r="D247" s="33">
        <v>7</v>
      </c>
      <c r="E247" s="33">
        <v>23</v>
      </c>
      <c r="F247" s="33">
        <v>0</v>
      </c>
      <c r="G247" s="33">
        <v>30</v>
      </c>
      <c r="H247" s="28"/>
      <c r="I247" s="29"/>
      <c r="J247" s="29"/>
      <c r="K247" s="29"/>
      <c r="L247" s="30"/>
    </row>
    <row r="248" spans="1:12">
      <c r="A248" s="31"/>
      <c r="B248" s="26" t="s">
        <v>366</v>
      </c>
      <c r="C248" s="33">
        <v>0</v>
      </c>
      <c r="D248" s="33">
        <v>7</v>
      </c>
      <c r="E248" s="33">
        <v>23</v>
      </c>
      <c r="F248" s="33">
        <v>0</v>
      </c>
      <c r="G248" s="33">
        <v>30</v>
      </c>
      <c r="H248" s="28"/>
      <c r="I248" s="29"/>
      <c r="J248" s="29"/>
      <c r="K248" s="29"/>
      <c r="L248" s="30"/>
    </row>
    <row r="249" spans="1:12">
      <c r="A249" s="31"/>
      <c r="B249" s="26" t="s">
        <v>367</v>
      </c>
      <c r="C249" s="33">
        <v>0</v>
      </c>
      <c r="D249" s="33">
        <v>1</v>
      </c>
      <c r="E249" s="33">
        <v>14</v>
      </c>
      <c r="F249" s="33">
        <v>3</v>
      </c>
      <c r="G249" s="33">
        <v>18</v>
      </c>
      <c r="H249" s="28"/>
      <c r="I249" s="29"/>
      <c r="J249" s="29"/>
      <c r="K249" s="29"/>
      <c r="L249" s="30"/>
    </row>
    <row r="250" spans="1:12">
      <c r="A250" s="31"/>
      <c r="B250" s="26" t="s">
        <v>368</v>
      </c>
      <c r="C250" s="33">
        <v>0</v>
      </c>
      <c r="D250" s="33">
        <v>10</v>
      </c>
      <c r="E250" s="33">
        <v>16</v>
      </c>
      <c r="F250" s="33">
        <v>3</v>
      </c>
      <c r="G250" s="33">
        <v>29</v>
      </c>
      <c r="H250" s="28"/>
      <c r="I250" s="29"/>
      <c r="J250" s="29"/>
      <c r="K250" s="29"/>
      <c r="L250" s="30"/>
    </row>
    <row r="251" spans="1:12">
      <c r="A251" s="31"/>
      <c r="B251" s="26" t="s">
        <v>369</v>
      </c>
      <c r="C251" s="33">
        <v>0</v>
      </c>
      <c r="D251" s="33">
        <v>4</v>
      </c>
      <c r="E251" s="33">
        <v>9</v>
      </c>
      <c r="F251" s="33">
        <v>2</v>
      </c>
      <c r="G251" s="33">
        <v>15</v>
      </c>
      <c r="H251" s="28"/>
      <c r="I251" s="29"/>
      <c r="J251" s="29"/>
      <c r="K251" s="29"/>
      <c r="L251" s="30"/>
    </row>
    <row r="252" spans="1:12">
      <c r="A252" s="31"/>
      <c r="B252" s="26" t="s">
        <v>370</v>
      </c>
      <c r="C252" s="33">
        <v>0</v>
      </c>
      <c r="D252" s="33">
        <v>13</v>
      </c>
      <c r="E252" s="33">
        <v>24</v>
      </c>
      <c r="F252" s="33">
        <v>2</v>
      </c>
      <c r="G252" s="33">
        <v>39</v>
      </c>
      <c r="H252" s="28"/>
      <c r="I252" s="29"/>
      <c r="J252" s="29"/>
      <c r="K252" s="29"/>
      <c r="L252" s="30"/>
    </row>
    <row r="253" spans="1:12">
      <c r="A253" s="31"/>
      <c r="B253" s="26" t="s">
        <v>371</v>
      </c>
      <c r="C253" s="33">
        <v>0</v>
      </c>
      <c r="D253" s="33">
        <v>6</v>
      </c>
      <c r="E253" s="33">
        <v>23</v>
      </c>
      <c r="F253" s="33">
        <v>2</v>
      </c>
      <c r="G253" s="33">
        <v>31</v>
      </c>
      <c r="H253" s="28"/>
      <c r="I253" s="29"/>
      <c r="J253" s="29"/>
      <c r="K253" s="29"/>
      <c r="L253" s="30"/>
    </row>
    <row r="254" spans="1:12">
      <c r="A254" s="31"/>
      <c r="B254" s="26" t="s">
        <v>372</v>
      </c>
      <c r="C254" s="33">
        <v>0</v>
      </c>
      <c r="D254" s="33">
        <v>18</v>
      </c>
      <c r="E254" s="33">
        <v>20</v>
      </c>
      <c r="F254" s="33">
        <v>1</v>
      </c>
      <c r="G254" s="33">
        <v>39</v>
      </c>
      <c r="H254" s="28"/>
      <c r="I254" s="29"/>
      <c r="J254" s="29"/>
      <c r="K254" s="29"/>
      <c r="L254" s="30"/>
    </row>
    <row r="255" spans="1:12">
      <c r="A255" s="31"/>
      <c r="B255" s="26" t="s">
        <v>373</v>
      </c>
      <c r="C255" s="33">
        <v>0</v>
      </c>
      <c r="D255" s="33">
        <v>14</v>
      </c>
      <c r="E255" s="33">
        <v>14</v>
      </c>
      <c r="F255" s="33">
        <v>1</v>
      </c>
      <c r="G255" s="33">
        <v>29</v>
      </c>
      <c r="H255" s="28"/>
      <c r="I255" s="29"/>
      <c r="J255" s="29"/>
      <c r="K255" s="29"/>
      <c r="L255" s="30"/>
    </row>
    <row r="256" spans="1:12">
      <c r="A256" s="31"/>
      <c r="B256" s="26" t="s">
        <v>374</v>
      </c>
      <c r="C256" s="33">
        <v>0</v>
      </c>
      <c r="D256" s="33">
        <v>13</v>
      </c>
      <c r="E256" s="33">
        <v>14</v>
      </c>
      <c r="F256" s="33">
        <v>2</v>
      </c>
      <c r="G256" s="33">
        <v>29</v>
      </c>
      <c r="H256" s="28"/>
      <c r="I256" s="29"/>
      <c r="J256" s="29"/>
      <c r="K256" s="29"/>
      <c r="L256" s="30"/>
    </row>
    <row r="257" spans="1:12">
      <c r="A257" s="31"/>
      <c r="B257" s="26" t="s">
        <v>375</v>
      </c>
      <c r="C257" s="33">
        <v>0</v>
      </c>
      <c r="D257" s="33">
        <v>9</v>
      </c>
      <c r="E257" s="33">
        <v>23</v>
      </c>
      <c r="F257" s="33">
        <v>2</v>
      </c>
      <c r="G257" s="33">
        <v>34</v>
      </c>
      <c r="H257" s="28"/>
      <c r="I257" s="29"/>
      <c r="J257" s="29"/>
      <c r="K257" s="29"/>
      <c r="L257" s="30"/>
    </row>
    <row r="258" spans="1:12">
      <c r="A258" s="31"/>
      <c r="B258" s="26" t="s">
        <v>376</v>
      </c>
      <c r="C258" s="33">
        <v>0</v>
      </c>
      <c r="D258" s="33">
        <v>10</v>
      </c>
      <c r="E258" s="33">
        <v>20</v>
      </c>
      <c r="F258" s="33">
        <v>0</v>
      </c>
      <c r="G258" s="33">
        <v>30</v>
      </c>
      <c r="H258" s="28"/>
      <c r="I258" s="29"/>
      <c r="J258" s="29"/>
      <c r="K258" s="29"/>
      <c r="L258" s="30"/>
    </row>
    <row r="259" spans="1:12">
      <c r="A259" s="31"/>
      <c r="B259" s="26" t="s">
        <v>377</v>
      </c>
      <c r="C259" s="33">
        <v>0</v>
      </c>
      <c r="D259" s="33">
        <v>4</v>
      </c>
      <c r="E259" s="33">
        <v>22</v>
      </c>
      <c r="F259" s="33">
        <v>4</v>
      </c>
      <c r="G259" s="33">
        <v>30</v>
      </c>
      <c r="H259" s="28"/>
      <c r="I259" s="29"/>
      <c r="J259" s="29"/>
      <c r="K259" s="29"/>
      <c r="L259" s="30"/>
    </row>
    <row r="260" spans="1:12">
      <c r="A260" s="31"/>
      <c r="B260" s="26" t="s">
        <v>378</v>
      </c>
      <c r="C260" s="33">
        <v>0</v>
      </c>
      <c r="D260" s="33">
        <v>5</v>
      </c>
      <c r="E260" s="33">
        <v>15</v>
      </c>
      <c r="F260" s="33">
        <v>1</v>
      </c>
      <c r="G260" s="33">
        <v>21</v>
      </c>
      <c r="H260" s="28"/>
      <c r="I260" s="29"/>
      <c r="J260" s="29"/>
      <c r="K260" s="29"/>
      <c r="L260" s="30"/>
    </row>
    <row r="261" spans="1:12">
      <c r="A261" s="31"/>
      <c r="B261" s="26" t="s">
        <v>379</v>
      </c>
      <c r="C261" s="33">
        <v>0</v>
      </c>
      <c r="D261" s="33">
        <v>21</v>
      </c>
      <c r="E261" s="33">
        <v>22</v>
      </c>
      <c r="F261" s="33">
        <v>4</v>
      </c>
      <c r="G261" s="33">
        <v>47</v>
      </c>
      <c r="H261" s="28"/>
      <c r="I261" s="29"/>
      <c r="J261" s="29"/>
      <c r="K261" s="29"/>
      <c r="L261" s="30"/>
    </row>
    <row r="262" spans="1:12">
      <c r="A262" s="31"/>
      <c r="B262" s="26" t="s">
        <v>380</v>
      </c>
      <c r="C262" s="33">
        <v>0</v>
      </c>
      <c r="D262" s="33">
        <v>9</v>
      </c>
      <c r="E262" s="33">
        <v>15</v>
      </c>
      <c r="F262" s="33">
        <v>3</v>
      </c>
      <c r="G262" s="33">
        <v>27</v>
      </c>
      <c r="H262" s="28"/>
      <c r="I262" s="29"/>
      <c r="J262" s="29"/>
      <c r="K262" s="29"/>
      <c r="L262" s="30"/>
    </row>
    <row r="263" spans="1:12">
      <c r="A263" s="31"/>
      <c r="B263" s="26" t="s">
        <v>381</v>
      </c>
      <c r="C263" s="33">
        <v>0</v>
      </c>
      <c r="D263" s="33">
        <v>7</v>
      </c>
      <c r="E263" s="33">
        <v>11</v>
      </c>
      <c r="F263" s="33">
        <v>1</v>
      </c>
      <c r="G263" s="33">
        <v>19</v>
      </c>
      <c r="H263" s="28"/>
      <c r="I263" s="29"/>
      <c r="J263" s="29"/>
      <c r="K263" s="29"/>
      <c r="L263" s="30"/>
    </row>
    <row r="264" spans="1:12">
      <c r="A264" s="31"/>
      <c r="B264" s="26" t="s">
        <v>382</v>
      </c>
      <c r="C264" s="33">
        <v>0</v>
      </c>
      <c r="D264" s="33">
        <v>5</v>
      </c>
      <c r="E264" s="33">
        <v>16</v>
      </c>
      <c r="F264" s="33">
        <v>0</v>
      </c>
      <c r="G264" s="33">
        <v>21</v>
      </c>
      <c r="H264" s="28"/>
      <c r="I264" s="29"/>
      <c r="J264" s="29"/>
      <c r="K264" s="29"/>
      <c r="L264" s="30"/>
    </row>
    <row r="265" spans="1:12">
      <c r="A265" s="31"/>
      <c r="B265" s="26" t="s">
        <v>383</v>
      </c>
      <c r="C265" s="33">
        <v>0</v>
      </c>
      <c r="D265" s="33">
        <v>10</v>
      </c>
      <c r="E265" s="33">
        <v>18</v>
      </c>
      <c r="F265" s="33">
        <v>1</v>
      </c>
      <c r="G265" s="33">
        <v>29</v>
      </c>
      <c r="H265" s="28"/>
      <c r="I265" s="29"/>
      <c r="J265" s="29"/>
      <c r="K265" s="29"/>
      <c r="L265" s="30"/>
    </row>
    <row r="266" spans="1:12">
      <c r="A266" s="31"/>
      <c r="B266" s="26" t="s">
        <v>384</v>
      </c>
      <c r="C266" s="33">
        <v>0</v>
      </c>
      <c r="D266" s="33">
        <v>13</v>
      </c>
      <c r="E266" s="33">
        <v>21</v>
      </c>
      <c r="F266" s="33">
        <v>1</v>
      </c>
      <c r="G266" s="33">
        <v>35</v>
      </c>
      <c r="H266" s="28"/>
      <c r="I266" s="29"/>
      <c r="J266" s="29"/>
      <c r="K266" s="29"/>
      <c r="L266" s="30"/>
    </row>
    <row r="267" spans="1:12">
      <c r="A267" s="31"/>
      <c r="B267" s="26" t="s">
        <v>385</v>
      </c>
      <c r="C267" s="33">
        <v>0</v>
      </c>
      <c r="D267" s="33">
        <v>6</v>
      </c>
      <c r="E267" s="33">
        <v>13</v>
      </c>
      <c r="F267" s="33">
        <v>0</v>
      </c>
      <c r="G267" s="33">
        <v>19</v>
      </c>
      <c r="H267" s="28"/>
      <c r="I267" s="29"/>
      <c r="J267" s="29"/>
      <c r="K267" s="29"/>
      <c r="L267" s="30"/>
    </row>
    <row r="268" spans="1:12">
      <c r="A268" s="31"/>
      <c r="B268" s="26" t="s">
        <v>386</v>
      </c>
      <c r="C268" s="33">
        <v>0</v>
      </c>
      <c r="D268" s="33">
        <v>10</v>
      </c>
      <c r="E268" s="33">
        <v>12</v>
      </c>
      <c r="F268" s="33">
        <v>1</v>
      </c>
      <c r="G268" s="33">
        <v>23</v>
      </c>
      <c r="H268" s="28"/>
      <c r="I268" s="29"/>
      <c r="J268" s="29"/>
      <c r="K268" s="29"/>
      <c r="L268" s="30"/>
    </row>
    <row r="269" spans="1:12">
      <c r="A269" s="31"/>
      <c r="B269" s="26" t="s">
        <v>387</v>
      </c>
      <c r="C269" s="33">
        <v>0</v>
      </c>
      <c r="D269" s="33">
        <v>5</v>
      </c>
      <c r="E269" s="33">
        <v>20</v>
      </c>
      <c r="F269" s="33">
        <v>0</v>
      </c>
      <c r="G269" s="33">
        <v>25</v>
      </c>
      <c r="H269" s="28"/>
      <c r="I269" s="29"/>
      <c r="J269" s="29"/>
      <c r="K269" s="29"/>
      <c r="L269" s="30"/>
    </row>
    <row r="270" spans="1:12">
      <c r="A270" s="31"/>
      <c r="B270" s="26" t="s">
        <v>388</v>
      </c>
      <c r="C270" s="33">
        <v>0</v>
      </c>
      <c r="D270" s="33">
        <v>7</v>
      </c>
      <c r="E270" s="33">
        <v>15</v>
      </c>
      <c r="F270" s="33">
        <v>3</v>
      </c>
      <c r="G270" s="33">
        <v>25</v>
      </c>
      <c r="H270" s="28"/>
      <c r="I270" s="29"/>
      <c r="J270" s="29"/>
      <c r="K270" s="29"/>
      <c r="L270" s="30"/>
    </row>
    <row r="271" spans="1:12">
      <c r="A271" s="31"/>
      <c r="B271" s="26" t="s">
        <v>389</v>
      </c>
      <c r="C271" s="33">
        <v>0</v>
      </c>
      <c r="D271" s="33">
        <v>10</v>
      </c>
      <c r="E271" s="33">
        <v>16</v>
      </c>
      <c r="F271" s="33">
        <v>0</v>
      </c>
      <c r="G271" s="33">
        <v>26</v>
      </c>
      <c r="H271" s="28"/>
      <c r="I271" s="29"/>
      <c r="J271" s="29"/>
      <c r="K271" s="29"/>
      <c r="L271" s="30"/>
    </row>
    <row r="272" spans="1:12">
      <c r="A272" s="31"/>
      <c r="B272" s="26" t="s">
        <v>390</v>
      </c>
      <c r="C272" s="33">
        <v>0</v>
      </c>
      <c r="D272" s="33">
        <v>6</v>
      </c>
      <c r="E272" s="33">
        <v>14</v>
      </c>
      <c r="F272" s="33">
        <v>1</v>
      </c>
      <c r="G272" s="33">
        <v>21</v>
      </c>
      <c r="H272" s="28"/>
      <c r="I272" s="29"/>
      <c r="J272" s="29"/>
      <c r="K272" s="29"/>
      <c r="L272" s="30"/>
    </row>
    <row r="273" spans="1:12">
      <c r="A273" s="31"/>
      <c r="B273" s="26" t="s">
        <v>391</v>
      </c>
      <c r="C273" s="33">
        <v>0</v>
      </c>
      <c r="D273" s="33">
        <v>4</v>
      </c>
      <c r="E273" s="33">
        <v>12</v>
      </c>
      <c r="F273" s="33">
        <v>1</v>
      </c>
      <c r="G273" s="33">
        <v>17</v>
      </c>
      <c r="H273" s="28"/>
      <c r="I273" s="29"/>
      <c r="J273" s="29"/>
      <c r="K273" s="29"/>
      <c r="L273" s="30"/>
    </row>
    <row r="274" spans="1:12">
      <c r="A274" s="31"/>
      <c r="B274" s="26" t="s">
        <v>392</v>
      </c>
      <c r="C274" s="33">
        <v>0</v>
      </c>
      <c r="D274" s="33">
        <v>10</v>
      </c>
      <c r="E274" s="33">
        <v>13</v>
      </c>
      <c r="F274" s="33">
        <v>1</v>
      </c>
      <c r="G274" s="33">
        <v>24</v>
      </c>
      <c r="H274" s="28"/>
      <c r="I274" s="29"/>
      <c r="J274" s="29"/>
      <c r="K274" s="29"/>
      <c r="L274" s="30"/>
    </row>
    <row r="275" spans="1:12">
      <c r="A275" s="31"/>
      <c r="B275" s="26" t="s">
        <v>393</v>
      </c>
      <c r="C275" s="33">
        <v>0</v>
      </c>
      <c r="D275" s="33">
        <v>10</v>
      </c>
      <c r="E275" s="33">
        <v>13</v>
      </c>
      <c r="F275" s="33">
        <v>1</v>
      </c>
      <c r="G275" s="33">
        <v>24</v>
      </c>
      <c r="H275" s="28"/>
      <c r="I275" s="29"/>
      <c r="J275" s="29"/>
      <c r="K275" s="29"/>
      <c r="L275" s="30"/>
    </row>
    <row r="276" spans="1:12">
      <c r="A276" s="31"/>
      <c r="B276" s="26" t="s">
        <v>394</v>
      </c>
      <c r="C276" s="33">
        <v>0</v>
      </c>
      <c r="D276" s="33">
        <v>10</v>
      </c>
      <c r="E276" s="33">
        <v>13</v>
      </c>
      <c r="F276" s="33">
        <v>1</v>
      </c>
      <c r="G276" s="33">
        <v>24</v>
      </c>
      <c r="H276" s="28"/>
      <c r="I276" s="29"/>
      <c r="J276" s="29"/>
      <c r="K276" s="29"/>
      <c r="L276" s="30"/>
    </row>
    <row r="277" spans="1:12">
      <c r="B277" s="26" t="s">
        <v>395</v>
      </c>
      <c r="C277" s="33">
        <v>0</v>
      </c>
      <c r="D277" s="33">
        <v>5</v>
      </c>
      <c r="E277" s="33">
        <v>12</v>
      </c>
      <c r="F277" s="33">
        <v>3</v>
      </c>
      <c r="G277" s="33">
        <v>20</v>
      </c>
    </row>
    <row r="278" spans="1:12">
      <c r="B278" s="26" t="s">
        <v>396</v>
      </c>
      <c r="C278" s="33">
        <v>0</v>
      </c>
      <c r="D278" s="33">
        <v>4</v>
      </c>
      <c r="E278" s="33">
        <v>19</v>
      </c>
      <c r="F278" s="33">
        <v>0</v>
      </c>
      <c r="G278" s="33">
        <v>23</v>
      </c>
    </row>
    <row r="279" spans="1:12">
      <c r="B279" s="26" t="s">
        <v>397</v>
      </c>
      <c r="C279" s="33">
        <v>0</v>
      </c>
      <c r="D279" s="33">
        <v>9</v>
      </c>
      <c r="E279" s="33">
        <v>9</v>
      </c>
      <c r="F279" s="33">
        <v>2</v>
      </c>
      <c r="G279" s="33">
        <v>20</v>
      </c>
    </row>
    <row r="280" spans="1:12">
      <c r="B280" s="26" t="s">
        <v>398</v>
      </c>
      <c r="C280" s="33">
        <v>0</v>
      </c>
      <c r="D280" s="33">
        <v>8</v>
      </c>
      <c r="E280" s="33">
        <v>9</v>
      </c>
      <c r="F280" s="33">
        <v>1</v>
      </c>
      <c r="G280" s="33">
        <v>18</v>
      </c>
    </row>
    <row r="281" spans="1:12">
      <c r="B281" s="26" t="s">
        <v>399</v>
      </c>
      <c r="C281" s="33">
        <v>0</v>
      </c>
      <c r="D281" s="33">
        <v>4</v>
      </c>
      <c r="E281" s="33">
        <v>11</v>
      </c>
      <c r="F281" s="33">
        <v>0</v>
      </c>
      <c r="G281" s="33">
        <v>15</v>
      </c>
    </row>
    <row r="282" spans="1:12">
      <c r="B282" s="26" t="s">
        <v>400</v>
      </c>
      <c r="C282" s="33">
        <v>0</v>
      </c>
      <c r="D282" s="33">
        <v>8</v>
      </c>
      <c r="E282" s="33">
        <v>9</v>
      </c>
      <c r="F282" s="33">
        <v>0</v>
      </c>
      <c r="G282" s="33">
        <v>17</v>
      </c>
    </row>
    <row r="283" spans="1:12">
      <c r="B283" s="26" t="s">
        <v>401</v>
      </c>
      <c r="C283" s="33">
        <v>0</v>
      </c>
      <c r="D283" s="33">
        <v>11</v>
      </c>
      <c r="E283" s="33">
        <v>8</v>
      </c>
      <c r="F283" s="33">
        <v>1</v>
      </c>
      <c r="G283" s="33">
        <v>20</v>
      </c>
    </row>
    <row r="284" spans="1:12">
      <c r="B284" s="26" t="s">
        <v>402</v>
      </c>
      <c r="C284" s="33">
        <v>0</v>
      </c>
      <c r="D284" s="33">
        <v>6</v>
      </c>
      <c r="E284" s="33">
        <v>13</v>
      </c>
      <c r="F284" s="33">
        <v>1</v>
      </c>
      <c r="G284" s="33">
        <v>20</v>
      </c>
    </row>
    <row r="285" spans="1:12">
      <c r="B285" s="26" t="s">
        <v>403</v>
      </c>
      <c r="C285" s="33">
        <v>0</v>
      </c>
      <c r="D285" s="33">
        <v>9</v>
      </c>
      <c r="E285" s="33">
        <v>14</v>
      </c>
      <c r="F285" s="33">
        <v>1</v>
      </c>
      <c r="G285" s="33">
        <f>$G$88</f>
        <v>45</v>
      </c>
    </row>
    <row r="286" spans="1:12">
      <c r="B286" s="26" t="s">
        <v>404</v>
      </c>
      <c r="C286" s="33">
        <v>0</v>
      </c>
      <c r="D286" s="33">
        <v>9</v>
      </c>
      <c r="E286" s="33">
        <v>14</v>
      </c>
      <c r="F286" s="33">
        <v>1</v>
      </c>
      <c r="G286" s="33">
        <v>24</v>
      </c>
    </row>
    <row r="287" spans="1:12">
      <c r="B287" s="26" t="s">
        <v>405</v>
      </c>
      <c r="C287" s="33">
        <v>0</v>
      </c>
      <c r="D287" s="33">
        <v>4</v>
      </c>
      <c r="E287" s="33">
        <v>20</v>
      </c>
      <c r="F287" s="33">
        <v>1</v>
      </c>
      <c r="G287" s="33">
        <v>25</v>
      </c>
    </row>
    <row r="288" spans="1:12">
      <c r="B288" s="26" t="s">
        <v>406</v>
      </c>
      <c r="C288" s="33">
        <v>0</v>
      </c>
      <c r="D288" s="33">
        <v>1</v>
      </c>
      <c r="E288" s="33">
        <v>17</v>
      </c>
      <c r="F288" s="33">
        <v>0</v>
      </c>
      <c r="G288" s="33">
        <v>18</v>
      </c>
    </row>
    <row r="289" spans="2:7">
      <c r="B289" s="26" t="s">
        <v>407</v>
      </c>
      <c r="C289" s="33">
        <v>0</v>
      </c>
      <c r="D289" s="33">
        <v>12</v>
      </c>
      <c r="E289" s="33">
        <v>25</v>
      </c>
      <c r="F289" s="33">
        <v>1</v>
      </c>
      <c r="G289" s="33">
        <v>38</v>
      </c>
    </row>
    <row r="290" spans="2:7">
      <c r="B290" s="26" t="s">
        <v>408</v>
      </c>
      <c r="C290" s="33">
        <v>0</v>
      </c>
      <c r="D290" s="33">
        <v>10</v>
      </c>
      <c r="E290" s="33">
        <v>18</v>
      </c>
      <c r="F290" s="33">
        <v>1</v>
      </c>
      <c r="G290" s="33">
        <v>29</v>
      </c>
    </row>
    <row r="291" spans="2:7">
      <c r="B291" s="26" t="s">
        <v>409</v>
      </c>
      <c r="C291" s="33">
        <v>0</v>
      </c>
      <c r="D291" s="33">
        <v>3</v>
      </c>
      <c r="E291" s="33">
        <v>13</v>
      </c>
      <c r="F291" s="33">
        <v>2</v>
      </c>
      <c r="G291" s="33">
        <v>18</v>
      </c>
    </row>
    <row r="292" spans="2:7">
      <c r="B292" s="26" t="s">
        <v>410</v>
      </c>
      <c r="C292" s="33">
        <v>0</v>
      </c>
      <c r="D292" s="33">
        <v>7</v>
      </c>
      <c r="E292" s="33">
        <v>15</v>
      </c>
      <c r="F292" s="33">
        <v>1</v>
      </c>
      <c r="G292" s="33">
        <v>23</v>
      </c>
    </row>
    <row r="293" spans="2:7">
      <c r="B293" s="26" t="s">
        <v>411</v>
      </c>
      <c r="C293" s="33">
        <v>0</v>
      </c>
      <c r="D293" s="33">
        <v>1</v>
      </c>
      <c r="E293" s="33">
        <v>14</v>
      </c>
      <c r="F293" s="33">
        <v>0</v>
      </c>
      <c r="G293" s="33">
        <v>15</v>
      </c>
    </row>
    <row r="294" spans="2:7">
      <c r="B294" s="26" t="s">
        <v>412</v>
      </c>
      <c r="C294" s="33">
        <v>0</v>
      </c>
      <c r="D294" s="33">
        <v>10</v>
      </c>
      <c r="E294" s="33">
        <v>25</v>
      </c>
      <c r="F294" s="33">
        <v>2</v>
      </c>
      <c r="G294" s="33">
        <v>37</v>
      </c>
    </row>
    <row r="295" spans="2:7">
      <c r="B295" s="26" t="s">
        <v>413</v>
      </c>
      <c r="C295" s="33">
        <v>0</v>
      </c>
      <c r="D295" s="33">
        <v>14</v>
      </c>
      <c r="E295" s="33">
        <v>33</v>
      </c>
      <c r="F295" s="33">
        <v>1</v>
      </c>
      <c r="G295" s="33">
        <v>48</v>
      </c>
    </row>
    <row r="296" spans="2:7">
      <c r="B296" s="26" t="s">
        <v>414</v>
      </c>
      <c r="C296" s="33">
        <v>0</v>
      </c>
      <c r="D296" s="33">
        <v>12</v>
      </c>
      <c r="E296" s="33">
        <v>17</v>
      </c>
      <c r="F296" s="33">
        <v>2</v>
      </c>
      <c r="G296" s="33">
        <v>31</v>
      </c>
    </row>
    <row r="297" spans="2:7">
      <c r="B297" s="26" t="s">
        <v>415</v>
      </c>
      <c r="C297" s="33">
        <v>0</v>
      </c>
      <c r="D297" s="33">
        <v>2</v>
      </c>
      <c r="E297" s="33">
        <v>14</v>
      </c>
      <c r="F297" s="33">
        <v>1</v>
      </c>
      <c r="G297" s="33">
        <v>17</v>
      </c>
    </row>
    <row r="298" spans="2:7">
      <c r="B298" s="26" t="s">
        <v>416</v>
      </c>
      <c r="C298" s="33">
        <v>0</v>
      </c>
      <c r="D298" s="33">
        <v>11</v>
      </c>
      <c r="E298" s="33">
        <v>23</v>
      </c>
      <c r="F298" s="33">
        <v>1</v>
      </c>
      <c r="G298" s="33">
        <v>35</v>
      </c>
    </row>
    <row r="299" spans="2:7" ht="13.5" customHeight="1">
      <c r="B299" s="26" t="s">
        <v>417</v>
      </c>
      <c r="C299" s="33">
        <v>0</v>
      </c>
      <c r="D299" s="33">
        <v>5</v>
      </c>
      <c r="E299" s="33">
        <v>14</v>
      </c>
      <c r="F299" s="33">
        <v>0</v>
      </c>
      <c r="G299" s="33">
        <v>19</v>
      </c>
    </row>
    <row r="300" spans="2:7" ht="13.5" customHeight="1">
      <c r="B300" s="26" t="s">
        <v>418</v>
      </c>
      <c r="C300" s="33">
        <v>0</v>
      </c>
      <c r="D300" s="33">
        <v>1</v>
      </c>
      <c r="E300" s="33">
        <v>17</v>
      </c>
      <c r="F300" s="33">
        <v>4</v>
      </c>
      <c r="G300" s="33">
        <v>22</v>
      </c>
    </row>
    <row r="301" spans="2:7" ht="13.5" customHeight="1">
      <c r="B301" s="26" t="s">
        <v>419</v>
      </c>
      <c r="C301" s="33">
        <v>0</v>
      </c>
      <c r="D301" s="33">
        <v>5</v>
      </c>
      <c r="E301" s="33">
        <v>19</v>
      </c>
      <c r="F301" s="33">
        <v>1</v>
      </c>
      <c r="G301" s="33">
        <v>25</v>
      </c>
    </row>
    <row r="302" spans="2:7" ht="13.5" customHeight="1">
      <c r="B302" s="26" t="s">
        <v>420</v>
      </c>
      <c r="C302" s="33">
        <v>0</v>
      </c>
      <c r="D302" s="33">
        <v>2</v>
      </c>
      <c r="E302" s="33">
        <v>18</v>
      </c>
      <c r="F302" s="33">
        <v>3</v>
      </c>
      <c r="G302" s="33">
        <v>23</v>
      </c>
    </row>
    <row r="303" spans="2:7" ht="13.5" customHeight="1">
      <c r="B303" s="26" t="s">
        <v>421</v>
      </c>
      <c r="C303" s="33">
        <v>0</v>
      </c>
      <c r="D303" s="33">
        <v>10</v>
      </c>
      <c r="E303" s="33">
        <v>22</v>
      </c>
      <c r="F303" s="33">
        <v>1</v>
      </c>
      <c r="G303" s="33">
        <v>33</v>
      </c>
    </row>
    <row r="304" spans="2:7" ht="13.5" customHeight="1">
      <c r="B304" s="26" t="s">
        <v>422</v>
      </c>
      <c r="C304" s="33">
        <v>0</v>
      </c>
      <c r="D304" s="33">
        <v>9</v>
      </c>
      <c r="E304" s="33">
        <v>13</v>
      </c>
      <c r="F304" s="33">
        <v>3</v>
      </c>
      <c r="G304" s="33">
        <v>25</v>
      </c>
    </row>
    <row r="305" spans="2:7" ht="13.5" customHeight="1">
      <c r="B305" s="26" t="s">
        <v>423</v>
      </c>
      <c r="C305" s="33">
        <v>0</v>
      </c>
      <c r="D305" s="33">
        <v>7</v>
      </c>
      <c r="E305" s="33">
        <v>28</v>
      </c>
      <c r="F305" s="33">
        <v>6</v>
      </c>
      <c r="G305" s="33">
        <v>41</v>
      </c>
    </row>
    <row r="306" spans="2:7" ht="13.5" customHeight="1">
      <c r="B306" s="26" t="s">
        <v>424</v>
      </c>
      <c r="C306" s="33">
        <v>0</v>
      </c>
      <c r="D306" s="33">
        <v>7</v>
      </c>
      <c r="E306" s="33">
        <v>9</v>
      </c>
      <c r="F306" s="33">
        <v>0</v>
      </c>
      <c r="G306" s="33">
        <v>16</v>
      </c>
    </row>
    <row r="307" spans="2:7" ht="13.5" customHeight="1">
      <c r="B307" s="26" t="s">
        <v>425</v>
      </c>
      <c r="C307" s="33">
        <v>0</v>
      </c>
      <c r="D307" s="33">
        <v>5</v>
      </c>
      <c r="E307" s="33">
        <v>17</v>
      </c>
      <c r="F307" s="33">
        <v>3</v>
      </c>
      <c r="G307" s="33">
        <v>25</v>
      </c>
    </row>
    <row r="308" spans="2:7" ht="13.5" customHeight="1">
      <c r="B308" s="26" t="s">
        <v>426</v>
      </c>
      <c r="C308" s="33">
        <v>0</v>
      </c>
      <c r="D308" s="33">
        <v>7</v>
      </c>
      <c r="E308" s="33">
        <v>20</v>
      </c>
      <c r="F308" s="33">
        <v>4</v>
      </c>
      <c r="G308" s="33">
        <v>31</v>
      </c>
    </row>
    <row r="309" spans="2:7" ht="13.5" customHeight="1">
      <c r="B309" s="26" t="s">
        <v>427</v>
      </c>
      <c r="C309" s="33">
        <v>0</v>
      </c>
      <c r="D309" s="33">
        <v>12</v>
      </c>
      <c r="E309" s="33">
        <v>13</v>
      </c>
      <c r="F309" s="33">
        <v>4</v>
      </c>
      <c r="G309" s="33">
        <v>29</v>
      </c>
    </row>
    <row r="310" spans="2:7" ht="13.5" customHeight="1">
      <c r="B310" s="26" t="s">
        <v>428</v>
      </c>
      <c r="C310" s="33">
        <v>0</v>
      </c>
      <c r="D310" s="33">
        <v>9</v>
      </c>
      <c r="E310" s="33">
        <v>18</v>
      </c>
      <c r="F310" s="33">
        <v>1</v>
      </c>
      <c r="G310" s="33">
        <v>28</v>
      </c>
    </row>
    <row r="311" spans="2:7" ht="13.5" customHeight="1">
      <c r="B311" s="26" t="s">
        <v>429</v>
      </c>
      <c r="C311" s="33">
        <v>0</v>
      </c>
      <c r="D311" s="33">
        <v>7</v>
      </c>
      <c r="E311" s="33">
        <v>11</v>
      </c>
      <c r="F311" s="33">
        <v>0</v>
      </c>
      <c r="G311" s="33">
        <v>18</v>
      </c>
    </row>
    <row r="312" spans="2:7" ht="13.5" customHeight="1">
      <c r="B312" s="26" t="s">
        <v>430</v>
      </c>
      <c r="C312" s="33">
        <v>0</v>
      </c>
      <c r="D312" s="33">
        <v>11</v>
      </c>
      <c r="E312" s="33">
        <v>27</v>
      </c>
      <c r="F312" s="33">
        <v>1</v>
      </c>
      <c r="G312" s="33">
        <v>39</v>
      </c>
    </row>
    <row r="313" spans="2:7" ht="13.5" customHeight="1">
      <c r="B313" s="26" t="s">
        <v>431</v>
      </c>
      <c r="C313" s="33">
        <v>0</v>
      </c>
      <c r="D313" s="33">
        <v>11</v>
      </c>
      <c r="E313" s="33">
        <v>27</v>
      </c>
      <c r="F313" s="33">
        <v>1</v>
      </c>
      <c r="G313" s="33">
        <v>39</v>
      </c>
    </row>
    <row r="314" spans="2:7" ht="13.5" customHeight="1">
      <c r="B314" s="26" t="s">
        <v>432</v>
      </c>
      <c r="C314" s="33">
        <v>0</v>
      </c>
      <c r="D314" s="33">
        <v>3</v>
      </c>
      <c r="E314" s="33">
        <v>23</v>
      </c>
      <c r="F314" s="33">
        <v>7</v>
      </c>
      <c r="G314" s="33">
        <v>33</v>
      </c>
    </row>
    <row r="315" spans="2:7" ht="13.5" customHeight="1">
      <c r="B315" s="26" t="s">
        <v>433</v>
      </c>
      <c r="C315" s="33">
        <v>0</v>
      </c>
      <c r="D315" s="33">
        <v>4</v>
      </c>
      <c r="E315" s="33">
        <v>21</v>
      </c>
      <c r="F315" s="33">
        <v>0</v>
      </c>
      <c r="G315" s="33">
        <v>25</v>
      </c>
    </row>
    <row r="316" spans="2:7" ht="13.5" customHeight="1">
      <c r="B316" s="26" t="s">
        <v>434</v>
      </c>
      <c r="C316" s="33">
        <v>0</v>
      </c>
      <c r="D316" s="33">
        <v>10</v>
      </c>
      <c r="E316" s="33">
        <v>11</v>
      </c>
      <c r="F316" s="33">
        <v>2</v>
      </c>
      <c r="G316" s="33">
        <v>23</v>
      </c>
    </row>
    <row r="317" spans="2:7" ht="13.5" customHeight="1">
      <c r="B317" s="26" t="s">
        <v>435</v>
      </c>
      <c r="C317" s="33">
        <v>0</v>
      </c>
      <c r="D317" s="33">
        <v>10</v>
      </c>
      <c r="E317" s="33">
        <v>15</v>
      </c>
      <c r="F317" s="33">
        <v>3</v>
      </c>
      <c r="G317" s="33">
        <v>28</v>
      </c>
    </row>
    <row r="318" spans="2:7" ht="13.5" customHeight="1">
      <c r="B318" s="26" t="s">
        <v>436</v>
      </c>
      <c r="C318" s="33">
        <v>0</v>
      </c>
      <c r="D318" s="33">
        <v>16</v>
      </c>
      <c r="E318" s="33">
        <v>21</v>
      </c>
      <c r="F318" s="33">
        <v>3</v>
      </c>
      <c r="G318" s="33">
        <v>40</v>
      </c>
    </row>
    <row r="319" spans="2:7" ht="13.5" customHeight="1">
      <c r="B319" s="26" t="s">
        <v>437</v>
      </c>
      <c r="C319" s="33">
        <v>0</v>
      </c>
      <c r="D319" s="33">
        <v>4</v>
      </c>
      <c r="E319" s="33">
        <v>20</v>
      </c>
      <c r="F319" s="33">
        <v>0</v>
      </c>
      <c r="G319" s="33">
        <v>24</v>
      </c>
    </row>
    <row r="320" spans="2:7" ht="13.5" customHeight="1">
      <c r="B320" s="26" t="s">
        <v>438</v>
      </c>
      <c r="C320" s="33">
        <v>0</v>
      </c>
      <c r="D320" s="33">
        <v>6</v>
      </c>
      <c r="E320" s="33">
        <v>10</v>
      </c>
      <c r="F320" s="33">
        <v>1</v>
      </c>
      <c r="G320" s="33">
        <v>17</v>
      </c>
    </row>
    <row r="321" spans="2:7" ht="13.5" customHeight="1">
      <c r="B321" s="26" t="s">
        <v>439</v>
      </c>
      <c r="C321" s="33">
        <v>0</v>
      </c>
      <c r="D321" s="33">
        <v>3</v>
      </c>
      <c r="E321" s="33">
        <v>11</v>
      </c>
      <c r="F321" s="33">
        <v>0</v>
      </c>
      <c r="G321" s="33">
        <v>14</v>
      </c>
    </row>
    <row r="322" spans="2:7" ht="13.5" customHeight="1">
      <c r="B322" s="26" t="s">
        <v>440</v>
      </c>
      <c r="C322" s="33">
        <v>0</v>
      </c>
      <c r="D322" s="33">
        <v>5</v>
      </c>
      <c r="E322" s="33">
        <v>12</v>
      </c>
      <c r="F322" s="33">
        <v>1</v>
      </c>
      <c r="G322" s="33">
        <v>18</v>
      </c>
    </row>
    <row r="323" spans="2:7" ht="13.5" customHeight="1">
      <c r="B323" s="26" t="s">
        <v>441</v>
      </c>
      <c r="C323" s="33">
        <v>0</v>
      </c>
      <c r="D323" s="33">
        <v>5</v>
      </c>
      <c r="E323" s="33">
        <v>21</v>
      </c>
      <c r="F323" s="33">
        <v>3</v>
      </c>
      <c r="G323" s="33">
        <v>29</v>
      </c>
    </row>
    <row r="324" spans="2:7" ht="13.5" customHeight="1">
      <c r="B324" s="26" t="s">
        <v>442</v>
      </c>
      <c r="C324" s="33">
        <v>0</v>
      </c>
      <c r="D324" s="33">
        <v>10</v>
      </c>
      <c r="E324" s="33">
        <v>13</v>
      </c>
      <c r="F324" s="33">
        <v>2</v>
      </c>
      <c r="G324" s="33">
        <v>25</v>
      </c>
    </row>
    <row r="325" spans="2:7" ht="13.5" customHeight="1">
      <c r="B325" s="26" t="s">
        <v>443</v>
      </c>
      <c r="C325" s="33">
        <v>0</v>
      </c>
      <c r="D325" s="33">
        <v>3</v>
      </c>
      <c r="E325" s="33">
        <v>26</v>
      </c>
      <c r="F325" s="33">
        <v>2</v>
      </c>
      <c r="G325" s="33">
        <v>31</v>
      </c>
    </row>
    <row r="326" spans="2:7" ht="13.5" customHeight="1">
      <c r="B326" s="26" t="s">
        <v>444</v>
      </c>
      <c r="C326" s="33">
        <v>0</v>
      </c>
      <c r="D326" s="33">
        <v>12</v>
      </c>
      <c r="E326" s="33">
        <v>18</v>
      </c>
      <c r="F326" s="33">
        <v>4</v>
      </c>
      <c r="G326" s="33">
        <v>34</v>
      </c>
    </row>
    <row r="327" spans="2:7" ht="13.5" customHeight="1">
      <c r="B327" s="26" t="s">
        <v>445</v>
      </c>
      <c r="C327" s="33">
        <v>0</v>
      </c>
      <c r="D327" s="33">
        <v>5</v>
      </c>
      <c r="E327" s="33">
        <v>24</v>
      </c>
      <c r="F327" s="33">
        <v>3</v>
      </c>
      <c r="G327" s="33">
        <v>32</v>
      </c>
    </row>
    <row r="328" spans="2:7" ht="13.5" customHeight="1">
      <c r="B328" s="26" t="s">
        <v>446</v>
      </c>
      <c r="C328" s="33">
        <v>0</v>
      </c>
      <c r="D328" s="33">
        <v>7</v>
      </c>
      <c r="E328" s="33">
        <v>29</v>
      </c>
      <c r="F328" s="33">
        <v>0</v>
      </c>
      <c r="G328" s="33">
        <v>36</v>
      </c>
    </row>
    <row r="329" spans="2:7" ht="13.5" customHeight="1">
      <c r="B329" s="26" t="s">
        <v>447</v>
      </c>
      <c r="C329" s="33">
        <v>0</v>
      </c>
      <c r="D329" s="33">
        <v>14</v>
      </c>
      <c r="E329" s="33">
        <v>23</v>
      </c>
      <c r="F329" s="33">
        <v>2</v>
      </c>
      <c r="G329" s="33">
        <v>39</v>
      </c>
    </row>
    <row r="330" spans="2:7" ht="13.5" customHeight="1">
      <c r="B330" s="26" t="s">
        <v>448</v>
      </c>
      <c r="C330" s="33">
        <v>0</v>
      </c>
      <c r="D330" s="33">
        <v>9</v>
      </c>
      <c r="E330" s="33">
        <v>24</v>
      </c>
      <c r="F330" s="33">
        <v>8</v>
      </c>
      <c r="G330" s="33">
        <v>41</v>
      </c>
    </row>
    <row r="331" spans="2:7" ht="13.5" customHeight="1">
      <c r="B331" s="26" t="s">
        <v>449</v>
      </c>
      <c r="C331" s="33">
        <v>0</v>
      </c>
      <c r="D331" s="33">
        <v>6</v>
      </c>
      <c r="E331" s="33">
        <v>16</v>
      </c>
      <c r="F331" s="33">
        <v>4</v>
      </c>
      <c r="G331" s="33">
        <v>26</v>
      </c>
    </row>
    <row r="332" spans="2:7" ht="13.5" customHeight="1">
      <c r="B332" s="26" t="s">
        <v>450</v>
      </c>
      <c r="C332" s="33">
        <v>0</v>
      </c>
      <c r="D332" s="33">
        <v>7</v>
      </c>
      <c r="E332" s="33">
        <v>15</v>
      </c>
      <c r="F332" s="33">
        <v>4</v>
      </c>
      <c r="G332" s="33">
        <v>26</v>
      </c>
    </row>
    <row r="333" spans="2:7" ht="13.5" customHeight="1">
      <c r="B333" s="26" t="s">
        <v>451</v>
      </c>
      <c r="C333" s="33">
        <v>0</v>
      </c>
      <c r="D333" s="33">
        <v>5</v>
      </c>
      <c r="E333" s="33">
        <v>24</v>
      </c>
      <c r="F333" s="33">
        <v>2</v>
      </c>
      <c r="G333" s="33">
        <v>31</v>
      </c>
    </row>
    <row r="334" spans="2:7" ht="13.5" customHeight="1">
      <c r="B334" s="26" t="s">
        <v>452</v>
      </c>
      <c r="C334" s="33">
        <v>0</v>
      </c>
      <c r="D334" s="33">
        <v>10</v>
      </c>
      <c r="E334" s="33">
        <v>22</v>
      </c>
      <c r="F334" s="33">
        <v>1</v>
      </c>
      <c r="G334" s="33">
        <v>33</v>
      </c>
    </row>
    <row r="335" spans="2:7" ht="13.5" customHeight="1">
      <c r="B335" s="26" t="s">
        <v>453</v>
      </c>
      <c r="C335" s="33">
        <v>0</v>
      </c>
      <c r="D335" s="33">
        <v>8</v>
      </c>
      <c r="E335" s="33">
        <v>36</v>
      </c>
      <c r="F335" s="33">
        <v>4</v>
      </c>
      <c r="G335" s="33">
        <v>48</v>
      </c>
    </row>
    <row r="336" spans="2:7" ht="13.5" customHeight="1">
      <c r="B336" s="26" t="s">
        <v>454</v>
      </c>
      <c r="C336" s="33">
        <v>0</v>
      </c>
      <c r="D336" s="33">
        <v>11</v>
      </c>
      <c r="E336" s="33">
        <v>32</v>
      </c>
      <c r="F336" s="33">
        <v>3</v>
      </c>
      <c r="G336" s="33">
        <v>46</v>
      </c>
    </row>
    <row r="337" spans="2:7" ht="13.5" customHeight="1">
      <c r="B337" s="26" t="s">
        <v>455</v>
      </c>
      <c r="C337" s="33">
        <v>0</v>
      </c>
      <c r="D337" s="33">
        <v>6</v>
      </c>
      <c r="E337" s="33">
        <v>22</v>
      </c>
      <c r="F337" s="33">
        <v>5</v>
      </c>
      <c r="G337" s="33">
        <v>33</v>
      </c>
    </row>
    <row r="338" spans="2:7" ht="13.5" customHeight="1">
      <c r="B338" s="26" t="s">
        <v>456</v>
      </c>
      <c r="C338" s="33">
        <v>0</v>
      </c>
      <c r="D338" s="33">
        <v>6</v>
      </c>
      <c r="E338" s="33">
        <v>31</v>
      </c>
      <c r="F338" s="33">
        <v>5</v>
      </c>
      <c r="G338" s="33">
        <v>42</v>
      </c>
    </row>
    <row r="339" spans="2:7" ht="13.5" customHeight="1">
      <c r="B339" s="26" t="s">
        <v>457</v>
      </c>
      <c r="C339" s="33">
        <v>0</v>
      </c>
      <c r="D339" s="33">
        <v>6</v>
      </c>
      <c r="E339" s="33">
        <v>25</v>
      </c>
      <c r="F339" s="33">
        <v>5</v>
      </c>
      <c r="G339" s="33">
        <v>36</v>
      </c>
    </row>
    <row r="340" spans="2:7" ht="13.5" customHeight="1">
      <c r="B340" s="26" t="s">
        <v>458</v>
      </c>
      <c r="C340" s="33">
        <v>0</v>
      </c>
      <c r="D340" s="33">
        <v>10</v>
      </c>
      <c r="E340" s="33">
        <v>22</v>
      </c>
      <c r="F340" s="33">
        <v>1</v>
      </c>
      <c r="G340" s="33">
        <v>33</v>
      </c>
    </row>
    <row r="341" spans="2:7" ht="13.5" customHeight="1">
      <c r="B341" s="26" t="s">
        <v>459</v>
      </c>
      <c r="C341" s="33">
        <v>0</v>
      </c>
      <c r="D341" s="33">
        <v>9</v>
      </c>
      <c r="E341" s="33">
        <v>17</v>
      </c>
      <c r="F341" s="33">
        <v>1</v>
      </c>
      <c r="G341" s="33">
        <v>27</v>
      </c>
    </row>
    <row r="342" spans="2:7" ht="13.5" customHeight="1">
      <c r="B342" s="26" t="s">
        <v>460</v>
      </c>
      <c r="C342" s="33">
        <v>0</v>
      </c>
      <c r="D342" s="33">
        <v>9</v>
      </c>
      <c r="E342" s="33">
        <v>21</v>
      </c>
      <c r="F342" s="33">
        <v>1</v>
      </c>
      <c r="G342" s="33">
        <v>31</v>
      </c>
    </row>
    <row r="343" spans="2:7" ht="13.5" customHeight="1">
      <c r="B343" s="26" t="s">
        <v>461</v>
      </c>
      <c r="C343" s="33">
        <v>0</v>
      </c>
      <c r="D343" s="33">
        <v>8</v>
      </c>
      <c r="E343" s="33">
        <v>27</v>
      </c>
      <c r="F343" s="33">
        <v>4</v>
      </c>
      <c r="G343" s="33">
        <v>39</v>
      </c>
    </row>
    <row r="344" spans="2:7" ht="13.5" customHeight="1">
      <c r="B344" s="26" t="s">
        <v>462</v>
      </c>
      <c r="C344" s="33">
        <v>0</v>
      </c>
      <c r="D344" s="33">
        <v>9</v>
      </c>
      <c r="E344" s="33">
        <v>31</v>
      </c>
      <c r="F344" s="33">
        <v>4</v>
      </c>
      <c r="G344" s="33">
        <v>44</v>
      </c>
    </row>
    <row r="345" spans="2:7" ht="13.5" customHeight="1">
      <c r="B345" s="26" t="s">
        <v>463</v>
      </c>
      <c r="C345" s="33">
        <v>0</v>
      </c>
      <c r="D345" s="33">
        <v>12</v>
      </c>
      <c r="E345" s="33">
        <v>25</v>
      </c>
      <c r="F345" s="33">
        <v>5</v>
      </c>
      <c r="G345" s="33">
        <v>42</v>
      </c>
    </row>
    <row r="346" spans="2:7" ht="13.5" customHeight="1">
      <c r="B346" s="26" t="s">
        <v>464</v>
      </c>
      <c r="C346" s="33">
        <v>0</v>
      </c>
      <c r="D346" s="33">
        <v>13</v>
      </c>
      <c r="E346" s="33">
        <v>31</v>
      </c>
      <c r="F346" s="33">
        <v>6</v>
      </c>
      <c r="G346" s="33">
        <v>50</v>
      </c>
    </row>
    <row r="347" spans="2:7" ht="13.5" customHeight="1">
      <c r="B347" s="26" t="s">
        <v>465</v>
      </c>
      <c r="C347" s="33">
        <v>0</v>
      </c>
      <c r="D347" s="33">
        <v>12</v>
      </c>
      <c r="E347" s="33">
        <v>27</v>
      </c>
      <c r="F347" s="33">
        <v>6</v>
      </c>
      <c r="G347" s="33">
        <v>45</v>
      </c>
    </row>
    <row r="348" spans="2:7" ht="13.5" customHeight="1">
      <c r="B348" s="26" t="s">
        <v>466</v>
      </c>
      <c r="C348" s="33">
        <v>0</v>
      </c>
      <c r="D348" s="33">
        <v>13</v>
      </c>
      <c r="E348" s="33">
        <v>24</v>
      </c>
      <c r="F348" s="33">
        <v>8</v>
      </c>
      <c r="G348" s="33">
        <v>45</v>
      </c>
    </row>
    <row r="349" spans="2:7" ht="13.5" customHeight="1">
      <c r="B349" s="26" t="s">
        <v>467</v>
      </c>
      <c r="C349" s="33">
        <v>0</v>
      </c>
      <c r="D349" s="33">
        <v>11</v>
      </c>
      <c r="E349" s="33">
        <v>28</v>
      </c>
      <c r="F349" s="33">
        <v>10</v>
      </c>
      <c r="G349" s="33">
        <v>49</v>
      </c>
    </row>
    <row r="350" spans="2:7" ht="13.5" customHeight="1">
      <c r="B350" s="26" t="s">
        <v>468</v>
      </c>
      <c r="C350" s="33">
        <v>0</v>
      </c>
      <c r="D350" s="33">
        <v>5</v>
      </c>
      <c r="E350" s="33">
        <v>23</v>
      </c>
      <c r="F350" s="33">
        <v>5</v>
      </c>
      <c r="G350" s="33">
        <v>33</v>
      </c>
    </row>
    <row r="351" spans="2:7" ht="13.5" customHeight="1">
      <c r="B351" s="26" t="s">
        <v>469</v>
      </c>
      <c r="C351" s="33">
        <v>0</v>
      </c>
      <c r="D351" s="33">
        <v>11</v>
      </c>
      <c r="E351" s="33">
        <v>22</v>
      </c>
      <c r="F351" s="33">
        <v>5</v>
      </c>
      <c r="G351" s="33">
        <v>38</v>
      </c>
    </row>
    <row r="352" spans="2:7" ht="13.5" customHeight="1">
      <c r="B352" s="26" t="s">
        <v>470</v>
      </c>
      <c r="C352" s="33">
        <v>0</v>
      </c>
      <c r="D352" s="33">
        <v>9</v>
      </c>
      <c r="E352" s="33">
        <v>26</v>
      </c>
      <c r="F352" s="33">
        <v>2</v>
      </c>
      <c r="G352" s="33">
        <v>37</v>
      </c>
    </row>
    <row r="353" spans="2:7" ht="13.5" customHeight="1">
      <c r="B353" s="26" t="s">
        <v>471</v>
      </c>
      <c r="C353" s="33">
        <v>0</v>
      </c>
      <c r="D353" s="33">
        <v>12</v>
      </c>
      <c r="E353" s="33">
        <v>28</v>
      </c>
      <c r="F353" s="33">
        <v>3</v>
      </c>
      <c r="G353" s="33">
        <v>43</v>
      </c>
    </row>
    <row r="354" spans="2:7" ht="13.5" customHeight="1">
      <c r="B354" s="26" t="s">
        <v>472</v>
      </c>
      <c r="C354" s="33">
        <v>0</v>
      </c>
      <c r="D354" s="33">
        <v>8</v>
      </c>
      <c r="E354" s="33">
        <v>18</v>
      </c>
      <c r="F354" s="33">
        <v>7</v>
      </c>
      <c r="G354" s="33">
        <v>33</v>
      </c>
    </row>
    <row r="355" spans="2:7" ht="13.5" customHeight="1">
      <c r="B355" s="26" t="s">
        <v>473</v>
      </c>
      <c r="C355" s="33">
        <v>0</v>
      </c>
      <c r="D355" s="33">
        <v>12</v>
      </c>
      <c r="E355" s="33">
        <v>25</v>
      </c>
      <c r="F355" s="33">
        <v>8</v>
      </c>
      <c r="G355" s="33">
        <v>45</v>
      </c>
    </row>
    <row r="356" spans="2:7" ht="13.5" customHeight="1">
      <c r="B356" s="26" t="s">
        <v>474</v>
      </c>
      <c r="C356" s="33">
        <v>0</v>
      </c>
      <c r="D356" s="33">
        <v>9</v>
      </c>
      <c r="E356" s="33">
        <v>25</v>
      </c>
      <c r="F356" s="33">
        <v>12</v>
      </c>
      <c r="G356" s="33">
        <v>46</v>
      </c>
    </row>
    <row r="357" spans="2:7" ht="13.5" customHeight="1">
      <c r="B357" s="26" t="s">
        <v>475</v>
      </c>
      <c r="C357" s="33">
        <v>0</v>
      </c>
      <c r="D357" s="33">
        <v>18</v>
      </c>
      <c r="E357" s="33">
        <v>31</v>
      </c>
      <c r="F357" s="33">
        <v>12</v>
      </c>
      <c r="G357" s="33">
        <v>61</v>
      </c>
    </row>
    <row r="358" spans="2:7" ht="13.5" customHeight="1">
      <c r="B358" s="26" t="s">
        <v>476</v>
      </c>
      <c r="C358" s="33">
        <v>0</v>
      </c>
      <c r="D358" s="33">
        <v>16</v>
      </c>
      <c r="E358" s="33">
        <v>47</v>
      </c>
      <c r="F358" s="33">
        <v>7</v>
      </c>
      <c r="G358" s="33">
        <v>70</v>
      </c>
    </row>
    <row r="359" spans="2:7" ht="13.5" customHeight="1">
      <c r="B359" s="26" t="s">
        <v>477</v>
      </c>
      <c r="C359" s="33">
        <v>0</v>
      </c>
      <c r="D359" s="33">
        <v>14</v>
      </c>
      <c r="E359" s="33">
        <v>42</v>
      </c>
      <c r="F359" s="33">
        <v>6</v>
      </c>
      <c r="G359" s="33">
        <v>62</v>
      </c>
    </row>
    <row r="360" spans="2:7" ht="13.5" customHeight="1">
      <c r="B360" s="26" t="s">
        <v>478</v>
      </c>
      <c r="C360" s="33">
        <v>0</v>
      </c>
      <c r="D360" s="33">
        <v>15</v>
      </c>
      <c r="E360" s="33">
        <v>32</v>
      </c>
      <c r="F360" s="33">
        <v>2</v>
      </c>
      <c r="G360" s="33">
        <v>49</v>
      </c>
    </row>
    <row r="361" spans="2:7" ht="13.5" customHeight="1">
      <c r="B361" s="26" t="s">
        <v>479</v>
      </c>
      <c r="C361" s="33">
        <v>0</v>
      </c>
      <c r="D361" s="33">
        <v>10</v>
      </c>
      <c r="E361" s="33">
        <v>24</v>
      </c>
      <c r="F361" s="33">
        <v>1</v>
      </c>
      <c r="G361" s="33">
        <v>35</v>
      </c>
    </row>
    <row r="362" spans="2:7" ht="13.5" customHeight="1">
      <c r="B362" s="26" t="s">
        <v>480</v>
      </c>
      <c r="C362" s="33">
        <v>0</v>
      </c>
      <c r="D362" s="33">
        <v>10</v>
      </c>
      <c r="E362" s="33">
        <v>32</v>
      </c>
      <c r="F362" s="33">
        <v>4</v>
      </c>
      <c r="G362" s="33">
        <v>46</v>
      </c>
    </row>
    <row r="363" spans="2:7" ht="13.5" customHeight="1">
      <c r="B363" s="26" t="s">
        <v>481</v>
      </c>
      <c r="C363" s="33">
        <v>0</v>
      </c>
      <c r="D363" s="33">
        <v>16</v>
      </c>
      <c r="E363" s="33">
        <v>23</v>
      </c>
      <c r="F363" s="33">
        <v>3</v>
      </c>
      <c r="G363" s="33">
        <v>42</v>
      </c>
    </row>
    <row r="364" spans="2:7" ht="13.5" customHeight="1">
      <c r="B364" s="26" t="s">
        <v>482</v>
      </c>
      <c r="C364" s="33">
        <v>0</v>
      </c>
      <c r="D364" s="33">
        <v>10</v>
      </c>
      <c r="E364" s="33">
        <v>24</v>
      </c>
      <c r="F364" s="33">
        <v>3</v>
      </c>
      <c r="G364" s="33">
        <v>37</v>
      </c>
    </row>
    <row r="365" spans="2:7" ht="13.5" customHeight="1">
      <c r="B365" s="26" t="s">
        <v>483</v>
      </c>
      <c r="C365" s="33">
        <v>0</v>
      </c>
      <c r="D365" s="33">
        <v>5</v>
      </c>
      <c r="E365" s="33">
        <v>19</v>
      </c>
      <c r="F365" s="33">
        <v>2</v>
      </c>
      <c r="G365" s="33">
        <v>26</v>
      </c>
    </row>
    <row r="366" spans="2:7" ht="13.5" customHeight="1">
      <c r="B366" s="26" t="s">
        <v>484</v>
      </c>
      <c r="C366" s="33">
        <v>0</v>
      </c>
      <c r="D366" s="33">
        <v>19</v>
      </c>
      <c r="E366" s="33">
        <v>24</v>
      </c>
      <c r="F366" s="33">
        <v>2</v>
      </c>
      <c r="G366" s="33">
        <v>45</v>
      </c>
    </row>
    <row r="367" spans="2:7" ht="13.5" customHeight="1">
      <c r="B367" s="26" t="s">
        <v>485</v>
      </c>
      <c r="C367" s="33">
        <v>0</v>
      </c>
      <c r="D367" s="33">
        <v>3</v>
      </c>
      <c r="E367" s="33">
        <v>17</v>
      </c>
      <c r="F367" s="33">
        <v>1</v>
      </c>
      <c r="G367" s="33">
        <v>21</v>
      </c>
    </row>
    <row r="368" spans="2:7" ht="13.5" customHeight="1">
      <c r="B368" s="26" t="s">
        <v>486</v>
      </c>
      <c r="C368" s="33">
        <v>0</v>
      </c>
      <c r="D368" s="33">
        <v>3</v>
      </c>
      <c r="E368" s="33">
        <v>17</v>
      </c>
      <c r="F368" s="33">
        <v>1</v>
      </c>
      <c r="G368" s="33">
        <v>21</v>
      </c>
    </row>
    <row r="369" spans="2:7" ht="13.5" customHeight="1">
      <c r="B369" s="26" t="s">
        <v>487</v>
      </c>
      <c r="C369" s="33">
        <v>0</v>
      </c>
      <c r="D369" s="33">
        <v>3</v>
      </c>
      <c r="E369" s="33">
        <v>16</v>
      </c>
      <c r="F369" s="33">
        <v>3</v>
      </c>
      <c r="G369" s="33">
        <v>22</v>
      </c>
    </row>
    <row r="370" spans="2:7" ht="13.5" customHeight="1">
      <c r="B370" s="26" t="s">
        <v>488</v>
      </c>
      <c r="C370" s="33">
        <v>0</v>
      </c>
      <c r="D370" s="33">
        <v>11</v>
      </c>
      <c r="E370" s="33">
        <v>19</v>
      </c>
      <c r="F370" s="33">
        <v>0</v>
      </c>
      <c r="G370" s="33">
        <v>30</v>
      </c>
    </row>
    <row r="371" spans="2:7" ht="13.5" customHeight="1">
      <c r="B371" s="26" t="s">
        <v>489</v>
      </c>
      <c r="C371" s="33">
        <v>0</v>
      </c>
      <c r="D371" s="33">
        <v>7</v>
      </c>
      <c r="E371" s="33">
        <v>20</v>
      </c>
      <c r="F371" s="33">
        <v>0</v>
      </c>
      <c r="G371" s="33">
        <v>27</v>
      </c>
    </row>
    <row r="372" spans="2:7" ht="13.5" customHeight="1">
      <c r="B372" s="26" t="s">
        <v>490</v>
      </c>
      <c r="C372" s="33">
        <v>0</v>
      </c>
      <c r="D372" s="33">
        <v>7</v>
      </c>
      <c r="E372" s="33">
        <v>26</v>
      </c>
      <c r="F372" s="33">
        <v>3</v>
      </c>
      <c r="G372" s="33">
        <v>36</v>
      </c>
    </row>
    <row r="373" spans="2:7" ht="13.5" customHeight="1">
      <c r="B373" s="26" t="s">
        <v>491</v>
      </c>
      <c r="C373" s="33">
        <v>0</v>
      </c>
      <c r="D373" s="33">
        <v>6</v>
      </c>
      <c r="E373" s="33">
        <v>20</v>
      </c>
      <c r="F373" s="33">
        <v>3</v>
      </c>
      <c r="G373" s="33">
        <v>29</v>
      </c>
    </row>
    <row r="374" spans="2:7" ht="13.5" customHeight="1">
      <c r="B374" s="26" t="s">
        <v>492</v>
      </c>
      <c r="C374" s="33">
        <v>0</v>
      </c>
      <c r="D374" s="33">
        <v>7</v>
      </c>
      <c r="E374" s="33">
        <v>30</v>
      </c>
      <c r="F374" s="33">
        <v>4</v>
      </c>
      <c r="G374" s="33">
        <v>41</v>
      </c>
    </row>
    <row r="375" spans="2:7" ht="13.5" customHeight="1">
      <c r="B375" s="26" t="s">
        <v>493</v>
      </c>
      <c r="C375" s="33">
        <v>0</v>
      </c>
      <c r="D375" s="33">
        <v>4</v>
      </c>
      <c r="E375" s="33">
        <v>13</v>
      </c>
      <c r="F375" s="33">
        <v>0</v>
      </c>
      <c r="G375" s="33">
        <v>17</v>
      </c>
    </row>
    <row r="376" spans="2:7" ht="13.5" customHeight="1">
      <c r="B376" s="26" t="s">
        <v>494</v>
      </c>
      <c r="C376" s="33">
        <v>0</v>
      </c>
      <c r="D376" s="33">
        <v>10</v>
      </c>
      <c r="E376" s="33">
        <v>11</v>
      </c>
      <c r="F376" s="33">
        <v>2</v>
      </c>
      <c r="G376" s="33">
        <v>26</v>
      </c>
    </row>
    <row r="377" spans="2:7" ht="13.5" customHeight="1">
      <c r="B377" s="26" t="s">
        <v>495</v>
      </c>
      <c r="C377" s="33">
        <v>0</v>
      </c>
      <c r="D377" s="33">
        <v>14</v>
      </c>
      <c r="E377" s="33">
        <v>25</v>
      </c>
      <c r="F377" s="33">
        <v>6</v>
      </c>
      <c r="G377" s="33">
        <v>45</v>
      </c>
    </row>
    <row r="378" spans="2:7" ht="13.5" customHeight="1">
      <c r="B378" s="26" t="s">
        <v>496</v>
      </c>
      <c r="C378" s="33">
        <v>0</v>
      </c>
      <c r="D378" s="33">
        <v>1</v>
      </c>
      <c r="E378" s="33">
        <v>10</v>
      </c>
      <c r="F378" s="33">
        <v>0</v>
      </c>
      <c r="G378" s="33">
        <v>11</v>
      </c>
    </row>
    <row r="379" spans="2:7" ht="13.5" customHeight="1">
      <c r="B379" s="26" t="s">
        <v>497</v>
      </c>
      <c r="C379" s="33">
        <v>0</v>
      </c>
      <c r="D379" s="33">
        <v>6</v>
      </c>
      <c r="E379" s="33">
        <v>15</v>
      </c>
      <c r="F379" s="33">
        <v>3</v>
      </c>
      <c r="G379" s="33">
        <v>24</v>
      </c>
    </row>
    <row r="380" spans="2:7" ht="13.5" customHeight="1">
      <c r="B380" s="26" t="s">
        <v>498</v>
      </c>
      <c r="C380" s="33">
        <v>0</v>
      </c>
      <c r="D380" s="33">
        <v>14</v>
      </c>
      <c r="E380" s="33">
        <v>28</v>
      </c>
      <c r="F380" s="33">
        <v>1</v>
      </c>
      <c r="G380" s="33">
        <v>43</v>
      </c>
    </row>
    <row r="381" spans="2:7" ht="13.5" customHeight="1">
      <c r="B381" s="26" t="s">
        <v>499</v>
      </c>
      <c r="C381" s="33">
        <v>0</v>
      </c>
      <c r="D381" s="33">
        <v>6</v>
      </c>
      <c r="E381" s="33">
        <v>21</v>
      </c>
      <c r="F381" s="33">
        <v>3</v>
      </c>
      <c r="G381" s="33">
        <v>30</v>
      </c>
    </row>
    <row r="382" spans="2:7" ht="13.5" customHeight="1">
      <c r="B382" s="26" t="s">
        <v>500</v>
      </c>
      <c r="C382" s="33">
        <v>0</v>
      </c>
      <c r="D382" s="33">
        <v>11</v>
      </c>
      <c r="E382" s="33">
        <v>29</v>
      </c>
      <c r="F382" s="33">
        <v>3</v>
      </c>
      <c r="G382" s="33">
        <v>43</v>
      </c>
    </row>
    <row r="383" spans="2:7" ht="13.5" customHeight="1">
      <c r="B383" s="26" t="s">
        <v>501</v>
      </c>
      <c r="C383" s="33">
        <v>0</v>
      </c>
      <c r="D383" s="33">
        <v>11</v>
      </c>
      <c r="E383" s="33">
        <v>39</v>
      </c>
      <c r="F383" s="33">
        <v>5</v>
      </c>
      <c r="G383" s="33">
        <v>55</v>
      </c>
    </row>
    <row r="384" spans="2:7" ht="13.5" customHeight="1">
      <c r="B384" s="26" t="s">
        <v>502</v>
      </c>
      <c r="C384" s="33">
        <v>0</v>
      </c>
      <c r="D384" s="33">
        <v>12</v>
      </c>
      <c r="E384" s="33">
        <v>37</v>
      </c>
      <c r="F384" s="33">
        <v>6</v>
      </c>
      <c r="G384" s="33">
        <v>55</v>
      </c>
    </row>
    <row r="385" spans="2:7" ht="13.5" customHeight="1">
      <c r="B385" s="26" t="s">
        <v>503</v>
      </c>
      <c r="C385" s="33">
        <v>0</v>
      </c>
      <c r="D385" s="33">
        <v>17</v>
      </c>
      <c r="E385" s="33">
        <v>27</v>
      </c>
      <c r="F385" s="33">
        <v>0</v>
      </c>
      <c r="G385" s="33">
        <v>44</v>
      </c>
    </row>
    <row r="386" spans="2:7" ht="13.5" customHeight="1">
      <c r="B386" s="26" t="s">
        <v>504</v>
      </c>
      <c r="C386" s="33">
        <v>0</v>
      </c>
      <c r="D386" s="33">
        <v>10</v>
      </c>
      <c r="E386" s="33">
        <v>28</v>
      </c>
      <c r="F386" s="33">
        <v>1</v>
      </c>
      <c r="G386" s="33">
        <v>39</v>
      </c>
    </row>
    <row r="387" spans="2:7" ht="13.5" customHeight="1">
      <c r="B387" s="26" t="s">
        <v>505</v>
      </c>
      <c r="C387" s="33">
        <v>0</v>
      </c>
      <c r="D387" s="33">
        <v>12</v>
      </c>
      <c r="E387" s="33">
        <v>36</v>
      </c>
      <c r="F387" s="33">
        <v>2</v>
      </c>
      <c r="G387" s="33">
        <v>50</v>
      </c>
    </row>
    <row r="388" spans="2:7" ht="13.5" customHeight="1">
      <c r="B388" s="26" t="s">
        <v>506</v>
      </c>
      <c r="C388" s="33">
        <v>0</v>
      </c>
      <c r="D388" s="33">
        <v>15</v>
      </c>
      <c r="E388" s="33">
        <v>33</v>
      </c>
      <c r="F388" s="33">
        <v>3</v>
      </c>
      <c r="G388" s="33">
        <v>51</v>
      </c>
    </row>
    <row r="389" spans="2:7" ht="13.5" customHeight="1">
      <c r="B389" s="26" t="s">
        <v>507</v>
      </c>
      <c r="C389" s="33">
        <v>0</v>
      </c>
      <c r="D389" s="33">
        <v>17</v>
      </c>
      <c r="E389" s="33">
        <v>18</v>
      </c>
      <c r="F389" s="33">
        <v>7</v>
      </c>
      <c r="G389" s="33">
        <v>42</v>
      </c>
    </row>
    <row r="390" spans="2:7" ht="13.5" customHeight="1">
      <c r="B390" s="26" t="s">
        <v>508</v>
      </c>
      <c r="C390" s="33">
        <v>0</v>
      </c>
      <c r="D390" s="33">
        <v>13</v>
      </c>
      <c r="E390" s="33">
        <v>44</v>
      </c>
      <c r="F390" s="33">
        <v>6</v>
      </c>
      <c r="G390" s="33">
        <v>63</v>
      </c>
    </row>
    <row r="391" spans="2:7" ht="13.5" customHeight="1">
      <c r="B391" s="26" t="s">
        <v>509</v>
      </c>
      <c r="C391" s="33">
        <v>0</v>
      </c>
      <c r="D391" s="33">
        <v>13</v>
      </c>
      <c r="E391" s="33">
        <v>25</v>
      </c>
      <c r="F391" s="33">
        <v>7</v>
      </c>
      <c r="G391" s="33">
        <v>45</v>
      </c>
    </row>
    <row r="392" spans="2:7" ht="13.5" customHeight="1">
      <c r="B392" s="26" t="s">
        <v>510</v>
      </c>
      <c r="C392" s="33">
        <v>0</v>
      </c>
      <c r="D392" s="33">
        <v>11</v>
      </c>
      <c r="E392" s="33">
        <v>37</v>
      </c>
      <c r="F392" s="33">
        <v>2</v>
      </c>
      <c r="G392" s="33">
        <v>50</v>
      </c>
    </row>
    <row r="393" spans="2:7" ht="13.5" customHeight="1">
      <c r="B393" s="26" t="s">
        <v>962</v>
      </c>
      <c r="C393" s="33">
        <v>0</v>
      </c>
      <c r="D393" s="33">
        <v>14</v>
      </c>
      <c r="E393" s="33">
        <v>36</v>
      </c>
      <c r="F393" s="33">
        <v>8</v>
      </c>
      <c r="G393" s="33">
        <v>58</v>
      </c>
    </row>
    <row r="394" spans="2:7" ht="13.5" customHeight="1">
      <c r="B394" s="26" t="s">
        <v>964</v>
      </c>
      <c r="C394" s="33">
        <v>0</v>
      </c>
      <c r="D394" s="33">
        <v>10</v>
      </c>
      <c r="E394" s="33">
        <v>28</v>
      </c>
      <c r="F394" s="33">
        <v>1</v>
      </c>
      <c r="G394" s="33">
        <v>39</v>
      </c>
    </row>
    <row r="395" spans="2:7" ht="13.5" customHeight="1">
      <c r="B395" s="26" t="s">
        <v>966</v>
      </c>
      <c r="C395" s="33">
        <v>0</v>
      </c>
      <c r="D395" s="33">
        <v>17</v>
      </c>
      <c r="E395" s="33">
        <v>34</v>
      </c>
      <c r="F395" s="33">
        <v>6</v>
      </c>
      <c r="G395" s="33">
        <v>57</v>
      </c>
    </row>
    <row r="396" spans="2:7" ht="13.5" customHeight="1">
      <c r="B396" s="26" t="s">
        <v>968</v>
      </c>
      <c r="C396" s="33">
        <v>0</v>
      </c>
      <c r="D396" s="33">
        <v>23</v>
      </c>
      <c r="E396" s="33">
        <v>45</v>
      </c>
      <c r="F396" s="33">
        <v>2</v>
      </c>
      <c r="G396" s="33">
        <v>70</v>
      </c>
    </row>
    <row r="397" spans="2:7" ht="13.5" customHeight="1">
      <c r="B397" s="26" t="s">
        <v>971</v>
      </c>
      <c r="C397" s="33">
        <v>0</v>
      </c>
      <c r="D397" s="33">
        <v>18</v>
      </c>
      <c r="E397" s="33">
        <v>33</v>
      </c>
      <c r="F397" s="33">
        <v>2</v>
      </c>
      <c r="G397" s="33">
        <v>53</v>
      </c>
    </row>
    <row r="398" spans="2:7" ht="13.5" customHeight="1">
      <c r="B398" s="26" t="s">
        <v>973</v>
      </c>
      <c r="C398" s="33">
        <v>0</v>
      </c>
      <c r="D398" s="33">
        <v>11</v>
      </c>
      <c r="E398" s="33">
        <v>31</v>
      </c>
      <c r="F398" s="33">
        <v>5</v>
      </c>
      <c r="G398" s="33">
        <v>47</v>
      </c>
    </row>
    <row r="399" spans="2:7" ht="13.5" customHeight="1">
      <c r="B399" s="26" t="s">
        <v>974</v>
      </c>
      <c r="C399" s="33">
        <v>0</v>
      </c>
      <c r="D399" s="33">
        <v>18</v>
      </c>
      <c r="E399" s="33">
        <v>42</v>
      </c>
      <c r="F399" s="33">
        <v>7</v>
      </c>
      <c r="G399" s="33">
        <v>67</v>
      </c>
    </row>
    <row r="400" spans="2:7" ht="13.5" customHeight="1">
      <c r="B400" s="26" t="s">
        <v>977</v>
      </c>
      <c r="C400" s="33">
        <v>0</v>
      </c>
      <c r="D400" s="33">
        <v>23</v>
      </c>
      <c r="E400" s="33">
        <v>32</v>
      </c>
      <c r="F400" s="33">
        <v>6</v>
      </c>
      <c r="G400" s="33">
        <v>61</v>
      </c>
    </row>
    <row r="401" spans="2:7" ht="13.5" customHeight="1">
      <c r="B401" s="26" t="s">
        <v>980</v>
      </c>
      <c r="C401" s="33">
        <v>0</v>
      </c>
      <c r="D401" s="33">
        <v>8</v>
      </c>
      <c r="E401" s="33">
        <v>29</v>
      </c>
      <c r="F401" s="33">
        <v>7</v>
      </c>
      <c r="G401" s="33">
        <v>44</v>
      </c>
    </row>
    <row r="402" spans="2:7" ht="13.5" customHeight="1">
      <c r="B402" s="26" t="s">
        <v>982</v>
      </c>
      <c r="C402" s="33">
        <v>0</v>
      </c>
      <c r="D402" s="33">
        <v>6</v>
      </c>
      <c r="E402" s="33">
        <v>25</v>
      </c>
      <c r="F402" s="33">
        <v>6</v>
      </c>
      <c r="G402" s="33">
        <v>37</v>
      </c>
    </row>
    <row r="403" spans="2:7" ht="13.5" customHeight="1">
      <c r="B403" s="26" t="s">
        <v>985</v>
      </c>
      <c r="C403" s="33">
        <v>0</v>
      </c>
      <c r="D403" s="33">
        <v>11</v>
      </c>
      <c r="E403" s="33">
        <v>46</v>
      </c>
      <c r="F403" s="33">
        <v>6</v>
      </c>
      <c r="G403" s="33">
        <v>63</v>
      </c>
    </row>
    <row r="404" spans="2:7" ht="13.5" customHeight="1">
      <c r="B404" s="26" t="s">
        <v>987</v>
      </c>
      <c r="C404" s="33">
        <v>0</v>
      </c>
      <c r="D404" s="33">
        <v>9</v>
      </c>
      <c r="E404" s="33">
        <v>35</v>
      </c>
      <c r="F404" s="33">
        <v>0</v>
      </c>
      <c r="G404" s="33">
        <v>44</v>
      </c>
    </row>
    <row r="405" spans="2:7" ht="13.5" customHeight="1">
      <c r="B405" s="26" t="s">
        <v>989</v>
      </c>
      <c r="C405" s="33">
        <v>0</v>
      </c>
      <c r="D405" s="33">
        <v>16</v>
      </c>
      <c r="E405" s="33">
        <v>56</v>
      </c>
      <c r="F405" s="33">
        <v>2</v>
      </c>
      <c r="G405" s="33">
        <v>74</v>
      </c>
    </row>
    <row r="406" spans="2:7" ht="13.5" customHeight="1">
      <c r="B406" s="26" t="s">
        <v>991</v>
      </c>
      <c r="C406" s="33">
        <v>0</v>
      </c>
      <c r="D406" s="33">
        <v>11</v>
      </c>
      <c r="E406" s="33">
        <v>62</v>
      </c>
      <c r="F406" s="33">
        <v>2</v>
      </c>
      <c r="G406" s="33">
        <v>75</v>
      </c>
    </row>
    <row r="407" spans="2:7" ht="13.5" customHeight="1">
      <c r="B407" s="26" t="s">
        <v>992</v>
      </c>
      <c r="C407" s="33">
        <v>0</v>
      </c>
      <c r="D407" s="33">
        <v>16</v>
      </c>
      <c r="E407" s="33">
        <v>50</v>
      </c>
      <c r="F407" s="33">
        <v>5</v>
      </c>
      <c r="G407" s="33">
        <v>71</v>
      </c>
    </row>
    <row r="408" spans="2:7" ht="13.5" customHeight="1">
      <c r="B408" s="26" t="s">
        <v>995</v>
      </c>
      <c r="C408" s="33">
        <v>0</v>
      </c>
      <c r="D408" s="33">
        <v>22</v>
      </c>
      <c r="E408" s="33">
        <v>36</v>
      </c>
      <c r="F408" s="33">
        <v>3</v>
      </c>
      <c r="G408" s="33">
        <v>61</v>
      </c>
    </row>
    <row r="409" spans="2:7" ht="13.5" customHeight="1">
      <c r="B409" s="26" t="s">
        <v>996</v>
      </c>
      <c r="C409" s="33">
        <v>0</v>
      </c>
      <c r="D409" s="33">
        <v>32</v>
      </c>
      <c r="E409" s="33">
        <v>46</v>
      </c>
      <c r="F409" s="33">
        <v>7</v>
      </c>
      <c r="G409" s="33">
        <v>85</v>
      </c>
    </row>
    <row r="410" spans="2:7" ht="13.5" customHeight="1">
      <c r="B410" s="26" t="s">
        <v>998</v>
      </c>
      <c r="C410" s="33">
        <v>0</v>
      </c>
      <c r="D410" s="33">
        <v>9</v>
      </c>
      <c r="E410" s="33">
        <v>40</v>
      </c>
      <c r="F410" s="33">
        <v>2</v>
      </c>
      <c r="G410" s="33">
        <v>51</v>
      </c>
    </row>
    <row r="411" spans="2:7" ht="13.5" customHeight="1">
      <c r="B411" s="26" t="s">
        <v>1000</v>
      </c>
      <c r="C411" s="33">
        <v>0</v>
      </c>
      <c r="D411" s="33">
        <v>9</v>
      </c>
      <c r="E411" s="33">
        <v>36</v>
      </c>
      <c r="F411" s="33">
        <v>0</v>
      </c>
      <c r="G411" s="33">
        <v>45</v>
      </c>
    </row>
    <row r="412" spans="2:7" ht="13.5" customHeight="1">
      <c r="B412" s="26" t="s">
        <v>1002</v>
      </c>
      <c r="C412" s="33">
        <v>0</v>
      </c>
      <c r="D412" s="33">
        <v>9</v>
      </c>
      <c r="E412" s="33">
        <v>36</v>
      </c>
      <c r="F412" s="33">
        <v>0</v>
      </c>
      <c r="G412" s="33">
        <v>45</v>
      </c>
    </row>
    <row r="413" spans="2:7" ht="13.5" customHeight="1">
      <c r="B413" s="26" t="s">
        <v>1003</v>
      </c>
      <c r="C413" s="33">
        <v>0</v>
      </c>
      <c r="D413" s="33">
        <v>11</v>
      </c>
      <c r="E413" s="33">
        <v>39</v>
      </c>
      <c r="F413" s="33">
        <v>1</v>
      </c>
      <c r="G413" s="33">
        <v>51</v>
      </c>
    </row>
    <row r="414" spans="2:7" ht="13.5" customHeight="1">
      <c r="B414" s="26" t="s">
        <v>1007</v>
      </c>
      <c r="C414" s="33">
        <v>0</v>
      </c>
      <c r="D414" s="33">
        <v>20</v>
      </c>
      <c r="E414" s="33">
        <v>51</v>
      </c>
      <c r="F414" s="33">
        <v>1</v>
      </c>
      <c r="G414" s="33">
        <v>72</v>
      </c>
    </row>
    <row r="415" spans="2:7" ht="13.5" customHeight="1">
      <c r="B415" s="26" t="s">
        <v>1008</v>
      </c>
      <c r="C415" s="33">
        <v>0</v>
      </c>
      <c r="D415" s="33">
        <v>13</v>
      </c>
      <c r="E415" s="33">
        <v>55</v>
      </c>
      <c r="F415" s="33">
        <v>4</v>
      </c>
      <c r="G415" s="33">
        <v>72</v>
      </c>
    </row>
    <row r="416" spans="2:7" ht="13.5" customHeight="1">
      <c r="B416" s="26" t="s">
        <v>1010</v>
      </c>
      <c r="C416" s="33">
        <v>0</v>
      </c>
      <c r="D416" s="33">
        <v>25</v>
      </c>
      <c r="E416" s="33">
        <v>54</v>
      </c>
      <c r="F416" s="33">
        <v>4</v>
      </c>
      <c r="G416" s="33">
        <v>83</v>
      </c>
    </row>
    <row r="417" spans="2:7" ht="13.5" customHeight="1">
      <c r="B417" s="26" t="s">
        <v>1012</v>
      </c>
      <c r="C417" s="33">
        <v>0</v>
      </c>
      <c r="D417" s="33">
        <v>23</v>
      </c>
      <c r="E417" s="33">
        <v>50</v>
      </c>
      <c r="F417" s="33">
        <v>8</v>
      </c>
      <c r="G417" s="33">
        <v>81</v>
      </c>
    </row>
    <row r="418" spans="2:7" ht="13.5" customHeight="1">
      <c r="B418" s="26" t="s">
        <v>1014</v>
      </c>
      <c r="C418" s="33">
        <v>0</v>
      </c>
      <c r="D418" s="33">
        <v>12</v>
      </c>
      <c r="E418" s="33">
        <v>56</v>
      </c>
      <c r="F418" s="33">
        <v>8</v>
      </c>
      <c r="G418" s="33">
        <v>76</v>
      </c>
    </row>
    <row r="419" spans="2:7" ht="13.5" customHeight="1">
      <c r="B419" s="26" t="s">
        <v>1017</v>
      </c>
      <c r="C419" s="33">
        <v>0</v>
      </c>
      <c r="D419" s="33">
        <v>4</v>
      </c>
      <c r="E419" s="33">
        <v>52</v>
      </c>
      <c r="F419" s="33">
        <v>4</v>
      </c>
      <c r="G419" s="33">
        <v>60</v>
      </c>
    </row>
    <row r="420" spans="2:7" ht="13.5" customHeight="1">
      <c r="B420" s="26" t="s">
        <v>1018</v>
      </c>
      <c r="C420" s="33">
        <v>0</v>
      </c>
      <c r="D420" s="33">
        <v>11</v>
      </c>
      <c r="E420" s="33">
        <v>45</v>
      </c>
      <c r="F420" s="33">
        <v>3</v>
      </c>
      <c r="G420" s="33">
        <v>59</v>
      </c>
    </row>
    <row r="421" spans="2:7" ht="13.5" customHeight="1">
      <c r="B421" s="26" t="s">
        <v>1021</v>
      </c>
      <c r="C421" s="33">
        <v>0</v>
      </c>
      <c r="D421" s="33">
        <v>8</v>
      </c>
      <c r="E421" s="33">
        <v>44</v>
      </c>
      <c r="F421" s="33">
        <v>2</v>
      </c>
      <c r="G421" s="33">
        <v>54</v>
      </c>
    </row>
    <row r="422" spans="2:7" ht="13.5" customHeight="1">
      <c r="B422" s="26" t="s">
        <v>1022</v>
      </c>
      <c r="C422" s="33">
        <v>0</v>
      </c>
      <c r="D422" s="33">
        <v>9</v>
      </c>
      <c r="E422" s="33">
        <v>50</v>
      </c>
      <c r="F422" s="33">
        <v>5</v>
      </c>
      <c r="G422" s="33">
        <v>54</v>
      </c>
    </row>
    <row r="423" spans="2:7" ht="13.5" customHeight="1">
      <c r="B423" s="26" t="s">
        <v>1024</v>
      </c>
      <c r="C423" s="33">
        <v>0</v>
      </c>
      <c r="D423" s="33">
        <v>13</v>
      </c>
      <c r="E423" s="33">
        <v>47</v>
      </c>
      <c r="F423" s="33">
        <v>4</v>
      </c>
      <c r="G423" s="33">
        <v>50</v>
      </c>
    </row>
    <row r="424" spans="2:7" ht="13.5" customHeight="1">
      <c r="B424" s="26" t="s">
        <v>1027</v>
      </c>
      <c r="C424" s="33">
        <v>0</v>
      </c>
      <c r="D424" s="33">
        <v>11</v>
      </c>
      <c r="E424" s="33">
        <v>41</v>
      </c>
      <c r="F424" s="33">
        <v>6</v>
      </c>
      <c r="G424" s="33">
        <f t="shared" ref="G424:G431" si="0">C424+D424+E424+F424</f>
        <v>58</v>
      </c>
    </row>
    <row r="425" spans="2:7" ht="13.5" customHeight="1">
      <c r="B425" s="26" t="s">
        <v>1028</v>
      </c>
      <c r="C425" s="33">
        <v>0</v>
      </c>
      <c r="D425" s="33">
        <v>7</v>
      </c>
      <c r="E425" s="33">
        <v>41</v>
      </c>
      <c r="F425" s="33">
        <v>2</v>
      </c>
      <c r="G425" s="33">
        <f t="shared" si="0"/>
        <v>50</v>
      </c>
    </row>
    <row r="426" spans="2:7" ht="13.5" customHeight="1">
      <c r="B426" s="26" t="s">
        <v>1030</v>
      </c>
      <c r="C426" s="33">
        <v>0</v>
      </c>
      <c r="D426" s="33">
        <v>5</v>
      </c>
      <c r="E426" s="33">
        <v>37</v>
      </c>
      <c r="F426" s="33">
        <v>3</v>
      </c>
      <c r="G426" s="33">
        <f t="shared" si="0"/>
        <v>45</v>
      </c>
    </row>
    <row r="427" spans="2:7" ht="13.5" customHeight="1">
      <c r="B427" s="26" t="s">
        <v>1032</v>
      </c>
      <c r="C427" s="33">
        <v>0</v>
      </c>
      <c r="D427" s="33">
        <v>5</v>
      </c>
      <c r="E427" s="33">
        <v>26</v>
      </c>
      <c r="F427" s="33">
        <v>1</v>
      </c>
      <c r="G427" s="33">
        <f t="shared" si="0"/>
        <v>32</v>
      </c>
    </row>
    <row r="428" spans="2:7" ht="13.5" customHeight="1">
      <c r="B428" s="26" t="s">
        <v>1034</v>
      </c>
      <c r="C428" s="33">
        <v>0</v>
      </c>
      <c r="D428" s="33">
        <v>5</v>
      </c>
      <c r="E428" s="33">
        <v>25</v>
      </c>
      <c r="F428" s="33">
        <v>1</v>
      </c>
      <c r="G428" s="33">
        <f t="shared" si="0"/>
        <v>31</v>
      </c>
    </row>
    <row r="429" spans="2:7" ht="13.5" customHeight="1">
      <c r="B429" s="26" t="s">
        <v>1036</v>
      </c>
      <c r="C429" s="33">
        <v>0</v>
      </c>
      <c r="D429" s="33">
        <v>5</v>
      </c>
      <c r="E429" s="33">
        <v>19</v>
      </c>
      <c r="F429" s="33">
        <v>2</v>
      </c>
      <c r="G429" s="33">
        <f t="shared" si="0"/>
        <v>26</v>
      </c>
    </row>
    <row r="430" spans="2:7" ht="13.5" customHeight="1">
      <c r="B430" s="26" t="s">
        <v>1038</v>
      </c>
      <c r="C430" s="33">
        <v>0</v>
      </c>
      <c r="D430" s="33">
        <v>5</v>
      </c>
      <c r="E430" s="33">
        <v>28</v>
      </c>
      <c r="F430" s="33">
        <v>2</v>
      </c>
      <c r="G430" s="33">
        <f t="shared" si="0"/>
        <v>35</v>
      </c>
    </row>
    <row r="431" spans="2:7" ht="13.5" customHeight="1">
      <c r="B431" s="26" t="s">
        <v>1040</v>
      </c>
      <c r="C431" s="33">
        <v>0</v>
      </c>
      <c r="D431" s="33">
        <v>5</v>
      </c>
      <c r="E431" s="33">
        <v>34</v>
      </c>
      <c r="F431" s="33">
        <v>4</v>
      </c>
      <c r="G431" s="33">
        <f t="shared" si="0"/>
        <v>43</v>
      </c>
    </row>
    <row r="432" spans="2:7" ht="13.5" customHeight="1">
      <c r="B432" s="26" t="s">
        <v>1042</v>
      </c>
      <c r="C432" s="33">
        <v>0</v>
      </c>
      <c r="D432" s="33">
        <v>5</v>
      </c>
      <c r="E432" s="33">
        <v>32</v>
      </c>
      <c r="F432" s="33">
        <v>4</v>
      </c>
      <c r="G432" s="33">
        <v>41</v>
      </c>
    </row>
    <row r="433" spans="2:7" ht="13.5" customHeight="1">
      <c r="B433" s="26" t="s">
        <v>1045</v>
      </c>
      <c r="C433" s="33">
        <v>0</v>
      </c>
      <c r="D433" s="33">
        <v>5</v>
      </c>
      <c r="E433" s="33">
        <v>28</v>
      </c>
      <c r="F433" s="33">
        <v>3</v>
      </c>
      <c r="G433" s="33">
        <v>36</v>
      </c>
    </row>
    <row r="434" spans="2:7" ht="13.5" customHeight="1">
      <c r="B434" s="26" t="s">
        <v>1048</v>
      </c>
      <c r="C434" s="33">
        <v>0</v>
      </c>
      <c r="D434" s="33">
        <v>5</v>
      </c>
      <c r="E434" s="33">
        <v>34</v>
      </c>
      <c r="F434" s="33">
        <v>5</v>
      </c>
      <c r="G434" s="33">
        <v>44</v>
      </c>
    </row>
    <row r="435" spans="2:7" ht="13.5" customHeight="1">
      <c r="B435" s="26" t="s">
        <v>1051</v>
      </c>
      <c r="C435" s="33">
        <v>0</v>
      </c>
      <c r="D435" s="33">
        <v>4</v>
      </c>
      <c r="E435" s="33">
        <v>33</v>
      </c>
      <c r="F435" s="33">
        <v>2</v>
      </c>
      <c r="G435" s="33">
        <v>39</v>
      </c>
    </row>
    <row r="436" spans="2:7" ht="14.25" customHeight="1">
      <c r="B436" s="26" t="s">
        <v>1053</v>
      </c>
      <c r="C436" s="33">
        <v>0</v>
      </c>
      <c r="D436" s="33">
        <v>5</v>
      </c>
      <c r="E436" s="33">
        <v>26</v>
      </c>
      <c r="F436" s="33">
        <v>3</v>
      </c>
      <c r="G436" s="33">
        <v>34</v>
      </c>
    </row>
    <row r="437" spans="2:7" ht="14.25" customHeight="1">
      <c r="B437" s="26" t="s">
        <v>1057</v>
      </c>
      <c r="C437" s="33">
        <v>0</v>
      </c>
      <c r="D437" s="33">
        <v>5</v>
      </c>
      <c r="E437" s="33">
        <v>27</v>
      </c>
      <c r="F437" s="33">
        <v>4</v>
      </c>
      <c r="G437" s="33">
        <v>36</v>
      </c>
    </row>
    <row r="438" spans="2:7" ht="14.25" customHeight="1">
      <c r="B438" s="26" t="s">
        <v>1060</v>
      </c>
      <c r="C438" s="33">
        <v>0</v>
      </c>
      <c r="D438" s="33">
        <v>5</v>
      </c>
      <c r="E438" s="33">
        <v>25</v>
      </c>
      <c r="F438" s="33">
        <v>3</v>
      </c>
      <c r="G438" s="33">
        <v>33</v>
      </c>
    </row>
    <row r="439" spans="2:7" ht="14.25" customHeight="1">
      <c r="B439" s="26" t="s">
        <v>1063</v>
      </c>
      <c r="C439" s="33">
        <v>0</v>
      </c>
      <c r="D439" s="33">
        <v>19</v>
      </c>
      <c r="E439" s="33">
        <v>38</v>
      </c>
      <c r="F439" s="33">
        <v>10</v>
      </c>
      <c r="G439" s="33">
        <v>67</v>
      </c>
    </row>
    <row r="440" spans="2:7" ht="15" customHeight="1">
      <c r="B440" s="26" t="s">
        <v>1066</v>
      </c>
      <c r="C440" s="33">
        <v>0</v>
      </c>
      <c r="D440" s="33">
        <v>10</v>
      </c>
      <c r="E440" s="33">
        <v>63</v>
      </c>
      <c r="F440" s="33">
        <v>7</v>
      </c>
      <c r="G440" s="33">
        <v>80</v>
      </c>
    </row>
    <row r="441" spans="2:7" ht="15" customHeight="1">
      <c r="B441" s="26" t="s">
        <v>1078</v>
      </c>
      <c r="C441" s="33">
        <v>1</v>
      </c>
      <c r="D441" s="33">
        <v>11</v>
      </c>
      <c r="E441" s="33">
        <v>46</v>
      </c>
      <c r="F441" s="33">
        <v>11</v>
      </c>
      <c r="G441" s="33">
        <v>69</v>
      </c>
    </row>
    <row r="442" spans="2:7" ht="15" customHeight="1">
      <c r="B442" s="26" t="s">
        <v>1082</v>
      </c>
      <c r="C442" s="33">
        <v>6</v>
      </c>
      <c r="D442" s="33">
        <v>14</v>
      </c>
      <c r="E442" s="33">
        <v>34</v>
      </c>
      <c r="F442" s="33">
        <v>7</v>
      </c>
      <c r="G442" s="33">
        <v>61</v>
      </c>
    </row>
    <row r="443" spans="2:7" ht="15" customHeight="1">
      <c r="B443" s="26" t="s">
        <v>1085</v>
      </c>
      <c r="C443" s="33">
        <v>2</v>
      </c>
      <c r="D443" s="33">
        <v>20</v>
      </c>
      <c r="E443" s="33">
        <v>31</v>
      </c>
      <c r="F443" s="33">
        <v>10</v>
      </c>
      <c r="G443" s="33">
        <v>63</v>
      </c>
    </row>
    <row r="444" spans="2:7">
      <c r="B444" s="26" t="s">
        <v>1087</v>
      </c>
      <c r="C444" s="33">
        <v>5</v>
      </c>
      <c r="D444" s="33">
        <v>16</v>
      </c>
      <c r="E444" s="33">
        <v>36</v>
      </c>
      <c r="F444" s="33">
        <v>9</v>
      </c>
      <c r="G444" s="33">
        <v>66</v>
      </c>
    </row>
    <row r="445" spans="2:7">
      <c r="B445" s="26" t="s">
        <v>1090</v>
      </c>
      <c r="C445" s="33">
        <v>0</v>
      </c>
      <c r="D445" s="33">
        <v>9</v>
      </c>
      <c r="E445" s="33">
        <v>25</v>
      </c>
      <c r="F445" s="33">
        <v>13</v>
      </c>
      <c r="G445" s="33">
        <v>47</v>
      </c>
    </row>
    <row r="446" spans="2:7">
      <c r="B446" s="26" t="s">
        <v>1093</v>
      </c>
      <c r="C446" s="33">
        <v>0</v>
      </c>
      <c r="D446" s="33">
        <v>22</v>
      </c>
      <c r="E446" s="33">
        <v>42</v>
      </c>
      <c r="F446" s="33">
        <v>10</v>
      </c>
      <c r="G446" s="33">
        <v>74</v>
      </c>
    </row>
    <row r="447" spans="2:7">
      <c r="B447" s="26" t="s">
        <v>1096</v>
      </c>
      <c r="C447" s="33">
        <v>0</v>
      </c>
      <c r="D447" s="33">
        <v>14</v>
      </c>
      <c r="E447" s="33">
        <v>41</v>
      </c>
      <c r="F447" s="33">
        <v>6</v>
      </c>
      <c r="G447" s="33">
        <v>61</v>
      </c>
    </row>
    <row r="448" spans="2:7">
      <c r="B448" s="26" t="s">
        <v>1114</v>
      </c>
      <c r="C448" s="33">
        <v>0</v>
      </c>
      <c r="D448" s="33">
        <v>8</v>
      </c>
      <c r="E448" s="33">
        <v>41</v>
      </c>
      <c r="F448" s="33">
        <v>6</v>
      </c>
      <c r="G448" s="33">
        <v>55</v>
      </c>
    </row>
    <row r="449" spans="2:7">
      <c r="B449" s="26" t="s">
        <v>1117</v>
      </c>
      <c r="C449" s="33">
        <v>1</v>
      </c>
      <c r="D449" s="33">
        <v>8</v>
      </c>
      <c r="E449" s="33">
        <v>29</v>
      </c>
      <c r="F449" s="33">
        <v>6</v>
      </c>
      <c r="G449" s="33">
        <v>44</v>
      </c>
    </row>
    <row r="450" spans="2:7">
      <c r="B450" s="26" t="s">
        <v>1120</v>
      </c>
      <c r="C450" s="33">
        <v>1</v>
      </c>
      <c r="D450" s="33">
        <v>10</v>
      </c>
      <c r="E450" s="33">
        <v>30</v>
      </c>
      <c r="F450" s="33">
        <v>3</v>
      </c>
      <c r="G450" s="33">
        <v>44</v>
      </c>
    </row>
    <row r="451" spans="2:7">
      <c r="B451" s="26" t="s">
        <v>1123</v>
      </c>
      <c r="C451" s="33">
        <v>2</v>
      </c>
      <c r="D451" s="33">
        <v>18</v>
      </c>
      <c r="E451" s="33">
        <v>24</v>
      </c>
      <c r="F451" s="33">
        <v>2</v>
      </c>
      <c r="G451" s="33">
        <v>46</v>
      </c>
    </row>
    <row r="452" spans="2:7">
      <c r="B452" s="26" t="s">
        <v>1126</v>
      </c>
      <c r="C452" s="33">
        <v>0</v>
      </c>
      <c r="D452" s="33">
        <v>9</v>
      </c>
      <c r="E452" s="33">
        <v>32</v>
      </c>
      <c r="F452" s="33">
        <v>4</v>
      </c>
      <c r="G452" s="33">
        <v>45</v>
      </c>
    </row>
    <row r="453" spans="2:7">
      <c r="B453" s="26" t="s">
        <v>1130</v>
      </c>
      <c r="C453" s="33">
        <v>0</v>
      </c>
      <c r="D453" s="33">
        <v>9</v>
      </c>
      <c r="E453" s="33">
        <v>32</v>
      </c>
      <c r="F453" s="33">
        <v>4</v>
      </c>
      <c r="G453" s="33">
        <v>45</v>
      </c>
    </row>
    <row r="454" spans="2:7">
      <c r="B454" s="26" t="s">
        <v>1132</v>
      </c>
      <c r="C454" s="33">
        <v>0</v>
      </c>
      <c r="D454" s="33">
        <v>9</v>
      </c>
      <c r="E454" s="33">
        <v>32</v>
      </c>
      <c r="F454" s="33">
        <v>4</v>
      </c>
      <c r="G454" s="33">
        <v>45</v>
      </c>
    </row>
    <row r="455" spans="2:7">
      <c r="B455" s="26" t="s">
        <v>1134</v>
      </c>
      <c r="C455" s="33">
        <v>0</v>
      </c>
      <c r="D455" s="33">
        <v>6</v>
      </c>
      <c r="E455" s="33">
        <v>26</v>
      </c>
      <c r="F455" s="33">
        <v>0</v>
      </c>
      <c r="G455" s="33">
        <v>32</v>
      </c>
    </row>
    <row r="456" spans="2:7">
      <c r="B456" s="26" t="s">
        <v>1138</v>
      </c>
      <c r="C456" s="33">
        <v>1</v>
      </c>
      <c r="D456" s="33">
        <v>8</v>
      </c>
      <c r="E456" s="33">
        <v>17</v>
      </c>
      <c r="F456" s="33">
        <v>7</v>
      </c>
      <c r="G456" s="33">
        <v>33</v>
      </c>
    </row>
    <row r="457" spans="2:7">
      <c r="B457" s="26" t="s">
        <v>1141</v>
      </c>
      <c r="C457" s="33">
        <v>1</v>
      </c>
      <c r="D457" s="33">
        <v>14</v>
      </c>
      <c r="E457" s="33">
        <v>15</v>
      </c>
      <c r="F457" s="33">
        <v>4</v>
      </c>
      <c r="G457" s="33">
        <v>34</v>
      </c>
    </row>
    <row r="458" spans="2:7">
      <c r="B458" s="26" t="s">
        <v>1144</v>
      </c>
      <c r="C458" s="33">
        <v>4</v>
      </c>
      <c r="D458" s="33">
        <v>14</v>
      </c>
      <c r="E458" s="33">
        <v>23</v>
      </c>
      <c r="F458" s="33">
        <v>1</v>
      </c>
      <c r="G458" s="33">
        <v>42</v>
      </c>
    </row>
    <row r="459" spans="2:7">
      <c r="B459" s="26" t="s">
        <v>1147</v>
      </c>
      <c r="C459" s="33">
        <v>0</v>
      </c>
      <c r="D459" s="33">
        <v>8</v>
      </c>
      <c r="E459" s="33">
        <v>12</v>
      </c>
      <c r="F459" s="33">
        <v>1</v>
      </c>
      <c r="G459" s="33">
        <v>21</v>
      </c>
    </row>
    <row r="460" spans="2:7">
      <c r="B460" s="26" t="s">
        <v>1154</v>
      </c>
      <c r="C460" s="33">
        <v>4</v>
      </c>
      <c r="D460" s="33">
        <v>7</v>
      </c>
      <c r="E460" s="33">
        <v>10</v>
      </c>
      <c r="F460" s="33">
        <v>2</v>
      </c>
      <c r="G460" s="33">
        <v>23</v>
      </c>
    </row>
    <row r="461" spans="2:7">
      <c r="B461" s="26" t="s">
        <v>1162</v>
      </c>
      <c r="C461" s="33">
        <v>3</v>
      </c>
      <c r="D461" s="33">
        <v>11</v>
      </c>
      <c r="E461" s="33">
        <v>21</v>
      </c>
      <c r="F461" s="33">
        <v>1</v>
      </c>
      <c r="G461" s="33">
        <v>36</v>
      </c>
    </row>
    <row r="462" spans="2:7">
      <c r="B462" s="26" t="s">
        <v>1172</v>
      </c>
      <c r="C462" s="33">
        <v>2</v>
      </c>
      <c r="D462" s="33">
        <v>7</v>
      </c>
      <c r="E462" s="33">
        <v>10</v>
      </c>
      <c r="F462" s="33">
        <v>1</v>
      </c>
      <c r="G462" s="33">
        <v>20</v>
      </c>
    </row>
    <row r="463" spans="2:7">
      <c r="B463" s="26" t="s">
        <v>1179</v>
      </c>
      <c r="C463" s="33">
        <v>1</v>
      </c>
      <c r="D463" s="33">
        <v>7</v>
      </c>
      <c r="E463" s="33">
        <v>10</v>
      </c>
      <c r="F463" s="33">
        <v>2</v>
      </c>
      <c r="G463" s="33">
        <v>20</v>
      </c>
    </row>
    <row r="464" spans="2:7">
      <c r="B464" s="26" t="s">
        <v>1182</v>
      </c>
      <c r="C464" s="33">
        <v>2</v>
      </c>
      <c r="D464" s="33">
        <v>10</v>
      </c>
      <c r="E464" s="33">
        <v>9</v>
      </c>
      <c r="F464" s="33">
        <v>0</v>
      </c>
      <c r="G464" s="33">
        <v>21</v>
      </c>
    </row>
    <row r="465" spans="1:7">
      <c r="B465" s="26" t="s">
        <v>1185</v>
      </c>
      <c r="C465" s="33">
        <f>$C$88</f>
        <v>5</v>
      </c>
      <c r="D465" s="33">
        <f>$D$88</f>
        <v>10</v>
      </c>
      <c r="E465" s="33">
        <f>$E$88</f>
        <v>29</v>
      </c>
      <c r="F465" s="33">
        <f>$F$88</f>
        <v>1</v>
      </c>
      <c r="G465" s="33">
        <f>$G$88</f>
        <v>45</v>
      </c>
    </row>
    <row r="466" spans="1:7">
      <c r="A466" s="17"/>
      <c r="E466" s="15" t="s">
        <v>593</v>
      </c>
    </row>
    <row r="467" spans="1:7">
      <c r="B467" s="34" t="s">
        <v>511</v>
      </c>
      <c r="C467" s="35">
        <f>SUM(C452-C451)/C451</f>
        <v>-1</v>
      </c>
      <c r="D467" s="35">
        <f>SUM(D452-D451)/D451</f>
        <v>-0.5</v>
      </c>
      <c r="E467" s="35">
        <f>SUM(E452-E451)/E451</f>
        <v>0.33333333333333331</v>
      </c>
      <c r="F467" s="35">
        <f>SUM(F452-F451)/F451</f>
        <v>1</v>
      </c>
      <c r="G467" s="35">
        <f>SUM(G452-G451)/G451</f>
        <v>-2.1739130434782608E-2</v>
      </c>
    </row>
    <row r="468" spans="1:7">
      <c r="B468" s="34" t="s">
        <v>512</v>
      </c>
      <c r="C468" s="35" t="e">
        <f>SUM(C452-C448)/C448</f>
        <v>#DIV/0!</v>
      </c>
      <c r="D468" s="35">
        <f>SUM(D452-D448)/D448</f>
        <v>0.125</v>
      </c>
      <c r="E468" s="35">
        <f>SUM(E452-E448)/E448</f>
        <v>-0.21951219512195122</v>
      </c>
      <c r="F468" s="35">
        <f>SUM(F452-F448)/F448</f>
        <v>-0.33333333333333331</v>
      </c>
      <c r="G468" s="35">
        <f>SUM(G452-G448)/G448</f>
        <v>-0.18181818181818182</v>
      </c>
    </row>
    <row r="471" spans="1:7" ht="34.5">
      <c r="A471" s="25" t="s">
        <v>162</v>
      </c>
      <c r="B471" s="26" t="s">
        <v>186</v>
      </c>
      <c r="C471" s="99" t="s">
        <v>1069</v>
      </c>
      <c r="D471" s="27" t="s">
        <v>1070</v>
      </c>
      <c r="E471" s="27" t="s">
        <v>1071</v>
      </c>
      <c r="F471" s="27" t="s">
        <v>1072</v>
      </c>
      <c r="G471" s="27" t="s">
        <v>160</v>
      </c>
    </row>
    <row r="472" spans="1:7">
      <c r="B472" s="26" t="s">
        <v>214</v>
      </c>
      <c r="C472" s="33">
        <v>0</v>
      </c>
      <c r="D472" s="33">
        <v>12</v>
      </c>
      <c r="E472" s="33">
        <v>26</v>
      </c>
      <c r="F472" s="33">
        <v>1</v>
      </c>
      <c r="G472" s="33">
        <v>39</v>
      </c>
    </row>
    <row r="473" spans="1:7">
      <c r="B473" s="26" t="s">
        <v>215</v>
      </c>
      <c r="C473" s="33">
        <v>0</v>
      </c>
      <c r="D473" s="33">
        <v>18</v>
      </c>
      <c r="E473" s="33">
        <v>26</v>
      </c>
      <c r="F473" s="33">
        <v>2</v>
      </c>
      <c r="G473" s="33">
        <v>46</v>
      </c>
    </row>
    <row r="474" spans="1:7">
      <c r="B474" s="26" t="s">
        <v>216</v>
      </c>
      <c r="C474" s="33">
        <v>0</v>
      </c>
      <c r="D474" s="33">
        <v>13</v>
      </c>
      <c r="E474" s="33">
        <v>22</v>
      </c>
      <c r="F474" s="33">
        <v>4</v>
      </c>
      <c r="G474" s="33">
        <v>39</v>
      </c>
    </row>
    <row r="475" spans="1:7">
      <c r="B475" s="26" t="s">
        <v>217</v>
      </c>
      <c r="C475" s="33">
        <v>0</v>
      </c>
      <c r="D475" s="33">
        <v>9</v>
      </c>
      <c r="E475" s="33">
        <v>25</v>
      </c>
      <c r="F475" s="33">
        <v>3</v>
      </c>
      <c r="G475" s="33">
        <v>37</v>
      </c>
    </row>
    <row r="476" spans="1:7">
      <c r="B476" s="26" t="s">
        <v>218</v>
      </c>
      <c r="C476" s="33">
        <v>0</v>
      </c>
      <c r="D476" s="33">
        <v>5</v>
      </c>
      <c r="E476" s="33">
        <v>33</v>
      </c>
      <c r="F476" s="33">
        <v>1</v>
      </c>
      <c r="G476" s="33">
        <v>39</v>
      </c>
    </row>
    <row r="477" spans="1:7">
      <c r="B477" s="26" t="s">
        <v>219</v>
      </c>
      <c r="C477" s="33">
        <v>0</v>
      </c>
      <c r="D477" s="33">
        <v>4</v>
      </c>
      <c r="E477" s="33">
        <v>23</v>
      </c>
      <c r="F477" s="33">
        <v>0</v>
      </c>
      <c r="G477" s="33">
        <v>27</v>
      </c>
    </row>
    <row r="478" spans="1:7">
      <c r="B478" s="26" t="s">
        <v>220</v>
      </c>
      <c r="C478" s="33">
        <v>0</v>
      </c>
      <c r="D478" s="33">
        <v>11</v>
      </c>
      <c r="E478" s="33">
        <v>30</v>
      </c>
      <c r="F478" s="33">
        <v>3</v>
      </c>
      <c r="G478" s="33">
        <v>44</v>
      </c>
    </row>
    <row r="479" spans="1:7">
      <c r="B479" s="26" t="s">
        <v>221</v>
      </c>
      <c r="C479" s="33">
        <v>0</v>
      </c>
      <c r="D479" s="33">
        <v>12</v>
      </c>
      <c r="E479" s="33">
        <v>23</v>
      </c>
      <c r="F479" s="33">
        <v>3</v>
      </c>
      <c r="G479" s="33">
        <v>38</v>
      </c>
    </row>
    <row r="480" spans="1:7">
      <c r="B480" s="26" t="s">
        <v>222</v>
      </c>
      <c r="C480" s="33">
        <v>0</v>
      </c>
      <c r="D480" s="33">
        <v>11</v>
      </c>
      <c r="E480" s="33">
        <v>19</v>
      </c>
      <c r="F480" s="33">
        <v>0</v>
      </c>
      <c r="G480" s="33">
        <v>30</v>
      </c>
    </row>
    <row r="481" spans="2:7">
      <c r="B481" s="26" t="s">
        <v>223</v>
      </c>
      <c r="C481" s="33">
        <v>0</v>
      </c>
      <c r="D481" s="33">
        <v>12</v>
      </c>
      <c r="E481" s="33">
        <v>19</v>
      </c>
      <c r="F481" s="33">
        <v>1</v>
      </c>
      <c r="G481" s="33">
        <v>32</v>
      </c>
    </row>
    <row r="482" spans="2:7">
      <c r="B482" s="26" t="s">
        <v>224</v>
      </c>
      <c r="C482" s="33">
        <v>0</v>
      </c>
      <c r="D482" s="33">
        <v>11</v>
      </c>
      <c r="E482" s="33">
        <v>28</v>
      </c>
      <c r="F482" s="33">
        <v>2</v>
      </c>
      <c r="G482" s="33">
        <v>41</v>
      </c>
    </row>
    <row r="483" spans="2:7">
      <c r="B483" s="26" t="s">
        <v>225</v>
      </c>
      <c r="C483" s="33">
        <v>0</v>
      </c>
      <c r="D483" s="33">
        <v>6</v>
      </c>
      <c r="E483" s="33">
        <v>24</v>
      </c>
      <c r="F483" s="33">
        <v>2</v>
      </c>
      <c r="G483" s="33">
        <v>32</v>
      </c>
    </row>
    <row r="484" spans="2:7">
      <c r="B484" s="26" t="s">
        <v>226</v>
      </c>
      <c r="C484" s="33">
        <v>0</v>
      </c>
      <c r="D484" s="33">
        <v>8</v>
      </c>
      <c r="E484" s="33">
        <v>18</v>
      </c>
      <c r="F484" s="33">
        <v>2</v>
      </c>
      <c r="G484" s="33">
        <v>28</v>
      </c>
    </row>
    <row r="485" spans="2:7">
      <c r="B485" s="26" t="s">
        <v>227</v>
      </c>
      <c r="C485" s="33">
        <v>0</v>
      </c>
      <c r="D485" s="33">
        <v>15</v>
      </c>
      <c r="E485" s="33">
        <v>20</v>
      </c>
      <c r="F485" s="33">
        <v>0</v>
      </c>
      <c r="G485" s="33">
        <v>35</v>
      </c>
    </row>
    <row r="486" spans="2:7">
      <c r="B486" s="26" t="s">
        <v>228</v>
      </c>
      <c r="C486" s="33">
        <v>0</v>
      </c>
      <c r="D486" s="33">
        <v>11</v>
      </c>
      <c r="E486" s="33">
        <v>27</v>
      </c>
      <c r="F486" s="33">
        <v>1</v>
      </c>
      <c r="G486" s="33">
        <v>39</v>
      </c>
    </row>
    <row r="487" spans="2:7">
      <c r="B487" s="26" t="s">
        <v>229</v>
      </c>
      <c r="C487" s="33">
        <v>0</v>
      </c>
      <c r="D487" s="33">
        <v>12</v>
      </c>
      <c r="E487" s="33">
        <v>20</v>
      </c>
      <c r="F487" s="33">
        <v>4</v>
      </c>
      <c r="G487" s="33">
        <v>36</v>
      </c>
    </row>
    <row r="488" spans="2:7">
      <c r="B488" s="26" t="s">
        <v>230</v>
      </c>
      <c r="C488" s="33">
        <v>0</v>
      </c>
      <c r="D488" s="33">
        <v>16</v>
      </c>
      <c r="E488" s="33">
        <v>24</v>
      </c>
      <c r="F488" s="33">
        <v>3</v>
      </c>
      <c r="G488" s="33">
        <v>43</v>
      </c>
    </row>
    <row r="489" spans="2:7">
      <c r="B489" s="26" t="s">
        <v>231</v>
      </c>
      <c r="C489" s="33">
        <v>0</v>
      </c>
      <c r="D489" s="33">
        <v>7</v>
      </c>
      <c r="E489" s="33">
        <v>24</v>
      </c>
      <c r="F489" s="33">
        <v>0</v>
      </c>
      <c r="G489" s="33">
        <v>31</v>
      </c>
    </row>
    <row r="490" spans="2:7">
      <c r="B490" s="26" t="s">
        <v>232</v>
      </c>
      <c r="C490" s="33">
        <v>0</v>
      </c>
      <c r="D490" s="33">
        <v>6</v>
      </c>
      <c r="E490" s="33">
        <v>41</v>
      </c>
      <c r="F490" s="33">
        <v>4</v>
      </c>
      <c r="G490" s="33">
        <v>51</v>
      </c>
    </row>
    <row r="491" spans="2:7">
      <c r="B491" s="26" t="s">
        <v>233</v>
      </c>
      <c r="C491" s="33">
        <v>0</v>
      </c>
      <c r="D491" s="33">
        <v>8</v>
      </c>
      <c r="E491" s="33">
        <v>26</v>
      </c>
      <c r="F491" s="33">
        <v>3</v>
      </c>
      <c r="G491" s="33">
        <v>37</v>
      </c>
    </row>
    <row r="492" spans="2:7">
      <c r="B492" s="26" t="s">
        <v>234</v>
      </c>
      <c r="C492" s="33">
        <v>0</v>
      </c>
      <c r="D492" s="33">
        <v>7</v>
      </c>
      <c r="E492" s="33">
        <v>25</v>
      </c>
      <c r="F492" s="33">
        <v>4</v>
      </c>
      <c r="G492" s="33">
        <v>36</v>
      </c>
    </row>
    <row r="493" spans="2:7">
      <c r="B493" s="26" t="s">
        <v>236</v>
      </c>
      <c r="C493" s="33">
        <v>0</v>
      </c>
      <c r="D493" s="33">
        <v>9</v>
      </c>
      <c r="E493" s="33">
        <v>22</v>
      </c>
      <c r="F493" s="33">
        <v>1</v>
      </c>
      <c r="G493" s="33">
        <v>32</v>
      </c>
    </row>
    <row r="494" spans="2:7">
      <c r="B494" s="26" t="s">
        <v>237</v>
      </c>
      <c r="C494" s="33">
        <v>0</v>
      </c>
      <c r="D494" s="33">
        <v>10</v>
      </c>
      <c r="E494" s="33">
        <v>26</v>
      </c>
      <c r="F494" s="33">
        <v>1</v>
      </c>
      <c r="G494" s="33">
        <v>37</v>
      </c>
    </row>
    <row r="495" spans="2:7">
      <c r="B495" s="26" t="s">
        <v>239</v>
      </c>
      <c r="C495" s="33">
        <v>0</v>
      </c>
      <c r="D495" s="33">
        <v>4</v>
      </c>
      <c r="E495" s="33">
        <v>12</v>
      </c>
      <c r="F495" s="33">
        <v>1</v>
      </c>
      <c r="G495" s="33">
        <v>17</v>
      </c>
    </row>
    <row r="496" spans="2:7">
      <c r="B496" s="26" t="s">
        <v>240</v>
      </c>
      <c r="C496" s="33">
        <v>0</v>
      </c>
      <c r="D496" s="33">
        <v>7</v>
      </c>
      <c r="E496" s="33">
        <v>13</v>
      </c>
      <c r="F496" s="33">
        <v>1</v>
      </c>
      <c r="G496" s="33">
        <v>21</v>
      </c>
    </row>
    <row r="497" spans="2:12">
      <c r="B497" s="26" t="s">
        <v>241</v>
      </c>
      <c r="C497" s="33">
        <v>0</v>
      </c>
      <c r="D497" s="33">
        <v>8</v>
      </c>
      <c r="E497" s="33">
        <v>15</v>
      </c>
      <c r="F497" s="33">
        <v>1</v>
      </c>
      <c r="G497" s="33">
        <v>24</v>
      </c>
    </row>
    <row r="498" spans="2:12">
      <c r="B498" s="26" t="s">
        <v>242</v>
      </c>
      <c r="C498" s="33">
        <v>0</v>
      </c>
      <c r="D498" s="33">
        <v>13</v>
      </c>
      <c r="E498" s="33">
        <v>14</v>
      </c>
      <c r="F498" s="33">
        <v>1</v>
      </c>
      <c r="G498" s="33">
        <v>28</v>
      </c>
    </row>
    <row r="499" spans="2:12">
      <c r="B499" s="26" t="s">
        <v>243</v>
      </c>
      <c r="C499" s="33">
        <v>0</v>
      </c>
      <c r="D499" s="33">
        <v>13</v>
      </c>
      <c r="E499" s="33">
        <v>29</v>
      </c>
      <c r="F499" s="33">
        <v>1</v>
      </c>
      <c r="G499" s="33">
        <v>43</v>
      </c>
    </row>
    <row r="500" spans="2:12">
      <c r="B500" s="26" t="s">
        <v>244</v>
      </c>
      <c r="C500" s="33">
        <v>0</v>
      </c>
      <c r="D500" s="33">
        <v>10</v>
      </c>
      <c r="E500" s="33">
        <v>20</v>
      </c>
      <c r="F500" s="33">
        <v>1</v>
      </c>
      <c r="G500" s="33">
        <v>31</v>
      </c>
    </row>
    <row r="501" spans="2:12">
      <c r="B501" s="26" t="s">
        <v>245</v>
      </c>
      <c r="C501" s="33">
        <v>0</v>
      </c>
      <c r="D501" s="33">
        <v>0</v>
      </c>
      <c r="E501" s="33">
        <v>0</v>
      </c>
      <c r="F501" s="33">
        <v>0</v>
      </c>
      <c r="G501" s="33">
        <v>0</v>
      </c>
    </row>
    <row r="502" spans="2:12">
      <c r="B502" s="26" t="s">
        <v>246</v>
      </c>
      <c r="C502" s="33">
        <v>0</v>
      </c>
      <c r="D502" s="33">
        <v>23</v>
      </c>
      <c r="E502" s="33">
        <v>28</v>
      </c>
      <c r="F502" s="33">
        <v>1</v>
      </c>
      <c r="G502" s="33">
        <v>52</v>
      </c>
    </row>
    <row r="503" spans="2:12">
      <c r="B503" s="26" t="s">
        <v>247</v>
      </c>
      <c r="C503" s="33">
        <v>0</v>
      </c>
      <c r="D503" s="33">
        <v>21</v>
      </c>
      <c r="E503" s="33">
        <v>23</v>
      </c>
      <c r="F503" s="33">
        <v>1</v>
      </c>
      <c r="G503" s="33">
        <v>45</v>
      </c>
    </row>
    <row r="504" spans="2:12">
      <c r="B504" s="26" t="s">
        <v>248</v>
      </c>
      <c r="C504" s="33">
        <v>0</v>
      </c>
      <c r="D504" s="33">
        <v>13</v>
      </c>
      <c r="E504" s="33">
        <v>24</v>
      </c>
      <c r="F504" s="33">
        <v>0</v>
      </c>
      <c r="G504" s="33">
        <v>37</v>
      </c>
    </row>
    <row r="505" spans="2:12">
      <c r="B505" s="26" t="s">
        <v>249</v>
      </c>
      <c r="C505" s="33">
        <v>0</v>
      </c>
      <c r="D505" s="33">
        <v>16</v>
      </c>
      <c r="E505" s="33">
        <v>23</v>
      </c>
      <c r="F505" s="33">
        <v>3</v>
      </c>
      <c r="G505" s="33">
        <v>42</v>
      </c>
    </row>
    <row r="506" spans="2:12">
      <c r="B506" s="26" t="s">
        <v>250</v>
      </c>
      <c r="C506" s="33">
        <v>0</v>
      </c>
      <c r="D506" s="33">
        <v>8</v>
      </c>
      <c r="E506" s="33">
        <v>13</v>
      </c>
      <c r="F506" s="33">
        <v>1</v>
      </c>
      <c r="G506" s="33">
        <v>22</v>
      </c>
    </row>
    <row r="507" spans="2:12">
      <c r="B507" s="26" t="s">
        <v>251</v>
      </c>
      <c r="C507" s="33">
        <v>0</v>
      </c>
      <c r="D507" s="33">
        <v>13</v>
      </c>
      <c r="E507" s="33">
        <v>16</v>
      </c>
      <c r="F507" s="33">
        <v>2</v>
      </c>
      <c r="G507" s="33">
        <v>31</v>
      </c>
    </row>
    <row r="508" spans="2:12">
      <c r="B508" s="26" t="s">
        <v>252</v>
      </c>
      <c r="C508" s="33">
        <v>0</v>
      </c>
      <c r="D508" s="33">
        <v>12</v>
      </c>
      <c r="E508" s="33">
        <v>19</v>
      </c>
      <c r="F508" s="33">
        <v>2</v>
      </c>
      <c r="G508" s="33">
        <v>33</v>
      </c>
      <c r="H508" s="28"/>
      <c r="I508" s="29"/>
      <c r="J508" s="29"/>
      <c r="K508" s="29"/>
      <c r="L508" s="30"/>
    </row>
    <row r="509" spans="2:12">
      <c r="B509" s="26" t="s">
        <v>253</v>
      </c>
      <c r="C509" s="33">
        <v>0</v>
      </c>
      <c r="D509" s="33">
        <v>9</v>
      </c>
      <c r="E509" s="33">
        <v>17</v>
      </c>
      <c r="F509" s="33">
        <v>2</v>
      </c>
      <c r="G509" s="33">
        <v>28</v>
      </c>
      <c r="H509" s="28"/>
      <c r="I509" s="29"/>
      <c r="J509" s="29"/>
      <c r="K509" s="29"/>
      <c r="L509" s="30"/>
    </row>
    <row r="510" spans="2:12">
      <c r="B510" s="26" t="s">
        <v>254</v>
      </c>
      <c r="C510" s="33">
        <v>0</v>
      </c>
      <c r="D510" s="33">
        <v>11</v>
      </c>
      <c r="E510" s="33">
        <v>19</v>
      </c>
      <c r="F510" s="33">
        <v>2</v>
      </c>
      <c r="G510" s="33">
        <v>32</v>
      </c>
      <c r="H510" s="28"/>
      <c r="I510" s="29"/>
      <c r="J510" s="29"/>
      <c r="K510" s="29"/>
      <c r="L510" s="30"/>
    </row>
    <row r="511" spans="2:12">
      <c r="B511" s="26" t="s">
        <v>255</v>
      </c>
      <c r="C511" s="33">
        <v>0</v>
      </c>
      <c r="D511" s="33">
        <v>25</v>
      </c>
      <c r="E511" s="33">
        <v>26</v>
      </c>
      <c r="F511" s="33">
        <v>2</v>
      </c>
      <c r="G511" s="33">
        <v>53</v>
      </c>
      <c r="H511" s="28"/>
      <c r="I511" s="29"/>
      <c r="J511" s="29"/>
      <c r="K511" s="29"/>
      <c r="L511" s="30"/>
    </row>
    <row r="512" spans="2:12">
      <c r="B512" s="26" t="s">
        <v>256</v>
      </c>
      <c r="C512" s="33">
        <v>0</v>
      </c>
      <c r="D512" s="33">
        <v>23</v>
      </c>
      <c r="E512" s="33">
        <v>21</v>
      </c>
      <c r="F512" s="33">
        <v>3</v>
      </c>
      <c r="G512" s="33">
        <v>47</v>
      </c>
      <c r="H512" s="28"/>
      <c r="I512" s="29"/>
      <c r="J512" s="29"/>
      <c r="K512" s="29"/>
      <c r="L512" s="30"/>
    </row>
    <row r="513" spans="1:12">
      <c r="B513" s="26" t="s">
        <v>257</v>
      </c>
      <c r="C513" s="33">
        <v>0</v>
      </c>
      <c r="D513" s="33">
        <v>39</v>
      </c>
      <c r="E513" s="33">
        <v>46</v>
      </c>
      <c r="F513" s="33">
        <v>2</v>
      </c>
      <c r="G513" s="33">
        <v>87</v>
      </c>
      <c r="H513" s="28"/>
      <c r="I513" s="29"/>
      <c r="J513" s="29"/>
      <c r="K513" s="29"/>
      <c r="L513" s="30"/>
    </row>
    <row r="514" spans="1:12">
      <c r="B514" s="26" t="s">
        <v>258</v>
      </c>
      <c r="C514" s="33">
        <v>0</v>
      </c>
      <c r="D514" s="33">
        <v>22</v>
      </c>
      <c r="E514" s="33">
        <v>23</v>
      </c>
      <c r="F514" s="33">
        <v>1</v>
      </c>
      <c r="G514" s="33">
        <v>46</v>
      </c>
      <c r="H514" s="28"/>
      <c r="I514" s="29"/>
      <c r="J514" s="29"/>
      <c r="K514" s="29"/>
      <c r="L514" s="30"/>
    </row>
    <row r="515" spans="1:12">
      <c r="B515" s="26" t="s">
        <v>259</v>
      </c>
      <c r="C515" s="33">
        <v>0</v>
      </c>
      <c r="D515" s="33">
        <v>0</v>
      </c>
      <c r="E515" s="33">
        <v>0</v>
      </c>
      <c r="F515" s="33">
        <v>0</v>
      </c>
      <c r="G515" s="33">
        <v>0</v>
      </c>
      <c r="H515" s="28"/>
      <c r="I515" s="29"/>
      <c r="J515" s="29"/>
      <c r="K515" s="29"/>
      <c r="L515" s="30"/>
    </row>
    <row r="516" spans="1:12">
      <c r="B516" s="26" t="s">
        <v>260</v>
      </c>
      <c r="C516" s="33">
        <v>0</v>
      </c>
      <c r="D516" s="33">
        <v>19</v>
      </c>
      <c r="E516" s="33">
        <v>38</v>
      </c>
      <c r="F516" s="33">
        <v>3</v>
      </c>
      <c r="G516" s="33">
        <v>60</v>
      </c>
      <c r="H516" s="28"/>
      <c r="I516" s="29"/>
      <c r="J516" s="29"/>
      <c r="K516" s="29"/>
      <c r="L516" s="30"/>
    </row>
    <row r="517" spans="1:12">
      <c r="B517" s="26" t="s">
        <v>261</v>
      </c>
      <c r="C517" s="33">
        <v>0</v>
      </c>
      <c r="D517" s="33">
        <v>11</v>
      </c>
      <c r="E517" s="33">
        <v>22</v>
      </c>
      <c r="F517" s="33">
        <v>2</v>
      </c>
      <c r="G517" s="33">
        <v>35</v>
      </c>
      <c r="H517" s="28"/>
      <c r="I517" s="29"/>
      <c r="J517" s="29"/>
      <c r="K517" s="29"/>
      <c r="L517" s="30"/>
    </row>
    <row r="518" spans="1:12">
      <c r="A518" s="31"/>
      <c r="B518" s="26" t="s">
        <v>262</v>
      </c>
      <c r="C518" s="33">
        <v>0</v>
      </c>
      <c r="D518" s="33">
        <v>23</v>
      </c>
      <c r="E518" s="33">
        <v>39</v>
      </c>
      <c r="F518" s="33">
        <v>1</v>
      </c>
      <c r="G518" s="33">
        <v>63</v>
      </c>
      <c r="H518" s="28"/>
      <c r="I518" s="29"/>
      <c r="J518" s="29"/>
      <c r="K518" s="29"/>
      <c r="L518" s="30"/>
    </row>
    <row r="519" spans="1:12">
      <c r="A519" s="31"/>
      <c r="B519" s="26" t="s">
        <v>263</v>
      </c>
      <c r="C519" s="33">
        <v>0</v>
      </c>
      <c r="D519" s="33">
        <v>13</v>
      </c>
      <c r="E519" s="33">
        <v>49</v>
      </c>
      <c r="F519" s="33">
        <v>2</v>
      </c>
      <c r="G519" s="33">
        <v>64</v>
      </c>
      <c r="H519" s="28"/>
      <c r="I519" s="29"/>
      <c r="J519" s="29"/>
      <c r="K519" s="29"/>
      <c r="L519" s="30"/>
    </row>
    <row r="520" spans="1:12">
      <c r="A520" s="31"/>
      <c r="B520" s="26" t="s">
        <v>264</v>
      </c>
      <c r="C520" s="33">
        <v>0</v>
      </c>
      <c r="D520" s="33">
        <v>8</v>
      </c>
      <c r="E520" s="33">
        <v>33</v>
      </c>
      <c r="F520" s="33">
        <v>2</v>
      </c>
      <c r="G520" s="33">
        <v>43</v>
      </c>
      <c r="H520" s="28"/>
      <c r="I520" s="29"/>
      <c r="J520" s="29"/>
      <c r="K520" s="29"/>
      <c r="L520" s="30"/>
    </row>
    <row r="521" spans="1:12">
      <c r="A521" s="31"/>
      <c r="B521" s="26" t="s">
        <v>265</v>
      </c>
      <c r="C521" s="33">
        <v>0</v>
      </c>
      <c r="D521" s="33">
        <v>21</v>
      </c>
      <c r="E521" s="33">
        <v>24</v>
      </c>
      <c r="F521" s="33">
        <v>1</v>
      </c>
      <c r="G521" s="33">
        <v>46</v>
      </c>
      <c r="H521" s="28"/>
      <c r="I521" s="29"/>
      <c r="J521" s="29"/>
      <c r="K521" s="29"/>
      <c r="L521" s="30"/>
    </row>
    <row r="522" spans="1:12">
      <c r="A522" s="31"/>
      <c r="B522" s="26" t="s">
        <v>266</v>
      </c>
      <c r="C522" s="33">
        <v>0</v>
      </c>
      <c r="D522" s="33">
        <v>25</v>
      </c>
      <c r="E522" s="33">
        <v>33</v>
      </c>
      <c r="F522" s="33">
        <v>1</v>
      </c>
      <c r="G522" s="33">
        <v>59</v>
      </c>
      <c r="H522" s="28"/>
      <c r="I522" s="29"/>
      <c r="J522" s="29"/>
      <c r="K522" s="29"/>
      <c r="L522" s="30"/>
    </row>
    <row r="523" spans="1:12">
      <c r="A523" s="31"/>
      <c r="B523" s="26" t="s">
        <v>267</v>
      </c>
      <c r="C523" s="33">
        <v>0</v>
      </c>
      <c r="D523" s="33">
        <v>28</v>
      </c>
      <c r="E523" s="33">
        <v>36</v>
      </c>
      <c r="F523" s="33">
        <v>1</v>
      </c>
      <c r="G523" s="33">
        <v>65</v>
      </c>
      <c r="H523" s="28"/>
      <c r="I523" s="29"/>
      <c r="J523" s="29"/>
      <c r="K523" s="29"/>
      <c r="L523" s="30"/>
    </row>
    <row r="524" spans="1:12">
      <c r="A524" s="31"/>
      <c r="B524" s="26" t="s">
        <v>268</v>
      </c>
      <c r="C524" s="33">
        <v>0</v>
      </c>
      <c r="D524" s="33">
        <v>29</v>
      </c>
      <c r="E524" s="33">
        <v>40</v>
      </c>
      <c r="F524" s="33">
        <v>3</v>
      </c>
      <c r="G524" s="33">
        <v>72</v>
      </c>
      <c r="H524" s="28"/>
      <c r="I524" s="29"/>
      <c r="J524" s="29"/>
      <c r="K524" s="29"/>
      <c r="L524" s="30"/>
    </row>
    <row r="525" spans="1:12">
      <c r="A525" s="31"/>
      <c r="B525" s="26" t="s">
        <v>269</v>
      </c>
      <c r="C525" s="33">
        <v>0</v>
      </c>
      <c r="D525" s="33">
        <v>21</v>
      </c>
      <c r="E525" s="33">
        <v>27</v>
      </c>
      <c r="F525" s="33">
        <v>3</v>
      </c>
      <c r="G525" s="33">
        <v>51</v>
      </c>
      <c r="H525" s="28"/>
      <c r="I525" s="29"/>
      <c r="J525" s="29"/>
      <c r="K525" s="29"/>
      <c r="L525" s="30"/>
    </row>
    <row r="526" spans="1:12">
      <c r="A526" s="31"/>
      <c r="B526" s="26" t="s">
        <v>270</v>
      </c>
      <c r="C526" s="33">
        <v>0</v>
      </c>
      <c r="D526" s="33">
        <v>34</v>
      </c>
      <c r="E526" s="33">
        <v>54</v>
      </c>
      <c r="F526" s="33">
        <v>3</v>
      </c>
      <c r="G526" s="33">
        <v>91</v>
      </c>
      <c r="H526" s="28"/>
      <c r="I526" s="29"/>
      <c r="J526" s="29"/>
      <c r="K526" s="29"/>
      <c r="L526" s="30"/>
    </row>
    <row r="527" spans="1:12">
      <c r="A527" s="31"/>
      <c r="B527" s="26" t="s">
        <v>271</v>
      </c>
      <c r="C527" s="33">
        <v>0</v>
      </c>
      <c r="D527" s="33">
        <v>24</v>
      </c>
      <c r="E527" s="33">
        <v>40</v>
      </c>
      <c r="F527" s="33">
        <v>4</v>
      </c>
      <c r="G527" s="33">
        <v>68</v>
      </c>
      <c r="H527" s="28"/>
      <c r="I527" s="29"/>
      <c r="J527" s="29"/>
      <c r="K527" s="29"/>
      <c r="L527" s="30"/>
    </row>
    <row r="528" spans="1:12">
      <c r="A528" s="31"/>
      <c r="B528" s="26" t="s">
        <v>272</v>
      </c>
      <c r="C528" s="33">
        <v>0</v>
      </c>
      <c r="D528" s="33">
        <v>22</v>
      </c>
      <c r="E528" s="33">
        <v>30</v>
      </c>
      <c r="F528" s="33">
        <v>2</v>
      </c>
      <c r="G528" s="33">
        <v>54</v>
      </c>
      <c r="H528" s="28"/>
      <c r="I528" s="29"/>
      <c r="J528" s="29"/>
      <c r="K528" s="29"/>
      <c r="L528" s="30"/>
    </row>
    <row r="529" spans="1:12">
      <c r="A529" s="31"/>
      <c r="B529" s="26" t="s">
        <v>273</v>
      </c>
      <c r="C529" s="33">
        <v>0</v>
      </c>
      <c r="D529" s="33">
        <v>18</v>
      </c>
      <c r="E529" s="33">
        <v>33</v>
      </c>
      <c r="F529" s="33">
        <v>2</v>
      </c>
      <c r="G529" s="33">
        <v>53</v>
      </c>
      <c r="H529" s="28"/>
      <c r="I529" s="29"/>
      <c r="J529" s="29"/>
      <c r="K529" s="29"/>
      <c r="L529" s="30"/>
    </row>
    <row r="530" spans="1:12">
      <c r="A530" s="31"/>
      <c r="B530" s="26" t="s">
        <v>274</v>
      </c>
      <c r="C530" s="33">
        <v>0</v>
      </c>
      <c r="D530" s="33">
        <v>14</v>
      </c>
      <c r="E530" s="33">
        <v>37</v>
      </c>
      <c r="F530" s="33">
        <v>2</v>
      </c>
      <c r="G530" s="33">
        <v>53</v>
      </c>
      <c r="H530" s="28"/>
      <c r="I530" s="29"/>
      <c r="J530" s="29"/>
      <c r="K530" s="29"/>
      <c r="L530" s="30"/>
    </row>
    <row r="531" spans="1:12">
      <c r="A531" s="31"/>
      <c r="B531" s="26" t="s">
        <v>275</v>
      </c>
      <c r="C531" s="33">
        <v>0</v>
      </c>
      <c r="D531" s="33">
        <v>22</v>
      </c>
      <c r="E531" s="33">
        <v>29</v>
      </c>
      <c r="F531" s="33">
        <v>2</v>
      </c>
      <c r="G531" s="33">
        <v>53</v>
      </c>
      <c r="H531" s="28"/>
      <c r="I531" s="29"/>
      <c r="J531" s="29"/>
      <c r="K531" s="29"/>
      <c r="L531" s="30"/>
    </row>
    <row r="532" spans="1:12">
      <c r="A532" s="31"/>
      <c r="B532" s="26" t="s">
        <v>276</v>
      </c>
      <c r="C532" s="33">
        <v>0</v>
      </c>
      <c r="D532" s="33">
        <v>18</v>
      </c>
      <c r="E532" s="33">
        <v>24</v>
      </c>
      <c r="F532" s="33">
        <v>2</v>
      </c>
      <c r="G532" s="33">
        <v>44</v>
      </c>
      <c r="H532" s="28"/>
      <c r="I532" s="29"/>
      <c r="J532" s="29"/>
      <c r="K532" s="29"/>
      <c r="L532" s="30"/>
    </row>
    <row r="533" spans="1:12">
      <c r="A533" s="31"/>
      <c r="B533" s="26" t="s">
        <v>277</v>
      </c>
      <c r="C533" s="33">
        <v>0</v>
      </c>
      <c r="D533" s="33">
        <v>19</v>
      </c>
      <c r="E533" s="33">
        <v>35</v>
      </c>
      <c r="F533" s="33">
        <v>5</v>
      </c>
      <c r="G533" s="33">
        <v>59</v>
      </c>
      <c r="H533" s="28"/>
      <c r="I533" s="29"/>
      <c r="J533" s="29"/>
      <c r="K533" s="29"/>
      <c r="L533" s="30"/>
    </row>
    <row r="534" spans="1:12">
      <c r="A534" s="31"/>
      <c r="B534" s="26" t="s">
        <v>278</v>
      </c>
      <c r="C534" s="33">
        <v>0</v>
      </c>
      <c r="D534" s="33">
        <v>12</v>
      </c>
      <c r="E534" s="33">
        <v>35</v>
      </c>
      <c r="F534" s="33">
        <v>5</v>
      </c>
      <c r="G534" s="33">
        <v>52</v>
      </c>
      <c r="H534" s="28"/>
      <c r="I534" s="29"/>
      <c r="J534" s="29"/>
      <c r="K534" s="29"/>
      <c r="L534" s="30"/>
    </row>
    <row r="535" spans="1:12">
      <c r="A535" s="31"/>
      <c r="B535" s="26" t="s">
        <v>279</v>
      </c>
      <c r="C535" s="33">
        <v>0</v>
      </c>
      <c r="D535" s="33">
        <v>8</v>
      </c>
      <c r="E535" s="33">
        <v>30</v>
      </c>
      <c r="F535" s="33">
        <v>3</v>
      </c>
      <c r="G535" s="33">
        <v>41</v>
      </c>
      <c r="H535" s="28"/>
      <c r="I535" s="29"/>
      <c r="J535" s="29"/>
      <c r="K535" s="29"/>
      <c r="L535" s="30"/>
    </row>
    <row r="536" spans="1:12">
      <c r="A536" s="31"/>
      <c r="B536" s="26" t="s">
        <v>280</v>
      </c>
      <c r="C536" s="33">
        <v>0</v>
      </c>
      <c r="D536" s="33">
        <v>21</v>
      </c>
      <c r="E536" s="33">
        <v>42</v>
      </c>
      <c r="F536" s="33">
        <v>2</v>
      </c>
      <c r="G536" s="33">
        <v>65</v>
      </c>
      <c r="H536" s="28"/>
      <c r="I536" s="29"/>
      <c r="J536" s="29"/>
      <c r="K536" s="29"/>
      <c r="L536" s="30"/>
    </row>
    <row r="537" spans="1:12">
      <c r="A537" s="31"/>
      <c r="B537" s="26" t="s">
        <v>281</v>
      </c>
      <c r="C537" s="33">
        <v>0</v>
      </c>
      <c r="D537" s="33">
        <v>14</v>
      </c>
      <c r="E537" s="33">
        <v>28</v>
      </c>
      <c r="F537" s="33">
        <v>3</v>
      </c>
      <c r="G537" s="33">
        <v>45</v>
      </c>
      <c r="H537" s="28"/>
      <c r="I537" s="29"/>
      <c r="J537" s="29"/>
      <c r="K537" s="29"/>
      <c r="L537" s="30"/>
    </row>
    <row r="538" spans="1:12">
      <c r="A538" s="31"/>
      <c r="B538" s="26" t="s">
        <v>282</v>
      </c>
      <c r="C538" s="33">
        <v>0</v>
      </c>
      <c r="D538" s="33">
        <v>16</v>
      </c>
      <c r="E538" s="33">
        <v>34</v>
      </c>
      <c r="F538" s="33">
        <v>2</v>
      </c>
      <c r="G538" s="33">
        <v>52</v>
      </c>
      <c r="H538" s="28"/>
      <c r="I538" s="29"/>
      <c r="J538" s="29"/>
      <c r="K538" s="29"/>
      <c r="L538" s="30"/>
    </row>
    <row r="539" spans="1:12">
      <c r="A539" s="31"/>
      <c r="B539" s="26" t="s">
        <v>283</v>
      </c>
      <c r="C539" s="33">
        <v>0</v>
      </c>
      <c r="D539" s="33">
        <v>10</v>
      </c>
      <c r="E539" s="33">
        <v>18</v>
      </c>
      <c r="F539" s="33">
        <v>1</v>
      </c>
      <c r="G539" s="33">
        <v>29</v>
      </c>
      <c r="H539" s="28"/>
      <c r="I539" s="29"/>
      <c r="J539" s="29"/>
      <c r="K539" s="29"/>
      <c r="L539" s="30"/>
    </row>
    <row r="540" spans="1:12">
      <c r="A540" s="31"/>
      <c r="B540" s="26" t="s">
        <v>284</v>
      </c>
      <c r="C540" s="33">
        <v>0</v>
      </c>
      <c r="D540" s="33">
        <v>4</v>
      </c>
      <c r="E540" s="33">
        <v>16</v>
      </c>
      <c r="F540" s="33">
        <v>1</v>
      </c>
      <c r="G540" s="33">
        <v>21</v>
      </c>
      <c r="H540" s="28"/>
      <c r="I540" s="29"/>
      <c r="J540" s="29"/>
      <c r="K540" s="29"/>
      <c r="L540" s="30"/>
    </row>
    <row r="541" spans="1:12">
      <c r="A541" s="31"/>
      <c r="B541" s="26" t="s">
        <v>285</v>
      </c>
      <c r="C541" s="33">
        <v>0</v>
      </c>
      <c r="D541" s="33">
        <v>3</v>
      </c>
      <c r="E541" s="33">
        <v>13</v>
      </c>
      <c r="F541" s="33">
        <v>2</v>
      </c>
      <c r="G541" s="33">
        <v>18</v>
      </c>
      <c r="H541" s="28"/>
      <c r="I541" s="29"/>
      <c r="J541" s="29"/>
      <c r="K541" s="29"/>
      <c r="L541" s="30"/>
    </row>
    <row r="542" spans="1:12">
      <c r="A542" s="31"/>
      <c r="B542" s="26" t="s">
        <v>286</v>
      </c>
      <c r="C542" s="33">
        <v>0</v>
      </c>
      <c r="D542" s="33">
        <v>11</v>
      </c>
      <c r="E542" s="33">
        <v>27</v>
      </c>
      <c r="F542" s="33">
        <v>0</v>
      </c>
      <c r="G542" s="33">
        <v>38</v>
      </c>
      <c r="H542" s="28"/>
      <c r="I542" s="29"/>
      <c r="J542" s="29"/>
      <c r="K542" s="29"/>
      <c r="L542" s="30"/>
    </row>
    <row r="543" spans="1:12">
      <c r="A543" s="31"/>
      <c r="B543" s="26" t="s">
        <v>287</v>
      </c>
      <c r="C543" s="33">
        <v>0</v>
      </c>
      <c r="D543" s="33">
        <v>5</v>
      </c>
      <c r="E543" s="33">
        <v>9</v>
      </c>
      <c r="F543" s="33">
        <v>0</v>
      </c>
      <c r="G543" s="33">
        <v>14</v>
      </c>
      <c r="H543" s="28"/>
      <c r="I543" s="29"/>
      <c r="J543" s="29"/>
      <c r="K543" s="29"/>
      <c r="L543" s="30"/>
    </row>
    <row r="544" spans="1:12">
      <c r="A544" s="31"/>
      <c r="B544" s="26" t="s">
        <v>288</v>
      </c>
      <c r="C544" s="33">
        <v>0</v>
      </c>
      <c r="D544" s="33">
        <v>5</v>
      </c>
      <c r="E544" s="33">
        <v>19</v>
      </c>
      <c r="F544" s="33">
        <v>0</v>
      </c>
      <c r="G544" s="33">
        <v>24</v>
      </c>
      <c r="H544" s="28"/>
      <c r="I544" s="29"/>
      <c r="J544" s="29"/>
      <c r="K544" s="29"/>
      <c r="L544" s="30"/>
    </row>
    <row r="545" spans="1:12">
      <c r="A545" s="31"/>
      <c r="B545" s="26" t="s">
        <v>289</v>
      </c>
      <c r="C545" s="33">
        <v>0</v>
      </c>
      <c r="D545" s="33">
        <v>10</v>
      </c>
      <c r="E545" s="33">
        <v>29</v>
      </c>
      <c r="F545" s="33">
        <v>1</v>
      </c>
      <c r="G545" s="33">
        <v>40</v>
      </c>
      <c r="H545" s="28"/>
      <c r="I545" s="29"/>
      <c r="J545" s="29"/>
      <c r="K545" s="29"/>
      <c r="L545" s="30"/>
    </row>
    <row r="546" spans="1:12">
      <c r="A546" s="31"/>
      <c r="B546" s="26" t="s">
        <v>290</v>
      </c>
      <c r="C546" s="33">
        <v>0</v>
      </c>
      <c r="D546" s="33">
        <v>13</v>
      </c>
      <c r="E546" s="33">
        <v>42</v>
      </c>
      <c r="F546" s="33">
        <v>1</v>
      </c>
      <c r="G546" s="33">
        <v>56</v>
      </c>
      <c r="H546" s="28"/>
      <c r="I546" s="29"/>
      <c r="J546" s="29"/>
      <c r="K546" s="29"/>
      <c r="L546" s="30"/>
    </row>
    <row r="547" spans="1:12">
      <c r="A547" s="31"/>
      <c r="B547" s="26" t="s">
        <v>291</v>
      </c>
      <c r="C547" s="33">
        <v>0</v>
      </c>
      <c r="D547" s="33">
        <v>11</v>
      </c>
      <c r="E547" s="33">
        <v>51</v>
      </c>
      <c r="F547" s="33">
        <v>2</v>
      </c>
      <c r="G547" s="33">
        <v>64</v>
      </c>
      <c r="H547" s="28"/>
      <c r="I547" s="29"/>
      <c r="J547" s="29"/>
      <c r="K547" s="29"/>
      <c r="L547" s="30"/>
    </row>
    <row r="548" spans="1:12">
      <c r="A548" s="31"/>
      <c r="B548" s="26" t="s">
        <v>292</v>
      </c>
      <c r="C548" s="33">
        <v>0</v>
      </c>
      <c r="D548" s="33">
        <v>2</v>
      </c>
      <c r="E548" s="33">
        <v>25</v>
      </c>
      <c r="F548" s="33">
        <v>0</v>
      </c>
      <c r="G548" s="33">
        <v>27</v>
      </c>
      <c r="H548" s="28"/>
      <c r="I548" s="29"/>
      <c r="J548" s="29"/>
      <c r="K548" s="29"/>
      <c r="L548" s="30"/>
    </row>
    <row r="549" spans="1:12">
      <c r="A549" s="31"/>
      <c r="B549" s="26" t="s">
        <v>293</v>
      </c>
      <c r="C549" s="33">
        <v>0</v>
      </c>
      <c r="D549" s="33">
        <v>2</v>
      </c>
      <c r="E549" s="33">
        <v>9</v>
      </c>
      <c r="F549" s="33">
        <v>1</v>
      </c>
      <c r="G549" s="33">
        <v>12</v>
      </c>
      <c r="H549" s="28"/>
      <c r="I549" s="29"/>
      <c r="J549" s="29"/>
      <c r="K549" s="29"/>
      <c r="L549" s="30"/>
    </row>
    <row r="550" spans="1:12">
      <c r="A550" s="31"/>
      <c r="B550" s="26" t="s">
        <v>294</v>
      </c>
      <c r="C550" s="33">
        <v>0</v>
      </c>
      <c r="D550" s="33">
        <v>0</v>
      </c>
      <c r="E550" s="33">
        <v>8</v>
      </c>
      <c r="F550" s="33">
        <v>0</v>
      </c>
      <c r="G550" s="33">
        <v>8</v>
      </c>
      <c r="H550" s="28"/>
      <c r="I550" s="29"/>
      <c r="J550" s="29"/>
      <c r="K550" s="29"/>
      <c r="L550" s="30"/>
    </row>
    <row r="551" spans="1:12">
      <c r="A551" s="31"/>
      <c r="B551" s="26" t="s">
        <v>295</v>
      </c>
      <c r="C551" s="33">
        <v>0</v>
      </c>
      <c r="D551" s="33">
        <v>0</v>
      </c>
      <c r="E551" s="33">
        <v>7</v>
      </c>
      <c r="F551" s="33">
        <v>1</v>
      </c>
      <c r="G551" s="33">
        <v>8</v>
      </c>
      <c r="H551" s="28"/>
      <c r="I551" s="29"/>
      <c r="J551" s="29"/>
      <c r="K551" s="29"/>
      <c r="L551" s="30"/>
    </row>
    <row r="552" spans="1:12">
      <c r="A552" s="31"/>
      <c r="B552" s="26" t="s">
        <v>296</v>
      </c>
      <c r="C552" s="33">
        <v>0</v>
      </c>
      <c r="D552" s="33">
        <v>3</v>
      </c>
      <c r="E552" s="33">
        <v>21</v>
      </c>
      <c r="F552" s="33">
        <v>3</v>
      </c>
      <c r="G552" s="33">
        <v>27</v>
      </c>
      <c r="H552" s="28"/>
      <c r="I552" s="29"/>
      <c r="J552" s="29"/>
      <c r="K552" s="29"/>
      <c r="L552" s="30"/>
    </row>
    <row r="553" spans="1:12">
      <c r="A553" s="31"/>
      <c r="B553" s="26" t="s">
        <v>297</v>
      </c>
      <c r="C553" s="33">
        <v>0</v>
      </c>
      <c r="D553" s="33">
        <v>1</v>
      </c>
      <c r="E553" s="33">
        <v>7</v>
      </c>
      <c r="F553" s="33">
        <v>0</v>
      </c>
      <c r="G553" s="33">
        <v>8</v>
      </c>
      <c r="H553" s="28"/>
      <c r="I553" s="29"/>
      <c r="J553" s="29"/>
      <c r="K553" s="29"/>
      <c r="L553" s="30"/>
    </row>
    <row r="554" spans="1:12">
      <c r="A554" s="31"/>
      <c r="B554" s="26" t="s">
        <v>298</v>
      </c>
      <c r="C554" s="33">
        <v>0</v>
      </c>
      <c r="D554" s="33">
        <v>6</v>
      </c>
      <c r="E554" s="33">
        <v>11</v>
      </c>
      <c r="F554" s="33">
        <v>2</v>
      </c>
      <c r="G554" s="33">
        <v>19</v>
      </c>
      <c r="H554" s="28"/>
      <c r="I554" s="29"/>
      <c r="J554" s="29"/>
      <c r="K554" s="29"/>
      <c r="L554" s="30"/>
    </row>
    <row r="555" spans="1:12">
      <c r="A555" s="31"/>
      <c r="B555" s="26" t="s">
        <v>299</v>
      </c>
      <c r="C555" s="33">
        <v>0</v>
      </c>
      <c r="D555" s="33">
        <v>6</v>
      </c>
      <c r="E555" s="33">
        <v>9</v>
      </c>
      <c r="F555" s="33">
        <v>1</v>
      </c>
      <c r="G555" s="33">
        <v>16</v>
      </c>
      <c r="H555" s="28"/>
      <c r="I555" s="29"/>
      <c r="J555" s="29"/>
      <c r="K555" s="29"/>
      <c r="L555" s="30"/>
    </row>
    <row r="556" spans="1:12">
      <c r="A556" s="31"/>
      <c r="B556" s="26" t="s">
        <v>300</v>
      </c>
      <c r="C556" s="33">
        <v>0</v>
      </c>
      <c r="D556" s="33">
        <v>12</v>
      </c>
      <c r="E556" s="33">
        <v>25</v>
      </c>
      <c r="F556" s="33">
        <v>1</v>
      </c>
      <c r="G556" s="33">
        <v>38</v>
      </c>
      <c r="H556" s="28"/>
      <c r="I556" s="29"/>
      <c r="J556" s="29"/>
      <c r="K556" s="29"/>
      <c r="L556" s="30"/>
    </row>
    <row r="557" spans="1:12">
      <c r="A557" s="31"/>
      <c r="B557" s="26" t="s">
        <v>301</v>
      </c>
      <c r="C557" s="33">
        <v>0</v>
      </c>
      <c r="D557" s="33">
        <v>4</v>
      </c>
      <c r="E557" s="33">
        <v>12</v>
      </c>
      <c r="F557" s="33">
        <v>0</v>
      </c>
      <c r="G557" s="33">
        <v>16</v>
      </c>
      <c r="H557" s="28"/>
      <c r="I557" s="29"/>
      <c r="J557" s="29"/>
      <c r="K557" s="29"/>
      <c r="L557" s="30"/>
    </row>
    <row r="558" spans="1:12">
      <c r="A558" s="31"/>
      <c r="B558" s="26" t="s">
        <v>302</v>
      </c>
      <c r="C558" s="33">
        <v>0</v>
      </c>
      <c r="D558" s="33">
        <v>5</v>
      </c>
      <c r="E558" s="33">
        <v>15</v>
      </c>
      <c r="F558" s="33">
        <v>0</v>
      </c>
      <c r="G558" s="33">
        <v>20</v>
      </c>
      <c r="H558" s="28"/>
      <c r="I558" s="29"/>
      <c r="J558" s="29"/>
      <c r="K558" s="29"/>
      <c r="L558" s="30"/>
    </row>
    <row r="559" spans="1:12">
      <c r="A559" s="31"/>
      <c r="B559" s="26" t="s">
        <v>303</v>
      </c>
      <c r="C559" s="33">
        <v>0</v>
      </c>
      <c r="D559" s="33">
        <v>1</v>
      </c>
      <c r="E559" s="33">
        <v>4</v>
      </c>
      <c r="F559" s="33">
        <v>0</v>
      </c>
      <c r="G559" s="33">
        <v>5</v>
      </c>
      <c r="H559" s="28"/>
      <c r="I559" s="29"/>
      <c r="J559" s="29"/>
      <c r="K559" s="29"/>
      <c r="L559" s="30"/>
    </row>
    <row r="560" spans="1:12">
      <c r="A560" s="31"/>
      <c r="B560" s="26" t="s">
        <v>304</v>
      </c>
      <c r="C560" s="33">
        <v>0</v>
      </c>
      <c r="D560" s="33">
        <f>D91</f>
        <v>2</v>
      </c>
      <c r="E560" s="33">
        <f>E91</f>
        <v>2</v>
      </c>
      <c r="F560" s="33">
        <f>F91</f>
        <v>0</v>
      </c>
      <c r="G560" s="33">
        <f>G91</f>
        <v>4</v>
      </c>
      <c r="H560" s="28"/>
      <c r="I560" s="29"/>
      <c r="J560" s="29"/>
      <c r="K560" s="29"/>
      <c r="L560" s="30"/>
    </row>
    <row r="561" spans="1:12">
      <c r="A561" s="31"/>
      <c r="B561" s="26" t="s">
        <v>305</v>
      </c>
      <c r="C561" s="33">
        <v>0</v>
      </c>
      <c r="D561" s="33">
        <v>1</v>
      </c>
      <c r="E561" s="33">
        <v>2</v>
      </c>
      <c r="F561" s="33">
        <v>1</v>
      </c>
      <c r="G561" s="33">
        <v>4</v>
      </c>
      <c r="H561" s="28"/>
      <c r="I561" s="29"/>
      <c r="J561" s="29"/>
      <c r="K561" s="29"/>
      <c r="L561" s="30"/>
    </row>
    <row r="562" spans="1:12">
      <c r="A562" s="31"/>
      <c r="B562" s="26" t="s">
        <v>306</v>
      </c>
      <c r="C562" s="33">
        <v>0</v>
      </c>
      <c r="D562" s="33">
        <v>1</v>
      </c>
      <c r="E562" s="33">
        <v>12</v>
      </c>
      <c r="F562" s="33">
        <v>0</v>
      </c>
      <c r="G562" s="33">
        <v>13</v>
      </c>
      <c r="H562" s="28"/>
      <c r="I562" s="29"/>
      <c r="J562" s="29"/>
      <c r="K562" s="29"/>
      <c r="L562" s="30"/>
    </row>
    <row r="563" spans="1:12">
      <c r="A563" s="31"/>
      <c r="B563" s="26" t="s">
        <v>307</v>
      </c>
      <c r="C563" s="33">
        <v>0</v>
      </c>
      <c r="D563" s="33">
        <v>16</v>
      </c>
      <c r="E563" s="33">
        <v>34</v>
      </c>
      <c r="F563" s="33">
        <v>2</v>
      </c>
      <c r="G563" s="33">
        <v>52</v>
      </c>
      <c r="H563" s="28"/>
      <c r="I563" s="29"/>
      <c r="J563" s="29"/>
      <c r="K563" s="29"/>
      <c r="L563" s="30"/>
    </row>
    <row r="564" spans="1:12">
      <c r="A564" s="31"/>
      <c r="B564" s="26" t="s">
        <v>308</v>
      </c>
      <c r="C564" s="33">
        <v>0</v>
      </c>
      <c r="D564" s="33">
        <v>16</v>
      </c>
      <c r="E564" s="33">
        <v>22</v>
      </c>
      <c r="F564" s="33">
        <v>4</v>
      </c>
      <c r="G564" s="33">
        <v>42</v>
      </c>
      <c r="H564" s="28"/>
      <c r="I564" s="29"/>
      <c r="J564" s="29"/>
      <c r="K564" s="29"/>
      <c r="L564" s="30"/>
    </row>
    <row r="565" spans="1:12">
      <c r="A565" s="31"/>
      <c r="B565" s="26" t="s">
        <v>309</v>
      </c>
      <c r="C565" s="33">
        <v>0</v>
      </c>
      <c r="D565" s="33">
        <v>29</v>
      </c>
      <c r="E565" s="33">
        <v>29</v>
      </c>
      <c r="F565" s="33">
        <v>3</v>
      </c>
      <c r="G565" s="33">
        <v>61</v>
      </c>
      <c r="H565" s="28"/>
      <c r="I565" s="29"/>
      <c r="J565" s="29"/>
      <c r="K565" s="29"/>
      <c r="L565" s="30"/>
    </row>
    <row r="566" spans="1:12">
      <c r="A566" s="31"/>
      <c r="B566" s="26" t="s">
        <v>310</v>
      </c>
      <c r="C566" s="33">
        <v>0</v>
      </c>
      <c r="D566" s="33">
        <v>39</v>
      </c>
      <c r="E566" s="33">
        <v>36</v>
      </c>
      <c r="F566" s="33">
        <v>2</v>
      </c>
      <c r="G566" s="33">
        <v>77</v>
      </c>
      <c r="H566" s="28"/>
      <c r="I566" s="29"/>
      <c r="J566" s="29"/>
      <c r="K566" s="29"/>
      <c r="L566" s="30"/>
    </row>
    <row r="567" spans="1:12">
      <c r="A567" s="31"/>
      <c r="B567" s="26" t="s">
        <v>311</v>
      </c>
      <c r="C567" s="33">
        <v>0</v>
      </c>
      <c r="D567" s="33">
        <v>30</v>
      </c>
      <c r="E567" s="33">
        <v>40</v>
      </c>
      <c r="F567" s="33">
        <v>3</v>
      </c>
      <c r="G567" s="33">
        <v>73</v>
      </c>
      <c r="H567" s="28"/>
      <c r="I567" s="29"/>
      <c r="J567" s="29"/>
      <c r="K567" s="29"/>
      <c r="L567" s="30"/>
    </row>
    <row r="568" spans="1:12">
      <c r="A568" s="31"/>
      <c r="B568" s="26" t="s">
        <v>312</v>
      </c>
      <c r="C568" s="33">
        <v>0</v>
      </c>
      <c r="D568" s="33">
        <v>13</v>
      </c>
      <c r="E568" s="33">
        <v>14</v>
      </c>
      <c r="F568" s="33">
        <v>0</v>
      </c>
      <c r="G568" s="33">
        <v>27</v>
      </c>
      <c r="H568" s="28"/>
      <c r="I568" s="29"/>
      <c r="J568" s="29"/>
      <c r="K568" s="29"/>
      <c r="L568" s="30"/>
    </row>
    <row r="569" spans="1:12">
      <c r="A569" s="31"/>
      <c r="B569" s="26" t="s">
        <v>313</v>
      </c>
      <c r="C569" s="33">
        <v>0</v>
      </c>
      <c r="D569" s="33">
        <v>27</v>
      </c>
      <c r="E569" s="33">
        <v>30</v>
      </c>
      <c r="F569" s="33">
        <v>1</v>
      </c>
      <c r="G569" s="33">
        <v>58</v>
      </c>
      <c r="H569" s="28"/>
      <c r="I569" s="29"/>
      <c r="J569" s="29"/>
      <c r="K569" s="29"/>
      <c r="L569" s="30"/>
    </row>
    <row r="570" spans="1:12">
      <c r="A570" s="31"/>
      <c r="B570" s="26" t="s">
        <v>314</v>
      </c>
      <c r="C570" s="33">
        <v>0</v>
      </c>
      <c r="D570" s="33">
        <v>9</v>
      </c>
      <c r="E570" s="33">
        <v>19</v>
      </c>
      <c r="F570" s="33">
        <v>2</v>
      </c>
      <c r="G570" s="33">
        <v>30</v>
      </c>
      <c r="H570" s="28"/>
      <c r="I570" s="29"/>
      <c r="J570" s="29"/>
      <c r="K570" s="29"/>
      <c r="L570" s="30"/>
    </row>
    <row r="571" spans="1:12">
      <c r="A571" s="31"/>
      <c r="B571" s="26" t="s">
        <v>315</v>
      </c>
      <c r="C571" s="33">
        <v>0</v>
      </c>
      <c r="D571" s="33">
        <v>5</v>
      </c>
      <c r="E571" s="33">
        <v>10</v>
      </c>
      <c r="F571" s="33">
        <v>2</v>
      </c>
      <c r="G571" s="33">
        <v>17</v>
      </c>
      <c r="H571" s="28"/>
      <c r="I571" s="29"/>
      <c r="J571" s="29"/>
      <c r="K571" s="29"/>
      <c r="L571" s="30"/>
    </row>
    <row r="572" spans="1:12">
      <c r="A572" s="31"/>
      <c r="B572" s="26" t="s">
        <v>316</v>
      </c>
      <c r="C572" s="33">
        <v>0</v>
      </c>
      <c r="D572" s="33">
        <v>10</v>
      </c>
      <c r="E572" s="33">
        <v>16</v>
      </c>
      <c r="F572" s="33">
        <v>1</v>
      </c>
      <c r="G572" s="33">
        <v>27</v>
      </c>
      <c r="H572" s="28"/>
      <c r="I572" s="29"/>
      <c r="J572" s="29"/>
      <c r="K572" s="29"/>
      <c r="L572" s="30"/>
    </row>
    <row r="573" spans="1:12">
      <c r="A573" s="31"/>
      <c r="B573" s="26" t="s">
        <v>317</v>
      </c>
      <c r="C573" s="33">
        <v>0</v>
      </c>
      <c r="D573" s="33">
        <v>10</v>
      </c>
      <c r="E573" s="33">
        <v>16</v>
      </c>
      <c r="F573" s="33">
        <v>1</v>
      </c>
      <c r="G573" s="33">
        <v>27</v>
      </c>
      <c r="H573" s="28"/>
      <c r="I573" s="29"/>
      <c r="J573" s="29"/>
      <c r="K573" s="29"/>
      <c r="L573" s="30"/>
    </row>
    <row r="574" spans="1:12">
      <c r="A574" s="31"/>
      <c r="B574" s="26" t="s">
        <v>318</v>
      </c>
      <c r="C574" s="33">
        <v>0</v>
      </c>
      <c r="D574" s="33">
        <v>9</v>
      </c>
      <c r="E574" s="33">
        <v>7</v>
      </c>
      <c r="F574" s="33">
        <v>0</v>
      </c>
      <c r="G574" s="33">
        <v>16</v>
      </c>
      <c r="H574" s="28"/>
      <c r="I574" s="29"/>
      <c r="J574" s="29"/>
      <c r="K574" s="29"/>
      <c r="L574" s="30"/>
    </row>
    <row r="575" spans="1:12">
      <c r="A575" s="31"/>
      <c r="B575" s="26" t="s">
        <v>319</v>
      </c>
      <c r="C575" s="33">
        <v>0</v>
      </c>
      <c r="D575" s="33">
        <v>10</v>
      </c>
      <c r="E575" s="33">
        <v>15</v>
      </c>
      <c r="F575" s="33">
        <v>1</v>
      </c>
      <c r="G575" s="33">
        <v>26</v>
      </c>
      <c r="H575" s="28"/>
      <c r="I575" s="29"/>
      <c r="J575" s="29"/>
      <c r="K575" s="29"/>
      <c r="L575" s="30"/>
    </row>
    <row r="576" spans="1:12">
      <c r="A576" s="31"/>
      <c r="B576" s="26" t="s">
        <v>320</v>
      </c>
      <c r="C576" s="33">
        <v>0</v>
      </c>
      <c r="D576" s="33">
        <v>7</v>
      </c>
      <c r="E576" s="33">
        <v>9</v>
      </c>
      <c r="F576" s="33">
        <v>2</v>
      </c>
      <c r="G576" s="33">
        <v>18</v>
      </c>
      <c r="H576" s="28"/>
      <c r="I576" s="29"/>
      <c r="J576" s="29"/>
      <c r="K576" s="29"/>
      <c r="L576" s="30"/>
    </row>
    <row r="577" spans="1:12">
      <c r="A577" s="31"/>
      <c r="B577" s="26" t="s">
        <v>321</v>
      </c>
      <c r="C577" s="33">
        <v>0</v>
      </c>
      <c r="D577" s="33">
        <v>10</v>
      </c>
      <c r="E577" s="33">
        <v>17</v>
      </c>
      <c r="F577" s="33">
        <v>0</v>
      </c>
      <c r="G577" s="33">
        <v>27</v>
      </c>
      <c r="H577" s="28"/>
      <c r="I577" s="29"/>
      <c r="J577" s="29"/>
      <c r="K577" s="29"/>
      <c r="L577" s="30"/>
    </row>
    <row r="578" spans="1:12">
      <c r="A578" s="31"/>
      <c r="B578" s="26" t="s">
        <v>322</v>
      </c>
      <c r="C578" s="33">
        <v>0</v>
      </c>
      <c r="D578" s="33">
        <v>5</v>
      </c>
      <c r="E578" s="33">
        <v>9</v>
      </c>
      <c r="F578" s="33">
        <v>1</v>
      </c>
      <c r="G578" s="33">
        <v>15</v>
      </c>
      <c r="H578" s="28"/>
      <c r="I578" s="29"/>
      <c r="J578" s="29"/>
      <c r="K578" s="29"/>
      <c r="L578" s="30"/>
    </row>
    <row r="579" spans="1:12">
      <c r="A579" s="31"/>
      <c r="B579" s="26" t="s">
        <v>323</v>
      </c>
      <c r="C579" s="33">
        <v>0</v>
      </c>
      <c r="D579" s="33">
        <v>7</v>
      </c>
      <c r="E579" s="33">
        <v>12</v>
      </c>
      <c r="F579" s="33">
        <v>3</v>
      </c>
      <c r="G579" s="33">
        <v>22</v>
      </c>
      <c r="H579" s="28"/>
      <c r="I579" s="29"/>
      <c r="J579" s="29"/>
      <c r="K579" s="29"/>
      <c r="L579" s="30"/>
    </row>
    <row r="580" spans="1:12">
      <c r="A580" s="31"/>
      <c r="B580" s="26" t="s">
        <v>324</v>
      </c>
      <c r="C580" s="33">
        <v>0</v>
      </c>
      <c r="D580" s="33">
        <v>9</v>
      </c>
      <c r="E580" s="33">
        <v>9</v>
      </c>
      <c r="F580" s="33">
        <v>0</v>
      </c>
      <c r="G580" s="33">
        <v>18</v>
      </c>
      <c r="H580" s="28"/>
      <c r="I580" s="29"/>
      <c r="J580" s="29"/>
      <c r="K580" s="29"/>
      <c r="L580" s="30"/>
    </row>
    <row r="581" spans="1:12">
      <c r="A581" s="31"/>
      <c r="B581" s="26" t="s">
        <v>325</v>
      </c>
      <c r="C581" s="33">
        <v>0</v>
      </c>
      <c r="D581" s="33">
        <v>4</v>
      </c>
      <c r="E581" s="33">
        <v>6</v>
      </c>
      <c r="F581" s="33">
        <v>0</v>
      </c>
      <c r="G581" s="33">
        <v>10</v>
      </c>
      <c r="H581" s="28"/>
      <c r="I581" s="29"/>
      <c r="J581" s="29"/>
      <c r="K581" s="29"/>
      <c r="L581" s="30"/>
    </row>
    <row r="582" spans="1:12">
      <c r="A582" s="31"/>
      <c r="B582" s="26" t="s">
        <v>326</v>
      </c>
      <c r="C582" s="33">
        <v>0</v>
      </c>
      <c r="D582" s="33">
        <v>15</v>
      </c>
      <c r="E582" s="33">
        <v>8</v>
      </c>
      <c r="F582" s="33">
        <v>0</v>
      </c>
      <c r="G582" s="33">
        <v>23</v>
      </c>
      <c r="H582" s="28"/>
      <c r="I582" s="29"/>
      <c r="J582" s="29"/>
      <c r="K582" s="29"/>
      <c r="L582" s="30"/>
    </row>
    <row r="583" spans="1:12">
      <c r="A583" s="31"/>
      <c r="B583" s="26" t="s">
        <v>327</v>
      </c>
      <c r="C583" s="33">
        <v>0</v>
      </c>
      <c r="D583" s="33">
        <v>11</v>
      </c>
      <c r="E583" s="33">
        <v>25</v>
      </c>
      <c r="F583" s="33">
        <v>0</v>
      </c>
      <c r="G583" s="33">
        <v>36</v>
      </c>
      <c r="H583" s="28"/>
      <c r="I583" s="29"/>
      <c r="J583" s="29"/>
      <c r="K583" s="29"/>
      <c r="L583" s="30"/>
    </row>
    <row r="584" spans="1:12">
      <c r="A584" s="31"/>
      <c r="B584" s="26" t="s">
        <v>328</v>
      </c>
      <c r="C584" s="33">
        <v>0</v>
      </c>
      <c r="D584" s="33">
        <v>8</v>
      </c>
      <c r="E584" s="33">
        <v>11</v>
      </c>
      <c r="F584" s="33">
        <v>2</v>
      </c>
      <c r="G584" s="33">
        <v>21</v>
      </c>
      <c r="H584" s="28"/>
      <c r="I584" s="29"/>
      <c r="J584" s="29"/>
      <c r="K584" s="29"/>
      <c r="L584" s="30"/>
    </row>
    <row r="585" spans="1:12">
      <c r="A585" s="31"/>
      <c r="B585" s="26" t="s">
        <v>329</v>
      </c>
      <c r="C585" s="33">
        <v>0</v>
      </c>
      <c r="D585" s="33">
        <v>13</v>
      </c>
      <c r="E585" s="33">
        <v>13</v>
      </c>
      <c r="F585" s="33">
        <v>0</v>
      </c>
      <c r="G585" s="33">
        <v>26</v>
      </c>
      <c r="H585" s="28"/>
      <c r="I585" s="29"/>
      <c r="J585" s="29"/>
      <c r="K585" s="29"/>
      <c r="L585" s="30"/>
    </row>
    <row r="586" spans="1:12">
      <c r="A586" s="31"/>
      <c r="B586" s="26" t="s">
        <v>330</v>
      </c>
      <c r="C586" s="33">
        <v>0</v>
      </c>
      <c r="D586" s="33">
        <v>10</v>
      </c>
      <c r="E586" s="33">
        <v>18</v>
      </c>
      <c r="F586" s="33">
        <v>0</v>
      </c>
      <c r="G586" s="33">
        <v>28</v>
      </c>
      <c r="H586" s="28"/>
      <c r="I586" s="29"/>
      <c r="J586" s="29"/>
      <c r="K586" s="29"/>
      <c r="L586" s="30"/>
    </row>
    <row r="587" spans="1:12">
      <c r="A587" s="31"/>
      <c r="B587" s="26" t="s">
        <v>331</v>
      </c>
      <c r="C587" s="33">
        <v>0</v>
      </c>
      <c r="D587" s="33">
        <v>11</v>
      </c>
      <c r="E587" s="33">
        <v>20</v>
      </c>
      <c r="F587" s="33">
        <v>0</v>
      </c>
      <c r="G587" s="33">
        <v>31</v>
      </c>
      <c r="H587" s="28"/>
      <c r="I587" s="29"/>
      <c r="J587" s="29"/>
      <c r="K587" s="29"/>
      <c r="L587" s="30"/>
    </row>
    <row r="588" spans="1:12">
      <c r="A588" s="31"/>
      <c r="B588" s="26" t="s">
        <v>332</v>
      </c>
      <c r="C588" s="33">
        <v>0</v>
      </c>
      <c r="D588" s="33">
        <v>12</v>
      </c>
      <c r="E588" s="33">
        <v>16</v>
      </c>
      <c r="F588" s="33">
        <v>0</v>
      </c>
      <c r="G588" s="33">
        <v>28</v>
      </c>
      <c r="H588" s="28"/>
      <c r="I588" s="29"/>
      <c r="J588" s="29"/>
      <c r="K588" s="29"/>
      <c r="L588" s="30"/>
    </row>
    <row r="589" spans="1:12">
      <c r="A589" s="31"/>
      <c r="B589" s="26" t="s">
        <v>333</v>
      </c>
      <c r="C589" s="33">
        <v>0</v>
      </c>
      <c r="D589" s="33">
        <v>14</v>
      </c>
      <c r="E589" s="33">
        <v>19</v>
      </c>
      <c r="F589" s="33">
        <v>2</v>
      </c>
      <c r="G589" s="33">
        <v>35</v>
      </c>
      <c r="H589" s="28"/>
      <c r="I589" s="29"/>
      <c r="J589" s="29"/>
      <c r="K589" s="29"/>
      <c r="L589" s="30"/>
    </row>
    <row r="590" spans="1:12">
      <c r="A590" s="31"/>
      <c r="B590" s="26" t="s">
        <v>334</v>
      </c>
      <c r="C590" s="33">
        <v>0</v>
      </c>
      <c r="D590" s="33">
        <v>14</v>
      </c>
      <c r="E590" s="33">
        <v>27</v>
      </c>
      <c r="F590" s="33">
        <v>3</v>
      </c>
      <c r="G590" s="33">
        <v>44</v>
      </c>
      <c r="H590" s="28"/>
      <c r="I590" s="29"/>
      <c r="J590" s="29"/>
      <c r="K590" s="29"/>
      <c r="L590" s="30"/>
    </row>
    <row r="591" spans="1:12">
      <c r="A591" s="31"/>
      <c r="B591" s="26" t="s">
        <v>335</v>
      </c>
      <c r="C591" s="33">
        <v>0</v>
      </c>
      <c r="D591" s="33">
        <v>15</v>
      </c>
      <c r="E591" s="33">
        <v>23</v>
      </c>
      <c r="F591" s="33">
        <v>1</v>
      </c>
      <c r="G591" s="33">
        <v>39</v>
      </c>
      <c r="H591" s="28"/>
      <c r="I591" s="29"/>
      <c r="J591" s="29"/>
      <c r="K591" s="29"/>
      <c r="L591" s="30"/>
    </row>
    <row r="592" spans="1:12">
      <c r="A592" s="31"/>
      <c r="B592" s="26" t="s">
        <v>336</v>
      </c>
      <c r="C592" s="33">
        <v>0</v>
      </c>
      <c r="D592" s="33">
        <v>8</v>
      </c>
      <c r="E592" s="33">
        <v>20</v>
      </c>
      <c r="F592" s="33">
        <v>0</v>
      </c>
      <c r="G592" s="33">
        <v>28</v>
      </c>
      <c r="H592" s="28"/>
      <c r="I592" s="29"/>
      <c r="J592" s="29"/>
      <c r="K592" s="29"/>
      <c r="L592" s="30"/>
    </row>
    <row r="593" spans="1:12">
      <c r="A593" s="31"/>
      <c r="B593" s="26" t="s">
        <v>337</v>
      </c>
      <c r="C593" s="33">
        <v>0</v>
      </c>
      <c r="D593" s="33">
        <v>10</v>
      </c>
      <c r="E593" s="33">
        <v>14</v>
      </c>
      <c r="F593" s="33">
        <v>1</v>
      </c>
      <c r="G593" s="33">
        <v>25</v>
      </c>
      <c r="H593" s="28"/>
      <c r="I593" s="29"/>
      <c r="J593" s="29"/>
      <c r="K593" s="29"/>
      <c r="L593" s="30"/>
    </row>
    <row r="594" spans="1:12">
      <c r="A594" s="31"/>
      <c r="B594" s="26" t="s">
        <v>338</v>
      </c>
      <c r="C594" s="33">
        <v>0</v>
      </c>
      <c r="D594" s="33">
        <v>7</v>
      </c>
      <c r="E594" s="33">
        <v>24</v>
      </c>
      <c r="F594" s="33">
        <v>0</v>
      </c>
      <c r="G594" s="33">
        <v>31</v>
      </c>
      <c r="H594" s="28"/>
      <c r="I594" s="29"/>
      <c r="J594" s="29"/>
      <c r="K594" s="29"/>
      <c r="L594" s="30"/>
    </row>
    <row r="595" spans="1:12">
      <c r="A595" s="31"/>
      <c r="B595" s="26" t="s">
        <v>339</v>
      </c>
      <c r="C595" s="33">
        <v>0</v>
      </c>
      <c r="D595" s="33">
        <v>10</v>
      </c>
      <c r="E595" s="33">
        <v>19</v>
      </c>
      <c r="F595" s="33">
        <v>1</v>
      </c>
      <c r="G595" s="33">
        <v>30</v>
      </c>
      <c r="H595" s="28"/>
      <c r="I595" s="29"/>
      <c r="J595" s="29"/>
      <c r="K595" s="29"/>
      <c r="L595" s="30"/>
    </row>
    <row r="596" spans="1:12">
      <c r="A596" s="31"/>
      <c r="B596" s="26" t="s">
        <v>340</v>
      </c>
      <c r="C596" s="33">
        <v>0</v>
      </c>
      <c r="D596" s="33">
        <v>13</v>
      </c>
      <c r="E596" s="33">
        <v>18</v>
      </c>
      <c r="F596" s="33">
        <v>3</v>
      </c>
      <c r="G596" s="33">
        <v>34</v>
      </c>
      <c r="H596" s="28"/>
      <c r="I596" s="29"/>
      <c r="J596" s="29"/>
      <c r="K596" s="29"/>
      <c r="L596" s="30"/>
    </row>
    <row r="597" spans="1:12">
      <c r="A597" s="31"/>
      <c r="B597" s="26" t="s">
        <v>341</v>
      </c>
      <c r="C597" s="33">
        <v>0</v>
      </c>
      <c r="D597" s="33">
        <v>3</v>
      </c>
      <c r="E597" s="33">
        <v>14</v>
      </c>
      <c r="F597" s="33">
        <v>0</v>
      </c>
      <c r="G597" s="33">
        <v>17</v>
      </c>
      <c r="H597" s="28"/>
      <c r="I597" s="29"/>
      <c r="J597" s="29"/>
      <c r="K597" s="29"/>
      <c r="L597" s="30"/>
    </row>
    <row r="598" spans="1:12">
      <c r="A598" s="31"/>
      <c r="B598" s="26" t="s">
        <v>342</v>
      </c>
      <c r="C598" s="33">
        <v>0</v>
      </c>
      <c r="D598" s="33">
        <v>2</v>
      </c>
      <c r="E598" s="33">
        <v>11</v>
      </c>
      <c r="F598" s="33">
        <v>0</v>
      </c>
      <c r="G598" s="33">
        <v>13</v>
      </c>
      <c r="H598" s="28"/>
      <c r="I598" s="29"/>
      <c r="J598" s="29"/>
      <c r="K598" s="29"/>
      <c r="L598" s="30"/>
    </row>
    <row r="599" spans="1:12">
      <c r="A599" s="31"/>
      <c r="B599" s="26" t="s">
        <v>343</v>
      </c>
      <c r="C599" s="33">
        <v>0</v>
      </c>
      <c r="D599" s="33">
        <v>21</v>
      </c>
      <c r="E599" s="33">
        <v>47</v>
      </c>
      <c r="F599" s="33">
        <v>2</v>
      </c>
      <c r="G599" s="33">
        <v>70</v>
      </c>
      <c r="H599" s="28"/>
      <c r="I599" s="29"/>
      <c r="J599" s="29"/>
      <c r="K599" s="29"/>
      <c r="L599" s="30"/>
    </row>
    <row r="600" spans="1:12">
      <c r="A600" s="31"/>
      <c r="B600" s="26" t="s">
        <v>344</v>
      </c>
      <c r="C600" s="33">
        <v>0</v>
      </c>
      <c r="D600" s="33">
        <v>11</v>
      </c>
      <c r="E600" s="33">
        <v>16</v>
      </c>
      <c r="F600" s="33">
        <v>3</v>
      </c>
      <c r="G600" s="33">
        <v>30</v>
      </c>
      <c r="H600" s="28"/>
      <c r="I600" s="29"/>
      <c r="J600" s="29"/>
      <c r="K600" s="29"/>
      <c r="L600" s="30"/>
    </row>
    <row r="601" spans="1:12">
      <c r="A601" s="31"/>
      <c r="B601" s="26" t="s">
        <v>345</v>
      </c>
      <c r="C601" s="33">
        <v>0</v>
      </c>
      <c r="D601" s="33">
        <v>9</v>
      </c>
      <c r="E601" s="33">
        <v>22</v>
      </c>
      <c r="F601" s="33">
        <v>3</v>
      </c>
      <c r="G601" s="33">
        <v>34</v>
      </c>
      <c r="H601" s="28"/>
      <c r="I601" s="29"/>
      <c r="J601" s="29"/>
      <c r="K601" s="29"/>
      <c r="L601" s="30"/>
    </row>
    <row r="602" spans="1:12">
      <c r="A602" s="31"/>
      <c r="B602" s="26" t="s">
        <v>346</v>
      </c>
      <c r="C602" s="33">
        <v>0</v>
      </c>
      <c r="D602" s="33">
        <v>5</v>
      </c>
      <c r="E602" s="33">
        <v>11</v>
      </c>
      <c r="F602" s="33">
        <v>1</v>
      </c>
      <c r="G602" s="33">
        <v>17</v>
      </c>
      <c r="H602" s="28"/>
      <c r="I602" s="29"/>
      <c r="J602" s="29"/>
      <c r="K602" s="29"/>
      <c r="L602" s="30"/>
    </row>
    <row r="603" spans="1:12">
      <c r="A603" s="31"/>
      <c r="B603" s="26" t="s">
        <v>347</v>
      </c>
      <c r="C603" s="33">
        <v>0</v>
      </c>
      <c r="D603" s="33">
        <v>6</v>
      </c>
      <c r="E603" s="33">
        <v>14</v>
      </c>
      <c r="F603" s="33">
        <v>1</v>
      </c>
      <c r="G603" s="33">
        <v>21</v>
      </c>
      <c r="H603" s="28"/>
      <c r="I603" s="29"/>
      <c r="J603" s="29"/>
      <c r="K603" s="29"/>
      <c r="L603" s="30"/>
    </row>
    <row r="604" spans="1:12">
      <c r="A604" s="31"/>
      <c r="B604" s="26" t="s">
        <v>348</v>
      </c>
      <c r="C604" s="33">
        <v>0</v>
      </c>
      <c r="D604" s="33">
        <v>8</v>
      </c>
      <c r="E604" s="33">
        <v>23</v>
      </c>
      <c r="F604" s="33">
        <v>3</v>
      </c>
      <c r="G604" s="33">
        <v>34</v>
      </c>
      <c r="H604" s="28"/>
      <c r="I604" s="29"/>
      <c r="J604" s="29"/>
      <c r="K604" s="29"/>
      <c r="L604" s="30"/>
    </row>
    <row r="605" spans="1:12">
      <c r="A605" s="31"/>
      <c r="B605" s="26" t="s">
        <v>349</v>
      </c>
      <c r="C605" s="33">
        <v>0</v>
      </c>
      <c r="D605" s="33">
        <v>9</v>
      </c>
      <c r="E605" s="33">
        <v>23</v>
      </c>
      <c r="F605" s="33">
        <v>4</v>
      </c>
      <c r="G605" s="33">
        <v>36</v>
      </c>
      <c r="H605" s="28"/>
      <c r="I605" s="29"/>
      <c r="J605" s="29"/>
      <c r="K605" s="29"/>
      <c r="L605" s="30"/>
    </row>
    <row r="606" spans="1:12">
      <c r="A606" s="31"/>
      <c r="B606" s="26" t="s">
        <v>350</v>
      </c>
      <c r="C606" s="33">
        <v>0</v>
      </c>
      <c r="D606" s="33">
        <v>2</v>
      </c>
      <c r="E606" s="33">
        <v>10</v>
      </c>
      <c r="F606" s="33">
        <v>0</v>
      </c>
      <c r="G606" s="33">
        <v>12</v>
      </c>
      <c r="H606" s="28"/>
      <c r="I606" s="29"/>
      <c r="J606" s="29"/>
      <c r="K606" s="29"/>
      <c r="L606" s="30"/>
    </row>
    <row r="607" spans="1:12">
      <c r="A607" s="31"/>
      <c r="B607" s="26" t="s">
        <v>351</v>
      </c>
      <c r="C607" s="33">
        <v>0</v>
      </c>
      <c r="D607" s="33">
        <v>6</v>
      </c>
      <c r="E607" s="33">
        <v>17</v>
      </c>
      <c r="F607" s="33">
        <v>4</v>
      </c>
      <c r="G607" s="33">
        <v>27</v>
      </c>
      <c r="H607" s="28"/>
      <c r="I607" s="29"/>
      <c r="J607" s="29"/>
      <c r="K607" s="29"/>
      <c r="L607" s="30"/>
    </row>
    <row r="608" spans="1:12">
      <c r="A608" s="31"/>
      <c r="B608" s="26" t="s">
        <v>352</v>
      </c>
      <c r="C608" s="33">
        <v>0</v>
      </c>
      <c r="D608" s="33">
        <v>4</v>
      </c>
      <c r="E608" s="33">
        <v>13</v>
      </c>
      <c r="F608" s="33">
        <v>0</v>
      </c>
      <c r="G608" s="33">
        <v>17</v>
      </c>
      <c r="H608" s="28"/>
      <c r="I608" s="29"/>
      <c r="J608" s="29"/>
      <c r="K608" s="29"/>
      <c r="L608" s="30"/>
    </row>
    <row r="609" spans="1:12">
      <c r="A609" s="31"/>
      <c r="B609" s="26" t="s">
        <v>353</v>
      </c>
      <c r="C609" s="33">
        <v>0</v>
      </c>
      <c r="D609" s="33">
        <v>10</v>
      </c>
      <c r="E609" s="33">
        <v>13</v>
      </c>
      <c r="F609" s="33">
        <v>3</v>
      </c>
      <c r="G609" s="33">
        <v>26</v>
      </c>
      <c r="H609" s="28"/>
      <c r="I609" s="29"/>
      <c r="J609" s="29"/>
      <c r="K609" s="29"/>
      <c r="L609" s="30"/>
    </row>
    <row r="610" spans="1:12">
      <c r="A610" s="31"/>
      <c r="B610" s="26" t="s">
        <v>354</v>
      </c>
      <c r="C610" s="33">
        <v>0</v>
      </c>
      <c r="D610" s="33">
        <v>0</v>
      </c>
      <c r="E610" s="33">
        <v>0</v>
      </c>
      <c r="F610" s="33">
        <v>0</v>
      </c>
      <c r="G610" s="33">
        <v>0</v>
      </c>
      <c r="H610" s="28"/>
      <c r="I610" s="29"/>
      <c r="J610" s="29"/>
      <c r="K610" s="29"/>
      <c r="L610" s="30"/>
    </row>
    <row r="611" spans="1:12">
      <c r="A611" s="31"/>
      <c r="B611" s="26" t="s">
        <v>355</v>
      </c>
      <c r="C611" s="33">
        <v>0</v>
      </c>
      <c r="D611" s="33">
        <v>13</v>
      </c>
      <c r="E611" s="33">
        <v>30</v>
      </c>
      <c r="F611" s="33">
        <v>2</v>
      </c>
      <c r="G611" s="33">
        <v>45</v>
      </c>
      <c r="H611" s="28"/>
      <c r="I611" s="29"/>
      <c r="J611" s="29"/>
      <c r="K611" s="29"/>
      <c r="L611" s="30"/>
    </row>
    <row r="612" spans="1:12">
      <c r="A612" s="31"/>
      <c r="B612" s="26" t="s">
        <v>356</v>
      </c>
      <c r="C612" s="33">
        <v>0</v>
      </c>
      <c r="D612" s="33">
        <v>4</v>
      </c>
      <c r="E612" s="33">
        <v>12</v>
      </c>
      <c r="F612" s="33">
        <v>1</v>
      </c>
      <c r="G612" s="33">
        <v>17</v>
      </c>
      <c r="H612" s="28"/>
      <c r="I612" s="29"/>
      <c r="J612" s="29"/>
      <c r="K612" s="29"/>
      <c r="L612" s="30"/>
    </row>
    <row r="613" spans="1:12">
      <c r="A613" s="31"/>
      <c r="B613" s="26" t="s">
        <v>357</v>
      </c>
      <c r="C613" s="33">
        <v>0</v>
      </c>
      <c r="D613" s="33">
        <v>17</v>
      </c>
      <c r="E613" s="33">
        <v>27</v>
      </c>
      <c r="F613" s="33">
        <v>7</v>
      </c>
      <c r="G613" s="33">
        <v>51</v>
      </c>
      <c r="H613" s="28"/>
      <c r="I613" s="29"/>
      <c r="J613" s="29"/>
      <c r="K613" s="29"/>
      <c r="L613" s="30"/>
    </row>
    <row r="614" spans="1:12">
      <c r="A614" s="31"/>
      <c r="B614" s="26" t="s">
        <v>358</v>
      </c>
      <c r="C614" s="33">
        <v>0</v>
      </c>
      <c r="D614" s="33">
        <v>18</v>
      </c>
      <c r="E614" s="33">
        <v>31</v>
      </c>
      <c r="F614" s="33">
        <v>7</v>
      </c>
      <c r="G614" s="33">
        <v>56</v>
      </c>
      <c r="H614" s="28"/>
      <c r="I614" s="29"/>
      <c r="J614" s="29"/>
      <c r="K614" s="29"/>
      <c r="L614" s="30"/>
    </row>
    <row r="615" spans="1:12">
      <c r="A615" s="31"/>
      <c r="B615" s="26" t="s">
        <v>359</v>
      </c>
      <c r="C615" s="33">
        <v>0</v>
      </c>
      <c r="D615" s="33">
        <v>12</v>
      </c>
      <c r="E615" s="33">
        <v>28</v>
      </c>
      <c r="F615" s="33">
        <v>3</v>
      </c>
      <c r="G615" s="33">
        <v>43</v>
      </c>
      <c r="H615" s="28"/>
      <c r="I615" s="29"/>
      <c r="J615" s="29"/>
      <c r="K615" s="29"/>
      <c r="L615" s="30"/>
    </row>
    <row r="616" spans="1:12">
      <c r="A616" s="31"/>
      <c r="B616" s="26" t="s">
        <v>360</v>
      </c>
      <c r="C616" s="33">
        <v>0</v>
      </c>
      <c r="D616" s="33">
        <v>11</v>
      </c>
      <c r="E616" s="33">
        <v>34</v>
      </c>
      <c r="F616" s="33">
        <v>3</v>
      </c>
      <c r="G616" s="33">
        <v>48</v>
      </c>
      <c r="H616" s="28"/>
      <c r="I616" s="29"/>
      <c r="J616" s="29"/>
      <c r="K616" s="29"/>
      <c r="L616" s="30"/>
    </row>
    <row r="617" spans="1:12">
      <c r="A617" s="31"/>
      <c r="B617" s="26" t="s">
        <v>361</v>
      </c>
      <c r="C617" s="33">
        <v>0</v>
      </c>
      <c r="D617" s="33">
        <v>7</v>
      </c>
      <c r="E617" s="33">
        <v>27</v>
      </c>
      <c r="F617" s="33">
        <v>2</v>
      </c>
      <c r="G617" s="33">
        <v>36</v>
      </c>
      <c r="H617" s="28"/>
      <c r="I617" s="29"/>
      <c r="J617" s="29"/>
      <c r="K617" s="29"/>
      <c r="L617" s="30"/>
    </row>
    <row r="618" spans="1:12">
      <c r="A618" s="31"/>
      <c r="B618" s="26" t="s">
        <v>362</v>
      </c>
      <c r="C618" s="33">
        <v>0</v>
      </c>
      <c r="D618" s="33">
        <v>14</v>
      </c>
      <c r="E618" s="33">
        <v>31</v>
      </c>
      <c r="F618" s="33">
        <v>2</v>
      </c>
      <c r="G618" s="33">
        <v>47</v>
      </c>
      <c r="H618" s="28"/>
      <c r="I618" s="29"/>
      <c r="J618" s="29"/>
      <c r="K618" s="29"/>
      <c r="L618" s="30"/>
    </row>
    <row r="619" spans="1:12">
      <c r="A619" s="31"/>
      <c r="B619" s="26" t="s">
        <v>363</v>
      </c>
      <c r="C619" s="33">
        <v>0</v>
      </c>
      <c r="D619" s="33">
        <v>11</v>
      </c>
      <c r="E619" s="33">
        <v>18</v>
      </c>
      <c r="F619" s="33">
        <v>3</v>
      </c>
      <c r="G619" s="33">
        <v>32</v>
      </c>
      <c r="H619" s="28"/>
      <c r="I619" s="29"/>
      <c r="J619" s="29"/>
      <c r="K619" s="29"/>
      <c r="L619" s="30"/>
    </row>
    <row r="620" spans="1:12">
      <c r="A620" s="31"/>
      <c r="B620" s="26" t="s">
        <v>364</v>
      </c>
      <c r="C620" s="33">
        <v>0</v>
      </c>
      <c r="D620" s="33">
        <v>12</v>
      </c>
      <c r="E620" s="33">
        <v>24</v>
      </c>
      <c r="F620" s="33">
        <v>6</v>
      </c>
      <c r="G620" s="33">
        <v>42</v>
      </c>
      <c r="H620" s="28"/>
      <c r="I620" s="29"/>
      <c r="J620" s="29"/>
      <c r="K620" s="29"/>
      <c r="L620" s="30"/>
    </row>
    <row r="621" spans="1:12">
      <c r="A621" s="31"/>
      <c r="B621" s="26" t="s">
        <v>365</v>
      </c>
      <c r="C621" s="33">
        <v>0</v>
      </c>
      <c r="D621" s="33">
        <v>18</v>
      </c>
      <c r="E621" s="33">
        <v>37</v>
      </c>
      <c r="F621" s="33">
        <v>3</v>
      </c>
      <c r="G621" s="33">
        <v>58</v>
      </c>
      <c r="H621" s="28"/>
      <c r="I621" s="29"/>
      <c r="J621" s="29"/>
      <c r="K621" s="29"/>
      <c r="L621" s="30"/>
    </row>
    <row r="622" spans="1:12">
      <c r="A622" s="31"/>
      <c r="B622" s="26" t="s">
        <v>366</v>
      </c>
      <c r="C622" s="33">
        <v>0</v>
      </c>
      <c r="D622" s="33">
        <v>10</v>
      </c>
      <c r="E622" s="33">
        <v>23</v>
      </c>
      <c r="F622" s="33">
        <v>7</v>
      </c>
      <c r="G622" s="33">
        <v>40</v>
      </c>
      <c r="H622" s="28"/>
      <c r="I622" s="29"/>
      <c r="J622" s="29"/>
      <c r="K622" s="29"/>
      <c r="L622" s="30"/>
    </row>
    <row r="623" spans="1:12">
      <c r="A623" s="31"/>
      <c r="B623" s="26" t="s">
        <v>367</v>
      </c>
      <c r="C623" s="33">
        <v>0</v>
      </c>
      <c r="D623" s="33">
        <v>7</v>
      </c>
      <c r="E623" s="33">
        <v>14</v>
      </c>
      <c r="F623" s="33">
        <v>1</v>
      </c>
      <c r="G623" s="33">
        <v>22</v>
      </c>
      <c r="H623" s="28"/>
      <c r="I623" s="29"/>
      <c r="J623" s="29"/>
      <c r="K623" s="29"/>
      <c r="L623" s="30"/>
    </row>
    <row r="624" spans="1:12">
      <c r="A624" s="31"/>
      <c r="B624" s="26" t="s">
        <v>368</v>
      </c>
      <c r="C624" s="33">
        <v>0</v>
      </c>
      <c r="D624" s="33">
        <v>6</v>
      </c>
      <c r="E624" s="33">
        <v>24</v>
      </c>
      <c r="F624" s="33">
        <v>2</v>
      </c>
      <c r="G624" s="33">
        <v>32</v>
      </c>
      <c r="H624" s="28"/>
      <c r="I624" s="29"/>
      <c r="J624" s="29"/>
      <c r="K624" s="29"/>
      <c r="L624" s="30"/>
    </row>
    <row r="625" spans="1:12">
      <c r="A625" s="31"/>
      <c r="B625" s="26" t="s">
        <v>369</v>
      </c>
      <c r="C625" s="33">
        <v>0</v>
      </c>
      <c r="D625" s="33">
        <v>6</v>
      </c>
      <c r="E625" s="33">
        <v>23</v>
      </c>
      <c r="F625" s="33">
        <v>6</v>
      </c>
      <c r="G625" s="33">
        <v>35</v>
      </c>
      <c r="H625" s="28"/>
      <c r="I625" s="29"/>
      <c r="J625" s="29"/>
      <c r="K625" s="29"/>
      <c r="L625" s="30"/>
    </row>
    <row r="626" spans="1:12">
      <c r="A626" s="31"/>
      <c r="B626" s="26" t="s">
        <v>370</v>
      </c>
      <c r="C626" s="33">
        <v>0</v>
      </c>
      <c r="D626" s="33">
        <v>10</v>
      </c>
      <c r="E626" s="33">
        <v>35</v>
      </c>
      <c r="F626" s="33">
        <v>6</v>
      </c>
      <c r="G626" s="33">
        <v>51</v>
      </c>
      <c r="H626" s="28"/>
      <c r="I626" s="29"/>
      <c r="J626" s="29"/>
      <c r="K626" s="29"/>
      <c r="L626" s="30"/>
    </row>
    <row r="627" spans="1:12">
      <c r="A627" s="31"/>
      <c r="B627" s="26" t="s">
        <v>371</v>
      </c>
      <c r="C627" s="33">
        <v>0</v>
      </c>
      <c r="D627" s="33">
        <v>7</v>
      </c>
      <c r="E627" s="33">
        <v>20</v>
      </c>
      <c r="F627" s="33">
        <v>2</v>
      </c>
      <c r="G627" s="33">
        <v>29</v>
      </c>
      <c r="H627" s="28"/>
      <c r="I627" s="29"/>
      <c r="J627" s="29"/>
      <c r="K627" s="29"/>
      <c r="L627" s="30"/>
    </row>
    <row r="628" spans="1:12">
      <c r="A628" s="31"/>
      <c r="B628" s="26" t="s">
        <v>372</v>
      </c>
      <c r="C628" s="33">
        <v>0</v>
      </c>
      <c r="D628" s="33">
        <v>9</v>
      </c>
      <c r="E628" s="33">
        <v>24</v>
      </c>
      <c r="F628" s="33">
        <v>3</v>
      </c>
      <c r="G628" s="33">
        <v>36</v>
      </c>
      <c r="H628" s="28"/>
      <c r="I628" s="29"/>
      <c r="J628" s="29"/>
      <c r="K628" s="29"/>
      <c r="L628" s="30"/>
    </row>
    <row r="629" spans="1:12">
      <c r="A629" s="31"/>
      <c r="B629" s="26" t="s">
        <v>373</v>
      </c>
      <c r="C629" s="33">
        <v>0</v>
      </c>
      <c r="D629" s="33">
        <v>20</v>
      </c>
      <c r="E629" s="33">
        <v>20</v>
      </c>
      <c r="F629" s="33">
        <v>5</v>
      </c>
      <c r="G629" s="33">
        <v>45</v>
      </c>
      <c r="H629" s="28"/>
      <c r="I629" s="29"/>
      <c r="J629" s="29"/>
      <c r="K629" s="29"/>
      <c r="L629" s="30"/>
    </row>
    <row r="630" spans="1:12">
      <c r="A630" s="31"/>
      <c r="B630" s="26" t="s">
        <v>374</v>
      </c>
      <c r="C630" s="33">
        <v>0</v>
      </c>
      <c r="D630" s="33">
        <v>19</v>
      </c>
      <c r="E630" s="33">
        <v>23</v>
      </c>
      <c r="F630" s="33">
        <v>3</v>
      </c>
      <c r="G630" s="33">
        <v>45</v>
      </c>
      <c r="H630" s="28"/>
      <c r="I630" s="29"/>
      <c r="J630" s="29"/>
      <c r="K630" s="29"/>
      <c r="L630" s="30"/>
    </row>
    <row r="631" spans="1:12">
      <c r="A631" s="31"/>
      <c r="B631" s="26" t="s">
        <v>375</v>
      </c>
      <c r="C631" s="33">
        <v>0</v>
      </c>
      <c r="D631" s="33">
        <v>6</v>
      </c>
      <c r="E631" s="33">
        <v>21</v>
      </c>
      <c r="F631" s="33">
        <v>0</v>
      </c>
      <c r="G631" s="33">
        <v>27</v>
      </c>
      <c r="H631" s="28"/>
      <c r="I631" s="29"/>
      <c r="J631" s="29"/>
      <c r="K631" s="29"/>
      <c r="L631" s="30"/>
    </row>
    <row r="632" spans="1:12">
      <c r="A632" s="31"/>
      <c r="B632" s="26" t="s">
        <v>376</v>
      </c>
      <c r="C632" s="33">
        <v>0</v>
      </c>
      <c r="D632" s="33">
        <v>5</v>
      </c>
      <c r="E632" s="33">
        <v>24</v>
      </c>
      <c r="F632" s="33">
        <v>3</v>
      </c>
      <c r="G632" s="33">
        <v>32</v>
      </c>
      <c r="H632" s="28"/>
      <c r="I632" s="29"/>
      <c r="J632" s="29"/>
      <c r="K632" s="29"/>
      <c r="L632" s="30"/>
    </row>
    <row r="633" spans="1:12">
      <c r="A633" s="31"/>
      <c r="B633" s="26" t="s">
        <v>377</v>
      </c>
      <c r="C633" s="33">
        <v>0</v>
      </c>
      <c r="D633" s="33">
        <v>7</v>
      </c>
      <c r="E633" s="33">
        <v>20</v>
      </c>
      <c r="F633" s="33">
        <v>1</v>
      </c>
      <c r="G633" s="33">
        <v>28</v>
      </c>
      <c r="H633" s="28"/>
      <c r="I633" s="29"/>
      <c r="J633" s="29"/>
      <c r="K633" s="29"/>
      <c r="L633" s="30"/>
    </row>
    <row r="634" spans="1:12">
      <c r="A634" s="31"/>
      <c r="B634" s="26" t="s">
        <v>378</v>
      </c>
      <c r="C634" s="33">
        <v>0</v>
      </c>
      <c r="D634" s="33">
        <v>5</v>
      </c>
      <c r="E634" s="33">
        <v>20</v>
      </c>
      <c r="F634" s="33">
        <v>6</v>
      </c>
      <c r="G634" s="33">
        <v>31</v>
      </c>
      <c r="H634" s="28"/>
      <c r="I634" s="29"/>
      <c r="J634" s="29"/>
      <c r="K634" s="29"/>
      <c r="L634" s="30"/>
    </row>
    <row r="635" spans="1:12">
      <c r="A635" s="31"/>
      <c r="B635" s="26" t="s">
        <v>379</v>
      </c>
      <c r="C635" s="33">
        <v>0</v>
      </c>
      <c r="D635" s="33">
        <v>5</v>
      </c>
      <c r="E635" s="33">
        <v>15</v>
      </c>
      <c r="F635" s="33">
        <v>4</v>
      </c>
      <c r="G635" s="33">
        <v>24</v>
      </c>
      <c r="H635" s="28"/>
      <c r="I635" s="29"/>
      <c r="J635" s="29"/>
      <c r="K635" s="29"/>
      <c r="L635" s="30"/>
    </row>
    <row r="636" spans="1:12">
      <c r="A636" s="31"/>
      <c r="B636" s="26" t="s">
        <v>380</v>
      </c>
      <c r="C636" s="33">
        <v>0</v>
      </c>
      <c r="D636" s="33">
        <v>6</v>
      </c>
      <c r="E636" s="33">
        <v>18</v>
      </c>
      <c r="F636" s="33">
        <v>2</v>
      </c>
      <c r="G636" s="33">
        <v>26</v>
      </c>
    </row>
    <row r="637" spans="1:12">
      <c r="A637" s="31"/>
      <c r="B637" s="26" t="s">
        <v>381</v>
      </c>
      <c r="C637" s="33">
        <v>0</v>
      </c>
      <c r="D637" s="33">
        <v>5</v>
      </c>
      <c r="E637" s="33">
        <v>19</v>
      </c>
      <c r="F637" s="33">
        <v>2</v>
      </c>
      <c r="G637" s="33">
        <v>26</v>
      </c>
    </row>
    <row r="638" spans="1:12">
      <c r="A638" s="31"/>
      <c r="B638" s="26" t="s">
        <v>382</v>
      </c>
      <c r="C638" s="33">
        <v>0</v>
      </c>
      <c r="D638" s="33">
        <v>10</v>
      </c>
      <c r="E638" s="33">
        <v>22</v>
      </c>
      <c r="F638" s="33">
        <v>1</v>
      </c>
      <c r="G638" s="33">
        <v>33</v>
      </c>
    </row>
    <row r="639" spans="1:12">
      <c r="A639" s="31"/>
      <c r="B639" s="26" t="s">
        <v>383</v>
      </c>
      <c r="C639" s="33">
        <v>0</v>
      </c>
      <c r="D639" s="33">
        <v>9</v>
      </c>
      <c r="E639" s="33">
        <v>26</v>
      </c>
      <c r="F639" s="33">
        <v>5</v>
      </c>
      <c r="G639" s="33">
        <v>40</v>
      </c>
    </row>
    <row r="640" spans="1:12">
      <c r="A640" s="31"/>
      <c r="B640" s="26" t="s">
        <v>384</v>
      </c>
      <c r="C640" s="33">
        <v>0</v>
      </c>
      <c r="D640" s="33">
        <v>13</v>
      </c>
      <c r="E640" s="33">
        <v>24</v>
      </c>
      <c r="F640" s="33">
        <v>2</v>
      </c>
      <c r="G640" s="33">
        <v>39</v>
      </c>
    </row>
    <row r="641" spans="1:7">
      <c r="A641" s="31"/>
      <c r="B641" s="26" t="s">
        <v>385</v>
      </c>
      <c r="C641" s="33">
        <v>0</v>
      </c>
      <c r="D641" s="33">
        <v>11</v>
      </c>
      <c r="E641" s="33">
        <v>19</v>
      </c>
      <c r="F641" s="33">
        <v>1</v>
      </c>
      <c r="G641" s="33">
        <v>31</v>
      </c>
    </row>
    <row r="642" spans="1:7">
      <c r="A642" s="31"/>
      <c r="B642" s="26" t="s">
        <v>386</v>
      </c>
      <c r="C642" s="33">
        <v>0</v>
      </c>
      <c r="D642" s="33">
        <v>9</v>
      </c>
      <c r="E642" s="33">
        <v>32</v>
      </c>
      <c r="F642" s="33">
        <v>2</v>
      </c>
      <c r="G642" s="33">
        <v>43</v>
      </c>
    </row>
    <row r="643" spans="1:7">
      <c r="A643" s="31"/>
      <c r="B643" s="26" t="s">
        <v>387</v>
      </c>
      <c r="C643" s="33">
        <v>0</v>
      </c>
      <c r="D643" s="33">
        <v>7</v>
      </c>
      <c r="E643" s="33">
        <v>18</v>
      </c>
      <c r="F643" s="33">
        <v>4</v>
      </c>
      <c r="G643" s="33">
        <v>29</v>
      </c>
    </row>
    <row r="644" spans="1:7">
      <c r="A644" s="31"/>
      <c r="B644" s="26" t="s">
        <v>388</v>
      </c>
      <c r="C644" s="33">
        <v>0</v>
      </c>
      <c r="D644" s="33">
        <v>2</v>
      </c>
      <c r="E644" s="33">
        <v>15</v>
      </c>
      <c r="F644" s="33">
        <v>1</v>
      </c>
      <c r="G644" s="33">
        <v>18</v>
      </c>
    </row>
    <row r="645" spans="1:7">
      <c r="A645" s="31"/>
      <c r="B645" s="26" t="s">
        <v>389</v>
      </c>
      <c r="C645" s="33">
        <v>0</v>
      </c>
      <c r="D645" s="33">
        <v>5</v>
      </c>
      <c r="E645" s="33">
        <v>23</v>
      </c>
      <c r="F645" s="33">
        <v>1</v>
      </c>
      <c r="G645" s="33">
        <v>29</v>
      </c>
    </row>
    <row r="646" spans="1:7">
      <c r="B646" s="26" t="s">
        <v>390</v>
      </c>
      <c r="C646" s="33">
        <v>0</v>
      </c>
      <c r="D646" s="33">
        <v>8</v>
      </c>
      <c r="E646" s="33">
        <v>17</v>
      </c>
      <c r="F646" s="33">
        <v>6</v>
      </c>
      <c r="G646" s="33">
        <v>31</v>
      </c>
    </row>
    <row r="647" spans="1:7">
      <c r="B647" s="26" t="s">
        <v>391</v>
      </c>
      <c r="C647" s="33">
        <v>0</v>
      </c>
      <c r="D647" s="33">
        <v>9</v>
      </c>
      <c r="E647" s="33">
        <v>21</v>
      </c>
      <c r="F647" s="33">
        <v>5</v>
      </c>
      <c r="G647" s="33">
        <v>35</v>
      </c>
    </row>
    <row r="648" spans="1:7">
      <c r="B648" s="26" t="s">
        <v>392</v>
      </c>
      <c r="C648" s="33">
        <v>0</v>
      </c>
      <c r="D648" s="33">
        <v>12</v>
      </c>
      <c r="E648" s="33">
        <v>12</v>
      </c>
      <c r="F648" s="33">
        <v>3</v>
      </c>
      <c r="G648" s="33">
        <v>27</v>
      </c>
    </row>
    <row r="649" spans="1:7">
      <c r="B649" s="26" t="s">
        <v>393</v>
      </c>
      <c r="C649" s="33">
        <v>0</v>
      </c>
      <c r="D649" s="33">
        <v>12</v>
      </c>
      <c r="E649" s="33">
        <v>12</v>
      </c>
      <c r="F649" s="33">
        <v>3</v>
      </c>
      <c r="G649" s="33">
        <v>27</v>
      </c>
    </row>
    <row r="650" spans="1:7">
      <c r="B650" s="26" t="s">
        <v>394</v>
      </c>
      <c r="C650" s="33">
        <v>0</v>
      </c>
      <c r="D650" s="33">
        <v>12</v>
      </c>
      <c r="E650" s="33">
        <v>12</v>
      </c>
      <c r="F650" s="33">
        <v>3</v>
      </c>
      <c r="G650" s="33">
        <v>27</v>
      </c>
    </row>
    <row r="651" spans="1:7">
      <c r="B651" s="26" t="s">
        <v>395</v>
      </c>
      <c r="C651" s="33">
        <v>0</v>
      </c>
      <c r="D651" s="33">
        <v>6</v>
      </c>
      <c r="E651" s="33">
        <v>13</v>
      </c>
      <c r="F651" s="33">
        <v>1</v>
      </c>
      <c r="G651" s="33">
        <v>20</v>
      </c>
    </row>
    <row r="652" spans="1:7">
      <c r="B652" s="26" t="s">
        <v>396</v>
      </c>
      <c r="C652" s="33">
        <v>0</v>
      </c>
      <c r="D652" s="33">
        <v>5</v>
      </c>
      <c r="E652" s="33">
        <v>22</v>
      </c>
      <c r="F652" s="33">
        <v>4</v>
      </c>
      <c r="G652" s="33">
        <v>31</v>
      </c>
    </row>
    <row r="653" spans="1:7">
      <c r="B653" s="26" t="s">
        <v>397</v>
      </c>
      <c r="C653" s="33">
        <v>0</v>
      </c>
      <c r="D653" s="33">
        <v>10</v>
      </c>
      <c r="E653" s="33">
        <v>17</v>
      </c>
      <c r="F653" s="33">
        <v>2</v>
      </c>
      <c r="G653" s="33">
        <v>29</v>
      </c>
    </row>
    <row r="654" spans="1:7">
      <c r="B654" s="26" t="s">
        <v>398</v>
      </c>
      <c r="C654" s="33">
        <v>0</v>
      </c>
      <c r="D654" s="33">
        <v>7</v>
      </c>
      <c r="E654" s="33">
        <v>24</v>
      </c>
      <c r="F654" s="33">
        <v>1</v>
      </c>
      <c r="G654" s="33">
        <v>32</v>
      </c>
    </row>
    <row r="655" spans="1:7">
      <c r="B655" s="26" t="s">
        <v>399</v>
      </c>
      <c r="C655" s="33">
        <v>0</v>
      </c>
      <c r="D655" s="33">
        <v>5</v>
      </c>
      <c r="E655" s="33">
        <v>28</v>
      </c>
      <c r="F655" s="33">
        <v>0</v>
      </c>
      <c r="G655" s="33">
        <v>33</v>
      </c>
    </row>
    <row r="656" spans="1:7">
      <c r="B656" s="26" t="s">
        <v>400</v>
      </c>
      <c r="C656" s="33">
        <v>0</v>
      </c>
      <c r="D656" s="33">
        <v>15</v>
      </c>
      <c r="E656" s="33">
        <v>19</v>
      </c>
      <c r="F656" s="33">
        <v>1</v>
      </c>
      <c r="G656" s="33">
        <v>35</v>
      </c>
    </row>
    <row r="657" spans="2:7">
      <c r="B657" s="26" t="s">
        <v>401</v>
      </c>
      <c r="C657" s="33">
        <v>0</v>
      </c>
      <c r="D657" s="33">
        <v>14</v>
      </c>
      <c r="E657" s="33">
        <v>20</v>
      </c>
      <c r="F657" s="33">
        <v>3</v>
      </c>
      <c r="G657" s="33">
        <v>37</v>
      </c>
    </row>
    <row r="658" spans="2:7">
      <c r="B658" s="26" t="s">
        <v>402</v>
      </c>
      <c r="C658" s="33">
        <v>0</v>
      </c>
      <c r="D658" s="33">
        <v>13</v>
      </c>
      <c r="E658" s="33">
        <v>15</v>
      </c>
      <c r="F658" s="33">
        <v>4</v>
      </c>
      <c r="G658" s="33">
        <v>32</v>
      </c>
    </row>
    <row r="659" spans="2:7">
      <c r="B659" s="26" t="s">
        <v>403</v>
      </c>
      <c r="C659" s="33">
        <v>0</v>
      </c>
      <c r="D659" s="33">
        <v>13</v>
      </c>
      <c r="E659" s="33">
        <v>21</v>
      </c>
      <c r="F659" s="33">
        <v>3</v>
      </c>
      <c r="G659" s="33">
        <v>37</v>
      </c>
    </row>
    <row r="660" spans="2:7">
      <c r="B660" s="26" t="s">
        <v>404</v>
      </c>
      <c r="C660" s="33">
        <v>0</v>
      </c>
      <c r="D660" s="33">
        <v>7</v>
      </c>
      <c r="E660" s="33">
        <v>25</v>
      </c>
      <c r="F660" s="33">
        <v>3</v>
      </c>
      <c r="G660" s="33">
        <v>35</v>
      </c>
    </row>
    <row r="661" spans="2:7">
      <c r="B661" s="26" t="s">
        <v>405</v>
      </c>
      <c r="C661" s="33">
        <v>0</v>
      </c>
      <c r="D661" s="33">
        <v>12</v>
      </c>
      <c r="E661" s="33">
        <v>14</v>
      </c>
      <c r="F661" s="33">
        <v>3</v>
      </c>
      <c r="G661" s="33">
        <v>29</v>
      </c>
    </row>
    <row r="662" spans="2:7">
      <c r="B662" s="26" t="s">
        <v>406</v>
      </c>
      <c r="C662" s="33">
        <v>0</v>
      </c>
      <c r="D662" s="33">
        <v>8</v>
      </c>
      <c r="E662" s="33">
        <v>23</v>
      </c>
      <c r="F662" s="33">
        <v>2</v>
      </c>
      <c r="G662" s="33">
        <v>33</v>
      </c>
    </row>
    <row r="663" spans="2:7">
      <c r="B663" s="26" t="s">
        <v>407</v>
      </c>
      <c r="C663" s="33">
        <v>0</v>
      </c>
      <c r="D663" s="33">
        <v>10</v>
      </c>
      <c r="E663" s="33">
        <v>28</v>
      </c>
      <c r="F663" s="33">
        <v>3</v>
      </c>
      <c r="G663" s="33">
        <v>41</v>
      </c>
    </row>
    <row r="664" spans="2:7">
      <c r="B664" s="26" t="s">
        <v>408</v>
      </c>
      <c r="C664" s="33">
        <v>0</v>
      </c>
      <c r="D664" s="33">
        <v>6</v>
      </c>
      <c r="E664" s="33">
        <v>16</v>
      </c>
      <c r="F664" s="33">
        <v>0</v>
      </c>
      <c r="G664" s="33">
        <v>22</v>
      </c>
    </row>
    <row r="665" spans="2:7">
      <c r="B665" s="26" t="s">
        <v>409</v>
      </c>
      <c r="C665" s="33">
        <v>0</v>
      </c>
      <c r="D665" s="33">
        <v>3</v>
      </c>
      <c r="E665" s="33">
        <v>22</v>
      </c>
      <c r="F665" s="33">
        <v>4</v>
      </c>
      <c r="G665" s="33">
        <v>29</v>
      </c>
    </row>
    <row r="666" spans="2:7">
      <c r="B666" s="26" t="s">
        <v>410</v>
      </c>
      <c r="C666" s="33">
        <v>0</v>
      </c>
      <c r="D666" s="33">
        <v>11</v>
      </c>
      <c r="E666" s="33">
        <v>21</v>
      </c>
      <c r="F666" s="33">
        <v>5</v>
      </c>
      <c r="G666" s="33">
        <v>37</v>
      </c>
    </row>
    <row r="667" spans="2:7">
      <c r="B667" s="26" t="s">
        <v>411</v>
      </c>
      <c r="C667" s="33">
        <v>0</v>
      </c>
      <c r="D667" s="33">
        <v>11</v>
      </c>
      <c r="E667" s="33">
        <v>19</v>
      </c>
      <c r="F667" s="33">
        <v>0</v>
      </c>
      <c r="G667" s="33">
        <v>30</v>
      </c>
    </row>
    <row r="668" spans="2:7">
      <c r="B668" s="26" t="s">
        <v>412</v>
      </c>
      <c r="C668" s="33">
        <v>0</v>
      </c>
      <c r="D668" s="33">
        <v>7</v>
      </c>
      <c r="E668" s="33">
        <v>20</v>
      </c>
      <c r="F668" s="33">
        <v>2</v>
      </c>
      <c r="G668" s="33">
        <v>29</v>
      </c>
    </row>
    <row r="669" spans="2:7">
      <c r="B669" s="26" t="s">
        <v>413</v>
      </c>
      <c r="C669" s="33">
        <v>0</v>
      </c>
      <c r="D669" s="33">
        <v>3</v>
      </c>
      <c r="E669" s="33">
        <v>5</v>
      </c>
      <c r="F669" s="33">
        <v>1</v>
      </c>
      <c r="G669" s="33">
        <v>9</v>
      </c>
    </row>
    <row r="670" spans="2:7">
      <c r="B670" s="26" t="s">
        <v>414</v>
      </c>
      <c r="C670" s="33">
        <v>0</v>
      </c>
      <c r="D670" s="33">
        <v>6</v>
      </c>
      <c r="E670" s="33">
        <v>20</v>
      </c>
      <c r="F670" s="33">
        <v>4</v>
      </c>
      <c r="G670" s="33">
        <v>30</v>
      </c>
    </row>
    <row r="671" spans="2:7">
      <c r="B671" s="26" t="s">
        <v>415</v>
      </c>
      <c r="C671" s="33">
        <v>0</v>
      </c>
      <c r="D671" s="33">
        <f>$D$91</f>
        <v>2</v>
      </c>
      <c r="E671" s="33">
        <f>$E$91</f>
        <v>2</v>
      </c>
      <c r="F671" s="33">
        <f>$F$91</f>
        <v>0</v>
      </c>
      <c r="G671" s="33">
        <f>$G$91</f>
        <v>4</v>
      </c>
    </row>
    <row r="672" spans="2:7">
      <c r="B672" s="26" t="s">
        <v>416</v>
      </c>
      <c r="C672" s="33">
        <v>0</v>
      </c>
      <c r="D672" s="33">
        <v>8</v>
      </c>
      <c r="E672" s="33">
        <v>16</v>
      </c>
      <c r="F672" s="33">
        <v>0</v>
      </c>
      <c r="G672" s="33">
        <v>24</v>
      </c>
    </row>
    <row r="673" spans="2:7">
      <c r="B673" s="26" t="s">
        <v>417</v>
      </c>
      <c r="C673" s="33">
        <v>0</v>
      </c>
      <c r="D673" s="33">
        <v>9</v>
      </c>
      <c r="E673" s="33">
        <v>19</v>
      </c>
      <c r="F673" s="33">
        <v>3</v>
      </c>
      <c r="G673" s="33">
        <v>31</v>
      </c>
    </row>
    <row r="674" spans="2:7">
      <c r="B674" s="26" t="s">
        <v>418</v>
      </c>
      <c r="C674" s="33">
        <v>0</v>
      </c>
      <c r="D674" s="33">
        <v>5</v>
      </c>
      <c r="E674" s="33">
        <v>14</v>
      </c>
      <c r="F674" s="33">
        <v>1</v>
      </c>
      <c r="G674" s="33">
        <v>20</v>
      </c>
    </row>
    <row r="675" spans="2:7">
      <c r="B675" s="26" t="s">
        <v>419</v>
      </c>
      <c r="C675" s="33">
        <v>0</v>
      </c>
      <c r="D675" s="33">
        <v>5</v>
      </c>
      <c r="E675" s="33">
        <v>20</v>
      </c>
      <c r="F675" s="33">
        <v>3</v>
      </c>
      <c r="G675" s="33">
        <v>28</v>
      </c>
    </row>
    <row r="676" spans="2:7">
      <c r="B676" s="26" t="s">
        <v>420</v>
      </c>
      <c r="C676" s="33">
        <v>0</v>
      </c>
      <c r="D676" s="33">
        <v>8</v>
      </c>
      <c r="E676" s="33">
        <v>15</v>
      </c>
      <c r="F676" s="33">
        <v>4</v>
      </c>
      <c r="G676" s="33">
        <v>27</v>
      </c>
    </row>
    <row r="677" spans="2:7">
      <c r="B677" s="26" t="s">
        <v>421</v>
      </c>
      <c r="C677" s="33">
        <v>0</v>
      </c>
      <c r="D677" s="33">
        <v>10</v>
      </c>
      <c r="E677" s="33">
        <v>14</v>
      </c>
      <c r="F677" s="33">
        <v>3</v>
      </c>
      <c r="G677" s="33">
        <v>27</v>
      </c>
    </row>
    <row r="678" spans="2:7">
      <c r="B678" s="26" t="s">
        <v>422</v>
      </c>
      <c r="C678" s="33">
        <v>0</v>
      </c>
      <c r="D678" s="33">
        <v>10</v>
      </c>
      <c r="E678" s="33">
        <v>20</v>
      </c>
      <c r="F678" s="33">
        <v>2</v>
      </c>
      <c r="G678" s="33">
        <v>32</v>
      </c>
    </row>
    <row r="679" spans="2:7">
      <c r="B679" s="26" t="s">
        <v>423</v>
      </c>
      <c r="C679" s="33">
        <v>0</v>
      </c>
      <c r="D679" s="33">
        <v>7</v>
      </c>
      <c r="E679" s="33">
        <v>12</v>
      </c>
      <c r="F679" s="33">
        <v>4</v>
      </c>
      <c r="G679" s="33">
        <v>23</v>
      </c>
    </row>
    <row r="680" spans="2:7">
      <c r="B680" s="26" t="s">
        <v>424</v>
      </c>
      <c r="C680" s="33">
        <v>0</v>
      </c>
      <c r="D680" s="33">
        <v>7</v>
      </c>
      <c r="E680" s="33">
        <v>24</v>
      </c>
      <c r="F680" s="33">
        <v>4</v>
      </c>
      <c r="G680" s="33">
        <v>35</v>
      </c>
    </row>
    <row r="681" spans="2:7">
      <c r="B681" s="26" t="s">
        <v>425</v>
      </c>
      <c r="C681" s="33">
        <v>0</v>
      </c>
      <c r="D681" s="33">
        <v>3</v>
      </c>
      <c r="E681" s="33">
        <v>16</v>
      </c>
      <c r="F681" s="33">
        <v>6</v>
      </c>
      <c r="G681" s="33">
        <v>25</v>
      </c>
    </row>
    <row r="682" spans="2:7">
      <c r="B682" s="26" t="s">
        <v>426</v>
      </c>
      <c r="C682" s="33">
        <v>0</v>
      </c>
      <c r="D682" s="33">
        <v>12</v>
      </c>
      <c r="E682" s="33">
        <v>17</v>
      </c>
      <c r="F682" s="33">
        <v>3</v>
      </c>
      <c r="G682" s="33">
        <v>32</v>
      </c>
    </row>
    <row r="683" spans="2:7">
      <c r="B683" s="26" t="s">
        <v>427</v>
      </c>
      <c r="C683" s="33">
        <v>0</v>
      </c>
      <c r="D683" s="33">
        <v>6</v>
      </c>
      <c r="E683" s="33">
        <v>13</v>
      </c>
      <c r="F683" s="33">
        <v>0</v>
      </c>
      <c r="G683" s="33">
        <v>19</v>
      </c>
    </row>
    <row r="684" spans="2:7">
      <c r="B684" s="26" t="s">
        <v>428</v>
      </c>
      <c r="C684" s="33">
        <v>0</v>
      </c>
      <c r="D684" s="33">
        <v>6</v>
      </c>
      <c r="E684" s="33">
        <v>18</v>
      </c>
      <c r="F684" s="33">
        <v>0</v>
      </c>
      <c r="G684" s="33">
        <v>24</v>
      </c>
    </row>
    <row r="685" spans="2:7">
      <c r="B685" s="26" t="s">
        <v>429</v>
      </c>
      <c r="C685" s="33">
        <v>0</v>
      </c>
      <c r="D685" s="33">
        <v>7</v>
      </c>
      <c r="E685" s="33">
        <v>27</v>
      </c>
      <c r="F685" s="33">
        <v>0</v>
      </c>
      <c r="G685" s="33">
        <v>34</v>
      </c>
    </row>
    <row r="686" spans="2:7">
      <c r="B686" s="26" t="s">
        <v>430</v>
      </c>
      <c r="C686" s="33">
        <v>0</v>
      </c>
      <c r="D686" s="33">
        <v>3</v>
      </c>
      <c r="E686" s="33">
        <v>20</v>
      </c>
      <c r="F686" s="33">
        <v>1</v>
      </c>
      <c r="G686" s="33">
        <v>24</v>
      </c>
    </row>
    <row r="687" spans="2:7">
      <c r="B687" s="26" t="s">
        <v>431</v>
      </c>
      <c r="C687" s="33">
        <v>0</v>
      </c>
      <c r="D687" s="33">
        <v>3</v>
      </c>
      <c r="E687" s="33">
        <v>20</v>
      </c>
      <c r="F687" s="33">
        <v>1</v>
      </c>
      <c r="G687" s="33">
        <v>24</v>
      </c>
    </row>
    <row r="688" spans="2:7">
      <c r="B688" s="26" t="s">
        <v>432</v>
      </c>
      <c r="C688" s="33">
        <v>0</v>
      </c>
      <c r="D688" s="33">
        <v>10</v>
      </c>
      <c r="E688" s="33">
        <v>32</v>
      </c>
      <c r="F688" s="33">
        <v>2</v>
      </c>
      <c r="G688" s="33">
        <v>44</v>
      </c>
    </row>
    <row r="689" spans="2:7">
      <c r="B689" s="26" t="s">
        <v>433</v>
      </c>
      <c r="C689" s="33">
        <v>0</v>
      </c>
      <c r="D689" s="33">
        <v>7</v>
      </c>
      <c r="E689" s="33">
        <v>27</v>
      </c>
      <c r="F689" s="33">
        <v>3</v>
      </c>
      <c r="G689" s="33">
        <v>37</v>
      </c>
    </row>
    <row r="690" spans="2:7">
      <c r="B690" s="26" t="s">
        <v>434</v>
      </c>
      <c r="C690" s="33">
        <v>0</v>
      </c>
      <c r="D690" s="33">
        <v>18</v>
      </c>
      <c r="E690" s="33">
        <v>36</v>
      </c>
      <c r="F690" s="33">
        <v>5</v>
      </c>
      <c r="G690" s="33">
        <v>59</v>
      </c>
    </row>
    <row r="691" spans="2:7">
      <c r="B691" s="26" t="s">
        <v>435</v>
      </c>
      <c r="C691" s="33">
        <v>0</v>
      </c>
      <c r="D691" s="33">
        <v>10</v>
      </c>
      <c r="E691" s="33">
        <v>27</v>
      </c>
      <c r="F691" s="33">
        <v>4</v>
      </c>
      <c r="G691" s="33">
        <v>41</v>
      </c>
    </row>
    <row r="692" spans="2:7">
      <c r="B692" s="26" t="s">
        <v>436</v>
      </c>
      <c r="C692" s="33">
        <v>0</v>
      </c>
      <c r="D692" s="33">
        <f>$D$91</f>
        <v>2</v>
      </c>
      <c r="E692" s="33">
        <f>$E$91</f>
        <v>2</v>
      </c>
      <c r="F692" s="33">
        <f>$F$91</f>
        <v>0</v>
      </c>
      <c r="G692" s="33">
        <f>$G$91</f>
        <v>4</v>
      </c>
    </row>
    <row r="693" spans="2:7">
      <c r="B693" s="26" t="s">
        <v>437</v>
      </c>
      <c r="C693" s="33">
        <v>0</v>
      </c>
      <c r="D693" s="33">
        <v>5</v>
      </c>
      <c r="E693" s="33">
        <v>15</v>
      </c>
      <c r="F693" s="33">
        <v>3</v>
      </c>
      <c r="G693" s="33">
        <v>23</v>
      </c>
    </row>
    <row r="694" spans="2:7">
      <c r="B694" s="26" t="s">
        <v>438</v>
      </c>
      <c r="C694" s="33">
        <v>0</v>
      </c>
      <c r="D694" s="33">
        <v>9</v>
      </c>
      <c r="E694" s="33">
        <v>29</v>
      </c>
      <c r="F694" s="33">
        <v>1</v>
      </c>
      <c r="G694" s="33">
        <v>39</v>
      </c>
    </row>
    <row r="695" spans="2:7">
      <c r="B695" s="26" t="s">
        <v>439</v>
      </c>
      <c r="C695" s="33">
        <v>0</v>
      </c>
      <c r="D695" s="33">
        <v>4</v>
      </c>
      <c r="E695" s="33">
        <v>12</v>
      </c>
      <c r="F695" s="33">
        <v>1</v>
      </c>
      <c r="G695" s="33">
        <v>17</v>
      </c>
    </row>
    <row r="696" spans="2:7">
      <c r="B696" s="26" t="s">
        <v>440</v>
      </c>
      <c r="C696" s="33">
        <v>0</v>
      </c>
      <c r="D696" s="33">
        <v>9</v>
      </c>
      <c r="E696" s="33">
        <v>24</v>
      </c>
      <c r="F696" s="33">
        <v>2</v>
      </c>
      <c r="G696" s="33">
        <v>35</v>
      </c>
    </row>
    <row r="697" spans="2:7">
      <c r="B697" s="26" t="s">
        <v>441</v>
      </c>
      <c r="C697" s="33">
        <v>0</v>
      </c>
      <c r="D697" s="33">
        <v>4</v>
      </c>
      <c r="E697" s="33">
        <v>25</v>
      </c>
      <c r="F697" s="33">
        <v>1</v>
      </c>
      <c r="G697" s="33">
        <v>30</v>
      </c>
    </row>
    <row r="698" spans="2:7">
      <c r="B698" s="26" t="s">
        <v>442</v>
      </c>
      <c r="C698" s="33">
        <v>0</v>
      </c>
      <c r="D698" s="33">
        <v>20</v>
      </c>
      <c r="E698" s="33">
        <v>31</v>
      </c>
      <c r="F698" s="33">
        <v>4</v>
      </c>
      <c r="G698" s="33">
        <v>55</v>
      </c>
    </row>
    <row r="699" spans="2:7">
      <c r="B699" s="26" t="s">
        <v>443</v>
      </c>
      <c r="C699" s="33">
        <v>0</v>
      </c>
      <c r="D699" s="33">
        <v>8</v>
      </c>
      <c r="E699" s="33">
        <v>34</v>
      </c>
      <c r="F699" s="33">
        <v>2</v>
      </c>
      <c r="G699" s="33">
        <v>44</v>
      </c>
    </row>
    <row r="700" spans="2:7">
      <c r="B700" s="26" t="s">
        <v>444</v>
      </c>
      <c r="C700" s="33">
        <v>0</v>
      </c>
      <c r="D700" s="33">
        <v>15</v>
      </c>
      <c r="E700" s="33">
        <v>24</v>
      </c>
      <c r="F700" s="33">
        <v>4</v>
      </c>
      <c r="G700" s="33">
        <v>43</v>
      </c>
    </row>
    <row r="701" spans="2:7">
      <c r="B701" s="26" t="s">
        <v>445</v>
      </c>
      <c r="C701" s="33">
        <v>0</v>
      </c>
      <c r="D701" s="33">
        <v>8</v>
      </c>
      <c r="E701" s="33">
        <v>35</v>
      </c>
      <c r="F701" s="33">
        <v>3</v>
      </c>
      <c r="G701" s="33">
        <v>46</v>
      </c>
    </row>
    <row r="702" spans="2:7">
      <c r="B702" s="26" t="s">
        <v>446</v>
      </c>
      <c r="C702" s="33">
        <v>0</v>
      </c>
      <c r="D702" s="33">
        <v>6</v>
      </c>
      <c r="E702" s="33">
        <v>25</v>
      </c>
      <c r="F702" s="33">
        <v>4</v>
      </c>
      <c r="G702" s="33">
        <v>35</v>
      </c>
    </row>
    <row r="703" spans="2:7">
      <c r="B703" s="26" t="s">
        <v>447</v>
      </c>
      <c r="C703" s="33">
        <v>0</v>
      </c>
      <c r="D703" s="33">
        <v>12</v>
      </c>
      <c r="E703" s="33">
        <v>16</v>
      </c>
      <c r="F703" s="33">
        <v>5</v>
      </c>
      <c r="G703" s="33">
        <v>33</v>
      </c>
    </row>
    <row r="704" spans="2:7">
      <c r="B704" s="26" t="s">
        <v>448</v>
      </c>
      <c r="C704" s="33">
        <v>0</v>
      </c>
      <c r="D704" s="33">
        <v>11</v>
      </c>
      <c r="E704" s="33">
        <v>20</v>
      </c>
      <c r="F704" s="33">
        <v>3</v>
      </c>
      <c r="G704" s="33">
        <v>34</v>
      </c>
    </row>
    <row r="705" spans="2:7">
      <c r="B705" s="26" t="s">
        <v>449</v>
      </c>
      <c r="C705" s="33">
        <v>0</v>
      </c>
      <c r="D705" s="33">
        <v>8</v>
      </c>
      <c r="E705" s="33">
        <v>18</v>
      </c>
      <c r="F705" s="33">
        <v>5</v>
      </c>
      <c r="G705" s="33">
        <v>31</v>
      </c>
    </row>
    <row r="706" spans="2:7">
      <c r="B706" s="26" t="s">
        <v>450</v>
      </c>
      <c r="C706" s="33">
        <v>0</v>
      </c>
      <c r="D706" s="33">
        <v>8</v>
      </c>
      <c r="E706" s="33">
        <v>23</v>
      </c>
      <c r="F706" s="33">
        <v>6</v>
      </c>
      <c r="G706" s="33">
        <v>37</v>
      </c>
    </row>
    <row r="707" spans="2:7">
      <c r="B707" s="26" t="s">
        <v>451</v>
      </c>
      <c r="C707" s="33">
        <v>0</v>
      </c>
      <c r="D707" s="33">
        <v>3</v>
      </c>
      <c r="E707" s="33">
        <v>20</v>
      </c>
      <c r="F707" s="33">
        <v>3</v>
      </c>
      <c r="G707" s="33">
        <v>26</v>
      </c>
    </row>
    <row r="708" spans="2:7">
      <c r="B708" s="26" t="s">
        <v>452</v>
      </c>
      <c r="C708" s="33">
        <v>0</v>
      </c>
      <c r="D708" s="33">
        <v>5</v>
      </c>
      <c r="E708" s="33">
        <v>30</v>
      </c>
      <c r="F708" s="33">
        <v>2</v>
      </c>
      <c r="G708" s="33">
        <v>37</v>
      </c>
    </row>
    <row r="709" spans="2:7">
      <c r="B709" s="26" t="s">
        <v>453</v>
      </c>
      <c r="C709" s="33">
        <v>0</v>
      </c>
      <c r="D709" s="33">
        <v>7</v>
      </c>
      <c r="E709" s="33">
        <v>28</v>
      </c>
      <c r="F709" s="33">
        <v>1</v>
      </c>
      <c r="G709" s="33">
        <v>36</v>
      </c>
    </row>
    <row r="710" spans="2:7">
      <c r="B710" s="26" t="s">
        <v>454</v>
      </c>
      <c r="C710" s="33">
        <v>0</v>
      </c>
      <c r="D710" s="33">
        <v>8</v>
      </c>
      <c r="E710" s="33">
        <v>27</v>
      </c>
      <c r="F710" s="33">
        <v>5</v>
      </c>
      <c r="G710" s="33">
        <v>40</v>
      </c>
    </row>
    <row r="711" spans="2:7">
      <c r="B711" s="26" t="s">
        <v>455</v>
      </c>
      <c r="C711" s="33">
        <v>0</v>
      </c>
      <c r="D711" s="33">
        <v>7</v>
      </c>
      <c r="E711" s="33">
        <v>28</v>
      </c>
      <c r="F711" s="33">
        <v>4</v>
      </c>
      <c r="G711" s="33">
        <v>39</v>
      </c>
    </row>
    <row r="712" spans="2:7">
      <c r="B712" s="26" t="s">
        <v>456</v>
      </c>
      <c r="C712" s="33">
        <v>0</v>
      </c>
      <c r="D712" s="33">
        <v>5</v>
      </c>
      <c r="E712" s="33">
        <v>25</v>
      </c>
      <c r="F712" s="33">
        <v>3</v>
      </c>
      <c r="G712" s="33">
        <v>33</v>
      </c>
    </row>
    <row r="713" spans="2:7">
      <c r="B713" s="26" t="s">
        <v>457</v>
      </c>
      <c r="C713" s="33">
        <v>0</v>
      </c>
      <c r="D713" s="33">
        <v>8</v>
      </c>
      <c r="E713" s="33">
        <v>25</v>
      </c>
      <c r="F713" s="33">
        <v>3</v>
      </c>
      <c r="G713" s="33">
        <v>36</v>
      </c>
    </row>
    <row r="714" spans="2:7">
      <c r="B714" s="26" t="s">
        <v>458</v>
      </c>
      <c r="C714" s="33">
        <v>0</v>
      </c>
      <c r="D714" s="33">
        <v>7</v>
      </c>
      <c r="E714" s="33">
        <v>8</v>
      </c>
      <c r="F714" s="33">
        <v>2</v>
      </c>
      <c r="G714" s="33">
        <v>17</v>
      </c>
    </row>
    <row r="715" spans="2:7">
      <c r="B715" s="26" t="s">
        <v>459</v>
      </c>
      <c r="C715" s="33">
        <v>0</v>
      </c>
      <c r="D715" s="33">
        <v>5</v>
      </c>
      <c r="E715" s="33">
        <v>9</v>
      </c>
      <c r="F715" s="33">
        <v>2</v>
      </c>
      <c r="G715" s="33">
        <v>16</v>
      </c>
    </row>
    <row r="716" spans="2:7">
      <c r="B716" s="26" t="s">
        <v>460</v>
      </c>
      <c r="C716" s="33">
        <v>0</v>
      </c>
      <c r="D716" s="33">
        <v>6</v>
      </c>
      <c r="E716" s="33">
        <v>20</v>
      </c>
      <c r="F716" s="33">
        <v>3</v>
      </c>
      <c r="G716" s="33">
        <v>29</v>
      </c>
    </row>
    <row r="717" spans="2:7">
      <c r="B717" s="26" t="s">
        <v>461</v>
      </c>
      <c r="C717" s="33">
        <v>0</v>
      </c>
      <c r="D717" s="33">
        <v>9</v>
      </c>
      <c r="E717" s="33">
        <v>13</v>
      </c>
      <c r="F717" s="33">
        <v>3</v>
      </c>
      <c r="G717" s="33">
        <v>25</v>
      </c>
    </row>
    <row r="718" spans="2:7">
      <c r="B718" s="26" t="s">
        <v>462</v>
      </c>
      <c r="C718" s="33">
        <v>0</v>
      </c>
      <c r="D718" s="33">
        <v>11</v>
      </c>
      <c r="E718" s="33">
        <v>13</v>
      </c>
      <c r="F718" s="33">
        <v>6</v>
      </c>
      <c r="G718" s="33">
        <v>30</v>
      </c>
    </row>
    <row r="719" spans="2:7">
      <c r="B719" s="26" t="s">
        <v>463</v>
      </c>
      <c r="C719" s="33">
        <v>0</v>
      </c>
      <c r="D719" s="33">
        <v>6</v>
      </c>
      <c r="E719" s="33">
        <v>27</v>
      </c>
      <c r="F719" s="33">
        <v>5</v>
      </c>
      <c r="G719" s="33">
        <v>38</v>
      </c>
    </row>
    <row r="720" spans="2:7">
      <c r="B720" s="26" t="s">
        <v>464</v>
      </c>
      <c r="C720" s="33">
        <v>0</v>
      </c>
      <c r="D720" s="33">
        <v>17</v>
      </c>
      <c r="E720" s="33">
        <v>34</v>
      </c>
      <c r="F720" s="33">
        <v>3</v>
      </c>
      <c r="G720" s="33">
        <v>54</v>
      </c>
    </row>
    <row r="721" spans="2:7">
      <c r="B721" s="26" t="s">
        <v>465</v>
      </c>
      <c r="C721" s="33">
        <v>0</v>
      </c>
      <c r="D721" s="33">
        <v>5</v>
      </c>
      <c r="E721" s="33">
        <v>21</v>
      </c>
      <c r="F721" s="33">
        <v>8</v>
      </c>
      <c r="G721" s="33">
        <v>34</v>
      </c>
    </row>
    <row r="722" spans="2:7">
      <c r="B722" s="26" t="s">
        <v>466</v>
      </c>
      <c r="C722" s="33">
        <v>0</v>
      </c>
      <c r="D722" s="33">
        <v>6</v>
      </c>
      <c r="E722" s="33">
        <v>19</v>
      </c>
      <c r="F722" s="33">
        <v>3</v>
      </c>
      <c r="G722" s="33">
        <v>28</v>
      </c>
    </row>
    <row r="723" spans="2:7">
      <c r="B723" s="26" t="s">
        <v>467</v>
      </c>
      <c r="C723" s="33">
        <v>0</v>
      </c>
      <c r="D723" s="33">
        <v>7</v>
      </c>
      <c r="E723" s="33">
        <v>24</v>
      </c>
      <c r="F723" s="33">
        <v>2</v>
      </c>
      <c r="G723" s="33">
        <v>33</v>
      </c>
    </row>
    <row r="724" spans="2:7">
      <c r="B724" s="26" t="s">
        <v>468</v>
      </c>
      <c r="C724" s="33">
        <v>0</v>
      </c>
      <c r="D724" s="33">
        <v>8</v>
      </c>
      <c r="E724" s="33">
        <v>23</v>
      </c>
      <c r="F724" s="33">
        <v>6</v>
      </c>
      <c r="G724" s="33">
        <v>37</v>
      </c>
    </row>
    <row r="725" spans="2:7">
      <c r="B725" s="26" t="s">
        <v>469</v>
      </c>
      <c r="C725" s="33">
        <v>0</v>
      </c>
      <c r="D725" s="33">
        <v>8</v>
      </c>
      <c r="E725" s="33">
        <v>28</v>
      </c>
      <c r="F725" s="33">
        <v>5</v>
      </c>
      <c r="G725" s="33">
        <v>41</v>
      </c>
    </row>
    <row r="726" spans="2:7">
      <c r="B726" s="26" t="s">
        <v>470</v>
      </c>
      <c r="C726" s="33">
        <v>0</v>
      </c>
      <c r="D726" s="33">
        <v>6</v>
      </c>
      <c r="E726" s="33">
        <v>19</v>
      </c>
      <c r="F726" s="33">
        <v>2</v>
      </c>
      <c r="G726" s="33">
        <v>27</v>
      </c>
    </row>
    <row r="727" spans="2:7">
      <c r="B727" s="26" t="s">
        <v>471</v>
      </c>
      <c r="C727" s="33">
        <v>0</v>
      </c>
      <c r="D727" s="33">
        <v>15</v>
      </c>
      <c r="E727" s="33">
        <v>22</v>
      </c>
      <c r="F727" s="33">
        <v>3</v>
      </c>
      <c r="G727" s="33">
        <v>40</v>
      </c>
    </row>
    <row r="728" spans="2:7">
      <c r="B728" s="26" t="s">
        <v>472</v>
      </c>
      <c r="C728" s="33">
        <v>0</v>
      </c>
      <c r="D728" s="33">
        <v>24</v>
      </c>
      <c r="E728" s="33">
        <v>30</v>
      </c>
      <c r="F728" s="33">
        <v>8</v>
      </c>
      <c r="G728" s="33">
        <v>62</v>
      </c>
    </row>
    <row r="729" spans="2:7">
      <c r="B729" s="26" t="s">
        <v>473</v>
      </c>
      <c r="C729" s="33">
        <v>0</v>
      </c>
      <c r="D729" s="33">
        <v>27</v>
      </c>
      <c r="E729" s="33">
        <v>37</v>
      </c>
      <c r="F729" s="33">
        <v>9</v>
      </c>
      <c r="G729" s="33">
        <v>73</v>
      </c>
    </row>
    <row r="730" spans="2:7">
      <c r="B730" s="26" t="s">
        <v>474</v>
      </c>
      <c r="C730" s="33">
        <v>0</v>
      </c>
      <c r="D730" s="33">
        <v>17</v>
      </c>
      <c r="E730" s="33">
        <v>30</v>
      </c>
      <c r="F730" s="33">
        <v>11</v>
      </c>
      <c r="G730" s="33">
        <v>58</v>
      </c>
    </row>
    <row r="731" spans="2:7">
      <c r="B731" s="26" t="s">
        <v>475</v>
      </c>
      <c r="C731" s="33">
        <v>0</v>
      </c>
      <c r="D731" s="33">
        <v>13</v>
      </c>
      <c r="E731" s="33">
        <v>31</v>
      </c>
      <c r="F731" s="33">
        <v>11</v>
      </c>
      <c r="G731" s="33">
        <v>55</v>
      </c>
    </row>
    <row r="732" spans="2:7">
      <c r="B732" s="26" t="s">
        <v>476</v>
      </c>
      <c r="C732" s="33">
        <v>0</v>
      </c>
      <c r="D732" s="33">
        <v>9</v>
      </c>
      <c r="E732" s="33">
        <v>30</v>
      </c>
      <c r="F732" s="33">
        <v>6</v>
      </c>
      <c r="G732" s="33">
        <v>45</v>
      </c>
    </row>
    <row r="733" spans="2:7">
      <c r="B733" s="26" t="s">
        <v>477</v>
      </c>
      <c r="C733" s="33">
        <v>0</v>
      </c>
      <c r="D733" s="33">
        <v>6</v>
      </c>
      <c r="E733" s="33">
        <v>28</v>
      </c>
      <c r="F733" s="33">
        <v>3</v>
      </c>
      <c r="G733" s="33">
        <v>37</v>
      </c>
    </row>
    <row r="734" spans="2:7">
      <c r="B734" s="26" t="s">
        <v>478</v>
      </c>
      <c r="C734" s="33">
        <v>0</v>
      </c>
      <c r="D734" s="33">
        <v>1</v>
      </c>
      <c r="E734" s="33">
        <v>18</v>
      </c>
      <c r="F734" s="33">
        <v>4</v>
      </c>
      <c r="G734" s="33">
        <v>23</v>
      </c>
    </row>
    <row r="735" spans="2:7">
      <c r="B735" s="26" t="s">
        <v>479</v>
      </c>
      <c r="C735" s="33">
        <v>0</v>
      </c>
      <c r="D735" s="33">
        <v>13</v>
      </c>
      <c r="E735" s="33">
        <v>29</v>
      </c>
      <c r="F735" s="33">
        <v>5</v>
      </c>
      <c r="G735" s="33">
        <v>47</v>
      </c>
    </row>
    <row r="736" spans="2:7">
      <c r="B736" s="26" t="s">
        <v>480</v>
      </c>
      <c r="C736" s="33">
        <v>0</v>
      </c>
      <c r="D736" s="33">
        <v>14</v>
      </c>
      <c r="E736" s="33">
        <v>20</v>
      </c>
      <c r="F736" s="33">
        <v>5</v>
      </c>
      <c r="G736" s="33">
        <v>39</v>
      </c>
    </row>
    <row r="737" spans="2:7">
      <c r="B737" s="26" t="s">
        <v>481</v>
      </c>
      <c r="C737" s="33">
        <v>0</v>
      </c>
      <c r="D737" s="33">
        <v>7</v>
      </c>
      <c r="E737" s="33">
        <v>13</v>
      </c>
      <c r="F737" s="33">
        <v>5</v>
      </c>
      <c r="G737" s="33">
        <v>25</v>
      </c>
    </row>
    <row r="738" spans="2:7">
      <c r="B738" s="26" t="s">
        <v>482</v>
      </c>
      <c r="C738" s="33">
        <v>0</v>
      </c>
      <c r="D738" s="33">
        <v>7</v>
      </c>
      <c r="E738" s="33">
        <v>30</v>
      </c>
      <c r="F738" s="33">
        <v>4</v>
      </c>
      <c r="G738" s="33">
        <v>41</v>
      </c>
    </row>
    <row r="739" spans="2:7">
      <c r="B739" s="26" t="s">
        <v>483</v>
      </c>
      <c r="C739" s="33">
        <v>0</v>
      </c>
      <c r="D739" s="33">
        <v>5</v>
      </c>
      <c r="E739" s="33">
        <v>12</v>
      </c>
      <c r="F739" s="33">
        <v>0</v>
      </c>
      <c r="G739" s="33">
        <v>17</v>
      </c>
    </row>
    <row r="740" spans="2:7">
      <c r="B740" s="26" t="s">
        <v>484</v>
      </c>
      <c r="C740" s="33">
        <v>0</v>
      </c>
      <c r="D740" s="33">
        <v>0</v>
      </c>
      <c r="E740" s="33">
        <v>10</v>
      </c>
      <c r="F740" s="33">
        <v>3</v>
      </c>
      <c r="G740" s="33">
        <v>13</v>
      </c>
    </row>
    <row r="741" spans="2:7">
      <c r="B741" s="26" t="s">
        <v>485</v>
      </c>
      <c r="C741" s="33">
        <v>0</v>
      </c>
      <c r="D741" s="33">
        <v>2</v>
      </c>
      <c r="E741" s="33">
        <v>21</v>
      </c>
      <c r="F741" s="33">
        <v>0</v>
      </c>
      <c r="G741" s="33">
        <v>23</v>
      </c>
    </row>
    <row r="742" spans="2:7">
      <c r="B742" s="26" t="s">
        <v>486</v>
      </c>
      <c r="C742" s="33">
        <v>0</v>
      </c>
      <c r="D742" s="33">
        <v>2</v>
      </c>
      <c r="E742" s="33">
        <v>21</v>
      </c>
      <c r="F742" s="33">
        <v>0</v>
      </c>
      <c r="G742" s="33">
        <v>23</v>
      </c>
    </row>
    <row r="743" spans="2:7">
      <c r="B743" s="26" t="s">
        <v>487</v>
      </c>
      <c r="C743" s="33">
        <v>0</v>
      </c>
      <c r="D743" s="33">
        <v>4</v>
      </c>
      <c r="E743" s="33">
        <v>18</v>
      </c>
      <c r="F743" s="33">
        <v>1</v>
      </c>
      <c r="G743" s="33">
        <v>23</v>
      </c>
    </row>
    <row r="744" spans="2:7">
      <c r="B744" s="26" t="s">
        <v>488</v>
      </c>
      <c r="C744" s="33">
        <v>0</v>
      </c>
      <c r="D744" s="33">
        <v>4</v>
      </c>
      <c r="E744" s="33">
        <v>17</v>
      </c>
      <c r="F744" s="33">
        <v>0</v>
      </c>
      <c r="G744" s="33">
        <v>21</v>
      </c>
    </row>
    <row r="745" spans="2:7">
      <c r="B745" s="26" t="s">
        <v>489</v>
      </c>
      <c r="C745" s="33">
        <v>0</v>
      </c>
      <c r="D745" s="33">
        <f>$D$91</f>
        <v>2</v>
      </c>
      <c r="E745" s="33">
        <f>$E$91</f>
        <v>2</v>
      </c>
      <c r="F745" s="33">
        <f>$F$91</f>
        <v>0</v>
      </c>
      <c r="G745" s="33">
        <f>$G$91</f>
        <v>4</v>
      </c>
    </row>
    <row r="746" spans="2:7">
      <c r="B746" s="26" t="s">
        <v>490</v>
      </c>
      <c r="C746" s="33">
        <v>0</v>
      </c>
      <c r="D746" s="33">
        <v>7</v>
      </c>
      <c r="E746" s="33">
        <v>15</v>
      </c>
      <c r="F746" s="33">
        <v>2</v>
      </c>
      <c r="G746" s="33">
        <v>24</v>
      </c>
    </row>
    <row r="747" spans="2:7">
      <c r="B747" s="26" t="s">
        <v>491</v>
      </c>
      <c r="C747" s="33">
        <v>0</v>
      </c>
      <c r="D747" s="33">
        <v>6</v>
      </c>
      <c r="E747" s="33">
        <v>11</v>
      </c>
      <c r="F747" s="33">
        <v>3</v>
      </c>
      <c r="G747" s="33">
        <v>20</v>
      </c>
    </row>
    <row r="748" spans="2:7">
      <c r="B748" s="26" t="s">
        <v>492</v>
      </c>
      <c r="C748" s="33">
        <v>0</v>
      </c>
      <c r="D748" s="33">
        <v>9</v>
      </c>
      <c r="E748" s="33">
        <v>24</v>
      </c>
      <c r="F748" s="33">
        <v>3</v>
      </c>
      <c r="G748" s="33">
        <v>36</v>
      </c>
    </row>
    <row r="749" spans="2:7">
      <c r="B749" s="26" t="s">
        <v>493</v>
      </c>
      <c r="C749" s="33">
        <v>0</v>
      </c>
      <c r="D749" s="33">
        <v>4</v>
      </c>
      <c r="E749" s="33">
        <v>12</v>
      </c>
      <c r="F749" s="33">
        <v>1</v>
      </c>
      <c r="G749" s="33">
        <v>17</v>
      </c>
    </row>
    <row r="750" spans="2:7">
      <c r="B750" s="26" t="s">
        <v>494</v>
      </c>
      <c r="C750" s="33">
        <v>0</v>
      </c>
      <c r="D750" s="33">
        <v>5</v>
      </c>
      <c r="E750" s="33">
        <v>20</v>
      </c>
      <c r="F750" s="33">
        <v>1</v>
      </c>
      <c r="G750" s="33">
        <v>26</v>
      </c>
    </row>
    <row r="751" spans="2:7">
      <c r="B751" s="26" t="s">
        <v>495</v>
      </c>
      <c r="C751" s="33">
        <v>0</v>
      </c>
      <c r="D751" s="33">
        <v>9</v>
      </c>
      <c r="E751" s="33">
        <v>19</v>
      </c>
      <c r="F751" s="33">
        <v>0</v>
      </c>
      <c r="G751" s="33">
        <v>28</v>
      </c>
    </row>
    <row r="752" spans="2:7">
      <c r="B752" s="26" t="s">
        <v>496</v>
      </c>
      <c r="C752" s="33">
        <v>0</v>
      </c>
      <c r="D752" s="33">
        <v>6</v>
      </c>
      <c r="E752" s="33">
        <v>19</v>
      </c>
      <c r="F752" s="33">
        <v>4</v>
      </c>
      <c r="G752" s="33">
        <v>29</v>
      </c>
    </row>
    <row r="753" spans="2:7">
      <c r="B753" s="26" t="s">
        <v>497</v>
      </c>
      <c r="C753" s="33">
        <v>0</v>
      </c>
      <c r="D753" s="33">
        <v>8</v>
      </c>
      <c r="E753" s="33">
        <v>19</v>
      </c>
      <c r="F753" s="33">
        <v>6</v>
      </c>
      <c r="G753" s="33">
        <v>33</v>
      </c>
    </row>
    <row r="754" spans="2:7">
      <c r="B754" s="26" t="s">
        <v>498</v>
      </c>
      <c r="C754" s="33">
        <v>0</v>
      </c>
      <c r="D754" s="33">
        <v>0</v>
      </c>
      <c r="E754" s="33">
        <v>10</v>
      </c>
      <c r="F754" s="33">
        <v>2</v>
      </c>
      <c r="G754" s="33">
        <v>12</v>
      </c>
    </row>
    <row r="755" spans="2:7">
      <c r="B755" s="26" t="s">
        <v>499</v>
      </c>
      <c r="C755" s="33">
        <v>0</v>
      </c>
      <c r="D755" s="33">
        <v>2</v>
      </c>
      <c r="E755" s="33">
        <v>16</v>
      </c>
      <c r="F755" s="33">
        <v>1</v>
      </c>
      <c r="G755" s="33">
        <v>19</v>
      </c>
    </row>
    <row r="756" spans="2:7">
      <c r="B756" s="26" t="s">
        <v>500</v>
      </c>
      <c r="C756" s="33">
        <v>0</v>
      </c>
      <c r="D756" s="33">
        <v>10</v>
      </c>
      <c r="E756" s="33">
        <v>24</v>
      </c>
      <c r="F756" s="33">
        <v>8</v>
      </c>
      <c r="G756" s="33">
        <v>42</v>
      </c>
    </row>
    <row r="757" spans="2:7">
      <c r="B757" s="26" t="s">
        <v>501</v>
      </c>
      <c r="C757" s="33">
        <v>0</v>
      </c>
      <c r="D757" s="33">
        <v>3</v>
      </c>
      <c r="E757" s="33">
        <v>9</v>
      </c>
      <c r="F757" s="33">
        <v>5</v>
      </c>
      <c r="G757" s="33">
        <v>17</v>
      </c>
    </row>
    <row r="758" spans="2:7">
      <c r="B758" s="26" t="s">
        <v>502</v>
      </c>
      <c r="C758" s="33">
        <v>0</v>
      </c>
      <c r="D758" s="33">
        <v>5</v>
      </c>
      <c r="E758" s="33">
        <v>10</v>
      </c>
      <c r="F758" s="33">
        <v>0</v>
      </c>
      <c r="G758" s="33">
        <v>15</v>
      </c>
    </row>
    <row r="759" spans="2:7">
      <c r="B759" s="26" t="s">
        <v>503</v>
      </c>
      <c r="C759" s="33">
        <v>0</v>
      </c>
      <c r="D759" s="33">
        <v>6</v>
      </c>
      <c r="E759" s="33">
        <v>25</v>
      </c>
      <c r="F759" s="33">
        <v>2</v>
      </c>
      <c r="G759" s="33">
        <v>33</v>
      </c>
    </row>
    <row r="760" spans="2:7">
      <c r="B760" s="26" t="s">
        <v>504</v>
      </c>
      <c r="C760" s="33">
        <v>0</v>
      </c>
      <c r="D760" s="33">
        <f>$D$91</f>
        <v>2</v>
      </c>
      <c r="E760" s="33">
        <f>$E$91</f>
        <v>2</v>
      </c>
      <c r="F760" s="33">
        <f>$F$91</f>
        <v>0</v>
      </c>
      <c r="G760" s="33">
        <f>$G$91</f>
        <v>4</v>
      </c>
    </row>
    <row r="761" spans="2:7">
      <c r="B761" s="26" t="s">
        <v>505</v>
      </c>
      <c r="C761" s="33">
        <v>0</v>
      </c>
      <c r="D761" s="33">
        <v>3</v>
      </c>
      <c r="E761" s="33">
        <v>16</v>
      </c>
      <c r="F761" s="33">
        <v>4</v>
      </c>
      <c r="G761" s="33">
        <v>23</v>
      </c>
    </row>
    <row r="762" spans="2:7">
      <c r="B762" s="26" t="s">
        <v>506</v>
      </c>
      <c r="C762" s="33">
        <v>0</v>
      </c>
      <c r="D762" s="33">
        <v>3</v>
      </c>
      <c r="E762" s="33">
        <v>18</v>
      </c>
      <c r="F762" s="33">
        <v>2</v>
      </c>
      <c r="G762" s="33">
        <v>23</v>
      </c>
    </row>
    <row r="763" spans="2:7">
      <c r="B763" s="26" t="s">
        <v>507</v>
      </c>
      <c r="C763" s="33">
        <v>0</v>
      </c>
      <c r="D763" s="33">
        <v>7</v>
      </c>
      <c r="E763" s="33">
        <v>19</v>
      </c>
      <c r="F763" s="33">
        <v>8</v>
      </c>
      <c r="G763" s="33">
        <v>34</v>
      </c>
    </row>
    <row r="764" spans="2:7">
      <c r="B764" s="26" t="s">
        <v>508</v>
      </c>
      <c r="C764" s="33">
        <v>0</v>
      </c>
      <c r="D764" s="33">
        <f>$D$91</f>
        <v>2</v>
      </c>
      <c r="E764" s="33">
        <f>$E$91</f>
        <v>2</v>
      </c>
      <c r="F764" s="33">
        <f>$F$91</f>
        <v>0</v>
      </c>
      <c r="G764" s="33">
        <f>$G$91</f>
        <v>4</v>
      </c>
    </row>
    <row r="765" spans="2:7">
      <c r="B765" s="26" t="s">
        <v>509</v>
      </c>
      <c r="C765" s="33">
        <v>0</v>
      </c>
      <c r="D765" s="33">
        <v>5</v>
      </c>
      <c r="E765" s="33">
        <v>20</v>
      </c>
      <c r="F765" s="33">
        <v>6</v>
      </c>
      <c r="G765" s="33">
        <v>31</v>
      </c>
    </row>
    <row r="766" spans="2:7">
      <c r="B766" s="26" t="s">
        <v>510</v>
      </c>
      <c r="C766" s="33">
        <v>0</v>
      </c>
      <c r="D766" s="33">
        <v>6</v>
      </c>
      <c r="E766" s="33">
        <v>12</v>
      </c>
      <c r="F766" s="33">
        <v>4</v>
      </c>
      <c r="G766" s="33">
        <v>22</v>
      </c>
    </row>
    <row r="767" spans="2:7">
      <c r="B767" s="26" t="s">
        <v>962</v>
      </c>
      <c r="C767" s="33">
        <v>0</v>
      </c>
      <c r="D767" s="33">
        <v>7</v>
      </c>
      <c r="E767" s="33">
        <v>11</v>
      </c>
      <c r="F767" s="33">
        <v>4</v>
      </c>
      <c r="G767" s="33">
        <v>22</v>
      </c>
    </row>
    <row r="768" spans="2:7">
      <c r="B768" s="26" t="s">
        <v>964</v>
      </c>
      <c r="C768" s="33">
        <v>0</v>
      </c>
      <c r="D768" s="33">
        <v>8</v>
      </c>
      <c r="E768" s="33">
        <v>25</v>
      </c>
      <c r="F768" s="33">
        <v>7</v>
      </c>
      <c r="G768" s="33">
        <v>40</v>
      </c>
    </row>
    <row r="769" spans="2:7">
      <c r="B769" s="26" t="s">
        <v>966</v>
      </c>
      <c r="C769" s="33">
        <v>0</v>
      </c>
      <c r="D769" s="33">
        <v>8</v>
      </c>
      <c r="E769" s="33">
        <v>22</v>
      </c>
      <c r="F769" s="33">
        <v>4</v>
      </c>
      <c r="G769" s="33">
        <v>34</v>
      </c>
    </row>
    <row r="770" spans="2:7">
      <c r="B770" s="26" t="s">
        <v>968</v>
      </c>
      <c r="C770" s="33">
        <v>0</v>
      </c>
      <c r="D770" s="33">
        <v>8</v>
      </c>
      <c r="E770" s="33">
        <v>21</v>
      </c>
      <c r="F770" s="33">
        <v>2</v>
      </c>
      <c r="G770" s="33">
        <v>31</v>
      </c>
    </row>
    <row r="771" spans="2:7">
      <c r="B771" s="26" t="s">
        <v>971</v>
      </c>
      <c r="C771" s="33">
        <v>0</v>
      </c>
      <c r="D771" s="33">
        <v>9</v>
      </c>
      <c r="E771" s="33">
        <v>17</v>
      </c>
      <c r="F771" s="33">
        <v>5</v>
      </c>
      <c r="G771" s="33">
        <v>31</v>
      </c>
    </row>
    <row r="772" spans="2:7">
      <c r="B772" s="26" t="s">
        <v>973</v>
      </c>
      <c r="C772" s="33">
        <v>0</v>
      </c>
      <c r="D772" s="33">
        <v>12</v>
      </c>
      <c r="E772" s="33">
        <v>19</v>
      </c>
      <c r="F772" s="33">
        <v>10</v>
      </c>
      <c r="G772" s="33">
        <v>41</v>
      </c>
    </row>
    <row r="773" spans="2:7">
      <c r="B773" s="26" t="s">
        <v>974</v>
      </c>
      <c r="C773" s="33">
        <v>0</v>
      </c>
      <c r="D773" s="33">
        <v>6</v>
      </c>
      <c r="E773" s="33">
        <v>19</v>
      </c>
      <c r="F773" s="33">
        <v>5</v>
      </c>
      <c r="G773" s="33">
        <v>30</v>
      </c>
    </row>
    <row r="774" spans="2:7">
      <c r="B774" s="26" t="s">
        <v>977</v>
      </c>
      <c r="C774" s="33">
        <v>0</v>
      </c>
      <c r="D774" s="33">
        <v>5</v>
      </c>
      <c r="E774" s="33">
        <v>14</v>
      </c>
      <c r="F774" s="33">
        <v>3</v>
      </c>
      <c r="G774" s="33">
        <v>22</v>
      </c>
    </row>
    <row r="775" spans="2:7">
      <c r="B775" s="26" t="s">
        <v>980</v>
      </c>
      <c r="C775" s="33">
        <v>0</v>
      </c>
      <c r="D775" s="33">
        <v>11</v>
      </c>
      <c r="E775" s="33">
        <v>18</v>
      </c>
      <c r="F775" s="33">
        <v>4</v>
      </c>
      <c r="G775" s="33">
        <v>33</v>
      </c>
    </row>
    <row r="776" spans="2:7">
      <c r="B776" s="26" t="s">
        <v>982</v>
      </c>
      <c r="C776" s="33">
        <v>0</v>
      </c>
      <c r="D776" s="33">
        <v>19</v>
      </c>
      <c r="E776" s="33">
        <v>20</v>
      </c>
      <c r="F776" s="33">
        <v>1</v>
      </c>
      <c r="G776" s="33">
        <v>40</v>
      </c>
    </row>
    <row r="777" spans="2:7">
      <c r="B777" s="26" t="s">
        <v>985</v>
      </c>
      <c r="C777" s="33">
        <v>0</v>
      </c>
      <c r="D777" s="33">
        <v>2</v>
      </c>
      <c r="E777" s="33">
        <v>7</v>
      </c>
      <c r="F777" s="33">
        <v>0</v>
      </c>
      <c r="G777" s="33">
        <v>9</v>
      </c>
    </row>
    <row r="778" spans="2:7">
      <c r="B778" s="26" t="s">
        <v>987</v>
      </c>
      <c r="C778" s="33">
        <v>0</v>
      </c>
      <c r="D778" s="33">
        <v>7</v>
      </c>
      <c r="E778" s="33">
        <v>28</v>
      </c>
      <c r="F778" s="33">
        <v>4</v>
      </c>
      <c r="G778" s="33">
        <v>39</v>
      </c>
    </row>
    <row r="779" spans="2:7">
      <c r="B779" s="26" t="s">
        <v>989</v>
      </c>
      <c r="C779" s="33">
        <v>0</v>
      </c>
      <c r="D779" s="33">
        <v>6</v>
      </c>
      <c r="E779" s="33">
        <v>16</v>
      </c>
      <c r="F779" s="33">
        <v>2</v>
      </c>
      <c r="G779" s="33">
        <v>24</v>
      </c>
    </row>
    <row r="780" spans="2:7">
      <c r="B780" s="26" t="s">
        <v>991</v>
      </c>
      <c r="C780" s="33">
        <v>0</v>
      </c>
      <c r="D780" s="33">
        <v>6</v>
      </c>
      <c r="E780" s="33">
        <v>21</v>
      </c>
      <c r="F780" s="33">
        <v>0</v>
      </c>
      <c r="G780" s="33">
        <v>27</v>
      </c>
    </row>
    <row r="781" spans="2:7">
      <c r="B781" s="26" t="s">
        <v>992</v>
      </c>
      <c r="C781" s="33">
        <v>0</v>
      </c>
      <c r="D781" s="33">
        <v>13</v>
      </c>
      <c r="E781" s="33">
        <v>22</v>
      </c>
      <c r="F781" s="33">
        <v>3</v>
      </c>
      <c r="G781" s="33">
        <v>38</v>
      </c>
    </row>
    <row r="782" spans="2:7">
      <c r="B782" s="26" t="s">
        <v>995</v>
      </c>
      <c r="C782" s="33">
        <v>0</v>
      </c>
      <c r="D782" s="33">
        <v>6</v>
      </c>
      <c r="E782" s="33">
        <v>31</v>
      </c>
      <c r="F782" s="33">
        <v>3</v>
      </c>
      <c r="G782" s="33">
        <v>40</v>
      </c>
    </row>
    <row r="783" spans="2:7">
      <c r="B783" s="26" t="s">
        <v>996</v>
      </c>
      <c r="C783" s="33">
        <v>0</v>
      </c>
      <c r="D783" s="33">
        <v>4</v>
      </c>
      <c r="E783" s="33">
        <v>26</v>
      </c>
      <c r="F783" s="33">
        <v>1</v>
      </c>
      <c r="G783" s="33">
        <v>31</v>
      </c>
    </row>
    <row r="784" spans="2:7">
      <c r="B784" s="26" t="s">
        <v>998</v>
      </c>
      <c r="C784" s="33">
        <v>0</v>
      </c>
      <c r="D784" s="33">
        <v>2</v>
      </c>
      <c r="E784" s="33">
        <v>15</v>
      </c>
      <c r="F784" s="33">
        <v>1</v>
      </c>
      <c r="G784" s="33">
        <v>18</v>
      </c>
    </row>
    <row r="785" spans="2:7">
      <c r="B785" s="26" t="s">
        <v>1000</v>
      </c>
      <c r="C785" s="33">
        <v>0</v>
      </c>
      <c r="D785" s="33">
        <v>7</v>
      </c>
      <c r="E785" s="33">
        <v>19</v>
      </c>
      <c r="F785" s="33">
        <v>1</v>
      </c>
      <c r="G785" s="33">
        <v>27</v>
      </c>
    </row>
    <row r="786" spans="2:7">
      <c r="B786" s="26" t="s">
        <v>1002</v>
      </c>
      <c r="C786" s="33">
        <v>0</v>
      </c>
      <c r="D786" s="33">
        <v>7</v>
      </c>
      <c r="E786" s="33">
        <v>19</v>
      </c>
      <c r="F786" s="33">
        <v>1</v>
      </c>
      <c r="G786" s="33">
        <v>27</v>
      </c>
    </row>
    <row r="787" spans="2:7">
      <c r="B787" s="26" t="s">
        <v>1003</v>
      </c>
      <c r="C787" s="33">
        <v>0</v>
      </c>
      <c r="D787" s="33">
        <v>10</v>
      </c>
      <c r="E787" s="33">
        <v>29</v>
      </c>
      <c r="F787" s="33">
        <v>2</v>
      </c>
      <c r="G787" s="33">
        <v>41</v>
      </c>
    </row>
    <row r="788" spans="2:7">
      <c r="B788" s="26" t="s">
        <v>1007</v>
      </c>
      <c r="C788" s="33">
        <v>0</v>
      </c>
      <c r="D788" s="33">
        <v>5</v>
      </c>
      <c r="E788" s="33">
        <v>31</v>
      </c>
      <c r="F788" s="33">
        <v>4</v>
      </c>
      <c r="G788" s="33">
        <v>40</v>
      </c>
    </row>
    <row r="789" spans="2:7">
      <c r="B789" s="26" t="s">
        <v>1008</v>
      </c>
      <c r="C789" s="33">
        <v>0</v>
      </c>
      <c r="D789" s="33">
        <v>5</v>
      </c>
      <c r="E789" s="33">
        <v>32</v>
      </c>
      <c r="F789" s="33">
        <v>4</v>
      </c>
      <c r="G789" s="33">
        <v>41</v>
      </c>
    </row>
    <row r="790" spans="2:7">
      <c r="B790" s="26" t="s">
        <v>1010</v>
      </c>
      <c r="C790" s="33">
        <v>0</v>
      </c>
      <c r="D790" s="33">
        <v>2</v>
      </c>
      <c r="E790" s="33">
        <v>23</v>
      </c>
      <c r="F790" s="33">
        <v>3</v>
      </c>
      <c r="G790" s="33">
        <v>28</v>
      </c>
    </row>
    <row r="791" spans="2:7">
      <c r="B791" s="26" t="s">
        <v>1012</v>
      </c>
      <c r="C791" s="33">
        <v>0</v>
      </c>
      <c r="D791" s="33">
        <v>19</v>
      </c>
      <c r="E791" s="33">
        <v>30</v>
      </c>
      <c r="F791" s="33">
        <v>6</v>
      </c>
      <c r="G791" s="33">
        <v>55</v>
      </c>
    </row>
    <row r="792" spans="2:7">
      <c r="B792" s="26" t="s">
        <v>1014</v>
      </c>
      <c r="C792" s="33">
        <v>0</v>
      </c>
      <c r="D792" s="33">
        <v>9</v>
      </c>
      <c r="E792" s="33">
        <v>21</v>
      </c>
      <c r="F792" s="33">
        <v>5</v>
      </c>
      <c r="G792" s="33">
        <v>35</v>
      </c>
    </row>
    <row r="793" spans="2:7">
      <c r="B793" s="26" t="s">
        <v>1017</v>
      </c>
      <c r="C793" s="33">
        <v>0</v>
      </c>
      <c r="D793" s="33">
        <v>3</v>
      </c>
      <c r="E793" s="33">
        <v>27</v>
      </c>
      <c r="F793" s="33">
        <v>6</v>
      </c>
      <c r="G793" s="33">
        <v>36</v>
      </c>
    </row>
    <row r="794" spans="2:7">
      <c r="B794" s="26" t="s">
        <v>1018</v>
      </c>
      <c r="C794" s="33">
        <v>0</v>
      </c>
      <c r="D794" s="33">
        <v>3</v>
      </c>
      <c r="E794" s="33">
        <v>28</v>
      </c>
      <c r="F794" s="33">
        <v>4</v>
      </c>
      <c r="G794" s="33">
        <v>35</v>
      </c>
    </row>
    <row r="795" spans="2:7">
      <c r="B795" s="26" t="s">
        <v>1021</v>
      </c>
      <c r="C795" s="33">
        <v>0</v>
      </c>
      <c r="D795" s="33">
        <v>2</v>
      </c>
      <c r="E795" s="33">
        <v>10</v>
      </c>
      <c r="F795" s="33">
        <v>1</v>
      </c>
      <c r="G795" s="33">
        <v>13</v>
      </c>
    </row>
    <row r="796" spans="2:7">
      <c r="B796" s="26" t="s">
        <v>1022</v>
      </c>
      <c r="C796" s="33">
        <v>0</v>
      </c>
      <c r="D796" s="33">
        <v>2</v>
      </c>
      <c r="E796" s="33">
        <v>10</v>
      </c>
      <c r="F796" s="33">
        <v>1</v>
      </c>
      <c r="G796" s="33">
        <v>13</v>
      </c>
    </row>
    <row r="797" spans="2:7">
      <c r="B797" s="26" t="s">
        <v>1024</v>
      </c>
      <c r="C797" s="33">
        <v>0</v>
      </c>
      <c r="D797" s="33">
        <v>8</v>
      </c>
      <c r="E797" s="33">
        <v>24</v>
      </c>
      <c r="F797" s="33">
        <v>1</v>
      </c>
      <c r="G797" s="33">
        <v>33</v>
      </c>
    </row>
    <row r="798" spans="2:7">
      <c r="B798" s="26" t="s">
        <v>1027</v>
      </c>
      <c r="C798" s="33">
        <v>0</v>
      </c>
      <c r="D798" s="33">
        <v>8</v>
      </c>
      <c r="E798" s="33">
        <v>24</v>
      </c>
      <c r="F798" s="33">
        <v>1</v>
      </c>
      <c r="G798" s="33">
        <v>33</v>
      </c>
    </row>
    <row r="799" spans="2:7">
      <c r="B799" s="26" t="s">
        <v>1028</v>
      </c>
      <c r="C799" s="33">
        <v>0</v>
      </c>
      <c r="D799" s="33">
        <v>8</v>
      </c>
      <c r="E799" s="33">
        <v>24</v>
      </c>
      <c r="F799" s="33">
        <v>1</v>
      </c>
      <c r="G799" s="33">
        <v>33</v>
      </c>
    </row>
    <row r="800" spans="2:7">
      <c r="B800" s="26" t="s">
        <v>1030</v>
      </c>
      <c r="C800" s="33">
        <v>0</v>
      </c>
      <c r="D800" s="33">
        <v>9</v>
      </c>
      <c r="E800" s="33">
        <v>23</v>
      </c>
      <c r="F800" s="33">
        <v>2</v>
      </c>
      <c r="G800" s="33">
        <v>34</v>
      </c>
    </row>
    <row r="801" spans="2:7">
      <c r="B801" s="26" t="s">
        <v>1032</v>
      </c>
      <c r="C801" s="33">
        <v>0</v>
      </c>
      <c r="D801" s="33">
        <v>7</v>
      </c>
      <c r="E801" s="33">
        <v>40</v>
      </c>
      <c r="F801" s="33">
        <v>3</v>
      </c>
      <c r="G801" s="33">
        <v>50</v>
      </c>
    </row>
    <row r="802" spans="2:7">
      <c r="B802" s="26" t="s">
        <v>1034</v>
      </c>
      <c r="C802" s="33">
        <v>0</v>
      </c>
      <c r="D802" s="33">
        <v>7</v>
      </c>
      <c r="E802" s="33">
        <v>23</v>
      </c>
      <c r="F802" s="33">
        <v>3</v>
      </c>
      <c r="G802" s="33">
        <v>33</v>
      </c>
    </row>
    <row r="803" spans="2:7">
      <c r="B803" s="26" t="s">
        <v>1036</v>
      </c>
      <c r="C803" s="33">
        <v>0</v>
      </c>
      <c r="D803" s="33">
        <v>12</v>
      </c>
      <c r="E803" s="33">
        <v>24</v>
      </c>
      <c r="F803" s="33">
        <v>3</v>
      </c>
      <c r="G803" s="33">
        <v>39</v>
      </c>
    </row>
    <row r="804" spans="2:7">
      <c r="B804" s="26" t="s">
        <v>1038</v>
      </c>
      <c r="C804" s="33">
        <v>0</v>
      </c>
      <c r="D804" s="33">
        <v>7</v>
      </c>
      <c r="E804" s="33">
        <v>15</v>
      </c>
      <c r="F804" s="33">
        <v>2</v>
      </c>
      <c r="G804" s="33">
        <v>24</v>
      </c>
    </row>
    <row r="805" spans="2:7">
      <c r="B805" s="26" t="s">
        <v>1040</v>
      </c>
      <c r="C805" s="33">
        <v>0</v>
      </c>
      <c r="D805" s="33">
        <v>10</v>
      </c>
      <c r="E805" s="33">
        <v>19</v>
      </c>
      <c r="F805" s="33">
        <v>1</v>
      </c>
      <c r="G805" s="33">
        <v>30</v>
      </c>
    </row>
    <row r="806" spans="2:7">
      <c r="B806" s="26" t="s">
        <v>1043</v>
      </c>
      <c r="C806" s="33">
        <v>0</v>
      </c>
      <c r="D806" s="33">
        <v>5</v>
      </c>
      <c r="E806" s="33">
        <v>26</v>
      </c>
      <c r="F806" s="33">
        <v>4</v>
      </c>
      <c r="G806" s="33">
        <v>35</v>
      </c>
    </row>
    <row r="807" spans="2:7">
      <c r="B807" s="26" t="s">
        <v>1046</v>
      </c>
      <c r="C807" s="33">
        <v>0</v>
      </c>
      <c r="D807" s="33">
        <v>6</v>
      </c>
      <c r="E807" s="33">
        <v>33</v>
      </c>
      <c r="F807" s="33">
        <v>5</v>
      </c>
      <c r="G807" s="33">
        <v>44</v>
      </c>
    </row>
    <row r="808" spans="2:7">
      <c r="B808" s="26" t="s">
        <v>1049</v>
      </c>
      <c r="C808" s="33">
        <v>0</v>
      </c>
      <c r="D808" s="33">
        <v>4</v>
      </c>
      <c r="E808" s="33">
        <v>20</v>
      </c>
      <c r="F808" s="33">
        <v>5</v>
      </c>
      <c r="G808" s="33">
        <v>29</v>
      </c>
    </row>
    <row r="809" spans="2:7">
      <c r="B809" s="26" t="s">
        <v>1052</v>
      </c>
      <c r="C809" s="33">
        <v>0</v>
      </c>
      <c r="D809" s="33">
        <v>5</v>
      </c>
      <c r="E809" s="33">
        <v>8</v>
      </c>
      <c r="F809" s="33">
        <v>3</v>
      </c>
      <c r="G809" s="33">
        <v>16</v>
      </c>
    </row>
    <row r="810" spans="2:7">
      <c r="B810" s="26" t="s">
        <v>1054</v>
      </c>
      <c r="C810" s="33">
        <v>0</v>
      </c>
      <c r="D810" s="33">
        <v>9</v>
      </c>
      <c r="E810" s="33">
        <v>13</v>
      </c>
      <c r="F810" s="33">
        <v>5</v>
      </c>
      <c r="G810" s="33">
        <v>27</v>
      </c>
    </row>
    <row r="811" spans="2:7">
      <c r="B811" s="26" t="s">
        <v>1058</v>
      </c>
      <c r="C811" s="33">
        <v>0</v>
      </c>
      <c r="D811" s="33">
        <v>3</v>
      </c>
      <c r="E811" s="33">
        <v>17</v>
      </c>
      <c r="F811" s="33">
        <v>5</v>
      </c>
      <c r="G811" s="33">
        <v>25</v>
      </c>
    </row>
    <row r="812" spans="2:7">
      <c r="B812" s="26" t="s">
        <v>1061</v>
      </c>
      <c r="C812" s="33">
        <v>0</v>
      </c>
      <c r="D812" s="33">
        <v>6</v>
      </c>
      <c r="E812" s="33">
        <v>25</v>
      </c>
      <c r="F812" s="33">
        <v>7</v>
      </c>
      <c r="G812" s="33">
        <v>38</v>
      </c>
    </row>
    <row r="813" spans="2:7">
      <c r="B813" s="26" t="s">
        <v>1064</v>
      </c>
      <c r="C813" s="33">
        <v>0</v>
      </c>
      <c r="D813" s="33">
        <v>8</v>
      </c>
      <c r="E813" s="33">
        <v>19</v>
      </c>
      <c r="F813" s="33">
        <v>6</v>
      </c>
      <c r="G813" s="33">
        <v>33</v>
      </c>
    </row>
    <row r="814" spans="2:7">
      <c r="B814" s="26" t="s">
        <v>1067</v>
      </c>
      <c r="C814" s="33">
        <v>0</v>
      </c>
      <c r="D814" s="33">
        <v>2</v>
      </c>
      <c r="E814" s="33">
        <v>15</v>
      </c>
      <c r="F814" s="33">
        <v>5</v>
      </c>
      <c r="G814" s="33">
        <v>22</v>
      </c>
    </row>
    <row r="815" spans="2:7">
      <c r="B815" s="26" t="s">
        <v>1079</v>
      </c>
      <c r="C815" s="33">
        <v>0</v>
      </c>
      <c r="D815" s="33">
        <v>6</v>
      </c>
      <c r="E815" s="33">
        <v>20</v>
      </c>
      <c r="F815" s="33">
        <v>8</v>
      </c>
      <c r="G815" s="33">
        <v>34</v>
      </c>
    </row>
    <row r="816" spans="2:7">
      <c r="B816" s="26" t="s">
        <v>1083</v>
      </c>
      <c r="C816" s="33">
        <v>0</v>
      </c>
      <c r="D816" s="33">
        <v>9</v>
      </c>
      <c r="E816" s="33">
        <v>16</v>
      </c>
      <c r="F816" s="33">
        <v>3</v>
      </c>
      <c r="G816" s="33">
        <v>28</v>
      </c>
    </row>
    <row r="817" spans="2:7">
      <c r="B817" s="26" t="s">
        <v>1086</v>
      </c>
      <c r="C817" s="33">
        <v>0</v>
      </c>
      <c r="D817" s="33">
        <v>13</v>
      </c>
      <c r="E817" s="33">
        <v>15</v>
      </c>
      <c r="F817" s="33">
        <v>5</v>
      </c>
      <c r="G817" s="33">
        <v>33</v>
      </c>
    </row>
    <row r="818" spans="2:7">
      <c r="B818" s="26" t="s">
        <v>1088</v>
      </c>
      <c r="C818" s="33">
        <v>0</v>
      </c>
      <c r="D818" s="33">
        <v>9</v>
      </c>
      <c r="E818" s="33">
        <v>13</v>
      </c>
      <c r="F818" s="33">
        <v>7</v>
      </c>
      <c r="G818" s="33">
        <v>29</v>
      </c>
    </row>
    <row r="819" spans="2:7">
      <c r="B819" s="26" t="s">
        <v>1091</v>
      </c>
      <c r="C819" s="33">
        <v>0</v>
      </c>
      <c r="D819" s="33">
        <v>7</v>
      </c>
      <c r="E819" s="33">
        <v>13</v>
      </c>
      <c r="F819" s="33">
        <v>4</v>
      </c>
      <c r="G819" s="33">
        <v>24</v>
      </c>
    </row>
    <row r="820" spans="2:7">
      <c r="B820" s="26" t="s">
        <v>1094</v>
      </c>
      <c r="C820" s="33">
        <v>0</v>
      </c>
      <c r="D820" s="33">
        <v>11</v>
      </c>
      <c r="E820" s="33">
        <v>13</v>
      </c>
      <c r="F820" s="33">
        <v>1</v>
      </c>
      <c r="G820" s="33">
        <v>25</v>
      </c>
    </row>
    <row r="821" spans="2:7">
      <c r="B821" s="26" t="s">
        <v>1097</v>
      </c>
      <c r="C821" s="33">
        <v>0</v>
      </c>
      <c r="D821" s="33">
        <v>13</v>
      </c>
      <c r="E821" s="33">
        <v>32</v>
      </c>
      <c r="F821" s="33">
        <v>5</v>
      </c>
      <c r="G821" s="33">
        <v>50</v>
      </c>
    </row>
    <row r="822" spans="2:7">
      <c r="B822" s="26" t="s">
        <v>1115</v>
      </c>
      <c r="C822" s="33">
        <v>0</v>
      </c>
      <c r="D822" s="33">
        <v>14</v>
      </c>
      <c r="E822" s="33">
        <v>25</v>
      </c>
      <c r="F822" s="33">
        <v>1</v>
      </c>
      <c r="G822" s="33">
        <v>40</v>
      </c>
    </row>
    <row r="823" spans="2:7">
      <c r="B823" s="26" t="s">
        <v>1118</v>
      </c>
      <c r="C823" s="33">
        <v>0</v>
      </c>
      <c r="D823" s="33">
        <v>11</v>
      </c>
      <c r="E823" s="33">
        <v>25</v>
      </c>
      <c r="F823" s="33">
        <v>8</v>
      </c>
      <c r="G823" s="33">
        <v>44</v>
      </c>
    </row>
    <row r="824" spans="2:7">
      <c r="B824" s="26" t="s">
        <v>1121</v>
      </c>
      <c r="C824" s="33">
        <v>0</v>
      </c>
      <c r="D824" s="33">
        <v>8</v>
      </c>
      <c r="E824" s="33">
        <v>26</v>
      </c>
      <c r="F824" s="33">
        <v>5</v>
      </c>
      <c r="G824" s="33">
        <v>39</v>
      </c>
    </row>
    <row r="825" spans="2:7">
      <c r="B825" s="26" t="s">
        <v>1124</v>
      </c>
      <c r="C825" s="33">
        <v>0</v>
      </c>
      <c r="D825" s="33">
        <v>9</v>
      </c>
      <c r="E825" s="33">
        <v>35</v>
      </c>
      <c r="F825" s="33">
        <v>3</v>
      </c>
      <c r="G825" s="33">
        <v>47</v>
      </c>
    </row>
    <row r="826" spans="2:7">
      <c r="B826" s="26" t="s">
        <v>1127</v>
      </c>
      <c r="C826" s="33">
        <v>0</v>
      </c>
      <c r="D826" s="33">
        <v>4</v>
      </c>
      <c r="E826" s="33">
        <v>34</v>
      </c>
      <c r="F826" s="33">
        <v>2</v>
      </c>
      <c r="G826" s="33">
        <v>40</v>
      </c>
    </row>
    <row r="827" spans="2:7">
      <c r="B827" s="26" t="s">
        <v>1131</v>
      </c>
      <c r="C827" s="33">
        <v>0</v>
      </c>
      <c r="D827" s="33">
        <v>4</v>
      </c>
      <c r="E827" s="33">
        <v>34</v>
      </c>
      <c r="F827" s="33">
        <v>2</v>
      </c>
      <c r="G827" s="33">
        <v>40</v>
      </c>
    </row>
    <row r="828" spans="2:7">
      <c r="B828" s="26" t="s">
        <v>1133</v>
      </c>
      <c r="C828" s="33">
        <v>0</v>
      </c>
      <c r="D828" s="33">
        <v>4</v>
      </c>
      <c r="E828" s="33">
        <v>34</v>
      </c>
      <c r="F828" s="33">
        <v>2</v>
      </c>
      <c r="G828" s="33">
        <v>40</v>
      </c>
    </row>
    <row r="829" spans="2:7">
      <c r="B829" s="26" t="s">
        <v>1135</v>
      </c>
      <c r="C829" s="33">
        <v>0</v>
      </c>
      <c r="D829" s="33">
        <v>13</v>
      </c>
      <c r="E829" s="33">
        <v>36</v>
      </c>
      <c r="F829" s="33">
        <v>11</v>
      </c>
      <c r="G829" s="33">
        <v>60</v>
      </c>
    </row>
    <row r="830" spans="2:7">
      <c r="B830" s="26" t="s">
        <v>1139</v>
      </c>
      <c r="C830" s="33">
        <v>0</v>
      </c>
      <c r="D830" s="33">
        <v>14</v>
      </c>
      <c r="E830" s="33">
        <v>32</v>
      </c>
      <c r="F830" s="33">
        <v>2</v>
      </c>
      <c r="G830" s="33">
        <v>48</v>
      </c>
    </row>
    <row r="831" spans="2:7">
      <c r="B831" s="26" t="s">
        <v>1142</v>
      </c>
      <c r="C831" s="33">
        <v>0</v>
      </c>
      <c r="D831" s="33">
        <v>20</v>
      </c>
      <c r="E831" s="33">
        <v>33</v>
      </c>
      <c r="F831" s="33">
        <v>2</v>
      </c>
      <c r="G831" s="33">
        <v>55</v>
      </c>
    </row>
    <row r="832" spans="2:7">
      <c r="B832" s="26" t="s">
        <v>1145</v>
      </c>
      <c r="C832" s="33">
        <v>0</v>
      </c>
      <c r="D832" s="33">
        <v>4</v>
      </c>
      <c r="E832" s="33">
        <v>9</v>
      </c>
      <c r="F832" s="33">
        <v>1</v>
      </c>
      <c r="G832" s="33">
        <v>14</v>
      </c>
    </row>
    <row r="833" spans="2:7">
      <c r="B833" s="26" t="s">
        <v>1148</v>
      </c>
      <c r="C833" s="33">
        <v>0</v>
      </c>
      <c r="D833" s="33">
        <v>12</v>
      </c>
      <c r="E833" s="33">
        <v>25</v>
      </c>
      <c r="F833" s="33">
        <v>1</v>
      </c>
      <c r="G833" s="33">
        <v>38</v>
      </c>
    </row>
    <row r="834" spans="2:7">
      <c r="B834" s="26" t="s">
        <v>1155</v>
      </c>
      <c r="C834" s="33">
        <v>0</v>
      </c>
      <c r="D834" s="33">
        <v>8</v>
      </c>
      <c r="E834" s="33">
        <v>28</v>
      </c>
      <c r="F834" s="33">
        <v>1</v>
      </c>
      <c r="G834" s="33">
        <v>37</v>
      </c>
    </row>
    <row r="835" spans="2:7">
      <c r="B835" s="26" t="s">
        <v>1163</v>
      </c>
      <c r="C835" s="33">
        <v>2</v>
      </c>
      <c r="D835" s="33">
        <v>3</v>
      </c>
      <c r="E835" s="33">
        <v>18</v>
      </c>
      <c r="F835" s="33">
        <v>3</v>
      </c>
      <c r="G835" s="33">
        <v>24</v>
      </c>
    </row>
    <row r="836" spans="2:7">
      <c r="B836" s="26" t="s">
        <v>1173</v>
      </c>
      <c r="C836" s="33">
        <v>4</v>
      </c>
      <c r="D836" s="33">
        <v>6</v>
      </c>
      <c r="E836" s="33">
        <v>24</v>
      </c>
      <c r="F836" s="33">
        <v>4</v>
      </c>
      <c r="G836" s="33">
        <v>34</v>
      </c>
    </row>
    <row r="837" spans="2:7">
      <c r="B837" s="26" t="s">
        <v>1180</v>
      </c>
      <c r="C837" s="33">
        <v>4</v>
      </c>
      <c r="D837" s="33">
        <v>12</v>
      </c>
      <c r="E837" s="33">
        <v>27</v>
      </c>
      <c r="F837" s="33">
        <v>2</v>
      </c>
      <c r="G837" s="33">
        <v>41</v>
      </c>
    </row>
    <row r="838" spans="2:7">
      <c r="B838" s="26" t="s">
        <v>1183</v>
      </c>
      <c r="C838" s="33">
        <v>7</v>
      </c>
      <c r="D838" s="33">
        <v>5</v>
      </c>
      <c r="E838" s="33">
        <v>22</v>
      </c>
      <c r="F838" s="33">
        <v>4</v>
      </c>
      <c r="G838" s="33">
        <v>31</v>
      </c>
    </row>
    <row r="839" spans="2:7">
      <c r="B839" s="26" t="s">
        <v>1186</v>
      </c>
      <c r="C839" s="33">
        <f>$C$91</f>
        <v>0</v>
      </c>
      <c r="D839" s="33">
        <f>$D$91</f>
        <v>2</v>
      </c>
      <c r="E839" s="33">
        <f>$E$91</f>
        <v>2</v>
      </c>
      <c r="F839" s="33">
        <f>$F$91</f>
        <v>0</v>
      </c>
      <c r="G839" s="33">
        <f>$G$91</f>
        <v>4</v>
      </c>
    </row>
    <row r="841" spans="2:7">
      <c r="B841" s="34" t="s">
        <v>511</v>
      </c>
      <c r="C841" s="35" t="e">
        <f>SUM(C826-C825)/C825</f>
        <v>#DIV/0!</v>
      </c>
      <c r="D841" s="35">
        <f>SUM(D826-D825)/D825</f>
        <v>-0.55555555555555558</v>
      </c>
      <c r="E841" s="35">
        <f>SUM(E826-E825)/E825</f>
        <v>-2.8571428571428571E-2</v>
      </c>
      <c r="F841" s="35">
        <f>SUM(F826-F825)/F825</f>
        <v>-0.33333333333333331</v>
      </c>
      <c r="G841" s="35">
        <f>SUM(G826-G825)/G825</f>
        <v>-0.14893617021276595</v>
      </c>
    </row>
    <row r="842" spans="2:7">
      <c r="B842" s="34" t="s">
        <v>512</v>
      </c>
      <c r="C842" s="35" t="e">
        <f>SUM(C826-C822)/C822</f>
        <v>#DIV/0!</v>
      </c>
      <c r="D842" s="35">
        <f>SUM(D826-D822)/D822</f>
        <v>-0.7142857142857143</v>
      </c>
      <c r="E842" s="35">
        <f>SUM(E826-E822)/E822</f>
        <v>0.36</v>
      </c>
      <c r="F842" s="35">
        <f>SUM(F826-F822)/F822</f>
        <v>1</v>
      </c>
      <c r="G842" s="35">
        <f>SUM(G826-G822)/G822</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468"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31"/>
  <sheetViews>
    <sheetView showGridLines="0" zoomScale="85" zoomScaleNormal="85" zoomScalePageLayoutView="85" workbookViewId="0">
      <selection activeCell="H216" sqref="H216"/>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2" customFormat="1" ht="22.5">
      <c r="A2" s="133" t="s">
        <v>21</v>
      </c>
    </row>
    <row r="3" spans="1:10" s="120" customFormat="1" ht="16.5">
      <c r="A3" s="123" t="s">
        <v>1187</v>
      </c>
    </row>
    <row r="6" spans="1:10" ht="15">
      <c r="A6" s="134" t="s">
        <v>173</v>
      </c>
      <c r="J6" s="18"/>
    </row>
    <row r="8" spans="1:10">
      <c r="A8" s="41" t="s">
        <v>151</v>
      </c>
      <c r="B8" s="18"/>
      <c r="C8" s="19" t="s">
        <v>1073</v>
      </c>
      <c r="D8" s="19" t="s">
        <v>152</v>
      </c>
      <c r="E8" s="19" t="s">
        <v>153</v>
      </c>
      <c r="F8" s="19" t="s">
        <v>154</v>
      </c>
      <c r="G8" s="19" t="s">
        <v>1099</v>
      </c>
      <c r="H8" s="102" t="s">
        <v>1101</v>
      </c>
      <c r="I8" s="19"/>
    </row>
    <row r="9" spans="1:10">
      <c r="A9" s="50" t="s">
        <v>555</v>
      </c>
      <c r="B9" s="19" t="s">
        <v>156</v>
      </c>
      <c r="C9" s="19" t="s">
        <v>1074</v>
      </c>
      <c r="D9" s="20" t="s">
        <v>157</v>
      </c>
      <c r="E9" s="20" t="s">
        <v>158</v>
      </c>
      <c r="F9" s="20" t="s">
        <v>1103</v>
      </c>
      <c r="G9" s="19" t="s">
        <v>1100</v>
      </c>
      <c r="H9" s="102" t="s">
        <v>1102</v>
      </c>
      <c r="I9" s="19" t="s">
        <v>160</v>
      </c>
    </row>
    <row r="10" spans="1:10">
      <c r="B10" s="18"/>
      <c r="C10" s="18"/>
      <c r="D10" s="19"/>
      <c r="E10" s="19"/>
      <c r="F10" s="19"/>
      <c r="G10" s="19"/>
      <c r="H10" s="19"/>
      <c r="I10" s="19"/>
    </row>
    <row r="11" spans="1:10">
      <c r="A11" s="41" t="s">
        <v>553</v>
      </c>
      <c r="C11" s="16">
        <v>1</v>
      </c>
      <c r="D11" s="16">
        <v>0</v>
      </c>
      <c r="E11" s="16">
        <v>1</v>
      </c>
      <c r="F11" s="16">
        <v>0</v>
      </c>
      <c r="G11" s="16">
        <v>0</v>
      </c>
      <c r="H11" s="16">
        <v>0</v>
      </c>
      <c r="I11" s="16">
        <f>F11+G11+H11+E11+C11+D11</f>
        <v>2</v>
      </c>
    </row>
    <row r="12" spans="1:10">
      <c r="A12" s="41" t="s">
        <v>162</v>
      </c>
      <c r="C12" s="16">
        <v>1</v>
      </c>
      <c r="D12" s="16">
        <v>2</v>
      </c>
      <c r="E12" s="16">
        <v>13</v>
      </c>
      <c r="F12" s="16">
        <v>4</v>
      </c>
      <c r="G12" s="16">
        <v>0</v>
      </c>
      <c r="H12" s="16">
        <v>0</v>
      </c>
      <c r="I12" s="16">
        <f>F12+G12+H12+E12+C12+D12</f>
        <v>20</v>
      </c>
    </row>
    <row r="15" spans="1:10">
      <c r="A15" s="41" t="s">
        <v>151</v>
      </c>
      <c r="B15" s="18"/>
      <c r="C15" s="19" t="s">
        <v>1073</v>
      </c>
      <c r="D15" s="19" t="s">
        <v>152</v>
      </c>
      <c r="E15" s="19" t="s">
        <v>153</v>
      </c>
      <c r="F15" s="19" t="s">
        <v>154</v>
      </c>
      <c r="G15" s="19" t="s">
        <v>1099</v>
      </c>
      <c r="H15" s="102" t="s">
        <v>1101</v>
      </c>
      <c r="I15" s="19"/>
    </row>
    <row r="16" spans="1:10">
      <c r="A16" s="50" t="s">
        <v>556</v>
      </c>
      <c r="B16" s="19" t="s">
        <v>156</v>
      </c>
      <c r="C16" s="19" t="s">
        <v>1074</v>
      </c>
      <c r="D16" s="20" t="s">
        <v>157</v>
      </c>
      <c r="E16" s="20" t="s">
        <v>158</v>
      </c>
      <c r="F16" s="20" t="s">
        <v>1103</v>
      </c>
      <c r="G16" s="19" t="s">
        <v>1100</v>
      </c>
      <c r="H16" s="102" t="s">
        <v>1102</v>
      </c>
      <c r="I16" s="19" t="s">
        <v>160</v>
      </c>
    </row>
    <row r="17" spans="1:9">
      <c r="B17" s="18"/>
      <c r="C17" s="18"/>
      <c r="D17" s="19"/>
      <c r="E17" s="19"/>
      <c r="F17" s="19"/>
      <c r="G17" s="19"/>
      <c r="H17" s="19"/>
      <c r="I17" s="19"/>
    </row>
    <row r="18" spans="1:9">
      <c r="A18" s="41" t="s">
        <v>553</v>
      </c>
      <c r="C18" s="16">
        <v>1</v>
      </c>
      <c r="D18" s="16">
        <v>0</v>
      </c>
      <c r="E18" s="16">
        <v>0</v>
      </c>
      <c r="F18" s="16">
        <v>5</v>
      </c>
      <c r="G18" s="16">
        <v>0</v>
      </c>
      <c r="H18" s="16">
        <v>0</v>
      </c>
      <c r="I18" s="16">
        <f>F18+G18+H18+E18+C18+D18</f>
        <v>6</v>
      </c>
    </row>
    <row r="19" spans="1:9">
      <c r="A19" s="41" t="s">
        <v>162</v>
      </c>
      <c r="C19" s="16">
        <v>0</v>
      </c>
      <c r="D19" s="16">
        <v>1</v>
      </c>
      <c r="E19" s="16">
        <v>11</v>
      </c>
      <c r="F19" s="16">
        <v>6</v>
      </c>
      <c r="G19" s="16">
        <v>0</v>
      </c>
      <c r="H19" s="16">
        <v>0</v>
      </c>
      <c r="I19" s="16">
        <f>F19+G19+H19+E19+C19+D19</f>
        <v>18</v>
      </c>
    </row>
    <row r="22" spans="1:9">
      <c r="A22" s="41" t="s">
        <v>151</v>
      </c>
      <c r="B22" s="18"/>
      <c r="C22" s="19" t="s">
        <v>1073</v>
      </c>
      <c r="D22" s="19" t="s">
        <v>152</v>
      </c>
      <c r="E22" s="19" t="s">
        <v>153</v>
      </c>
      <c r="F22" s="19" t="s">
        <v>154</v>
      </c>
      <c r="G22" s="19" t="s">
        <v>1099</v>
      </c>
      <c r="H22" s="102" t="s">
        <v>1101</v>
      </c>
      <c r="I22" s="19"/>
    </row>
    <row r="23" spans="1:9">
      <c r="A23" s="50" t="s">
        <v>557</v>
      </c>
      <c r="B23" s="19" t="s">
        <v>156</v>
      </c>
      <c r="C23" s="19" t="s">
        <v>1074</v>
      </c>
      <c r="D23" s="20" t="s">
        <v>157</v>
      </c>
      <c r="E23" s="20" t="s">
        <v>158</v>
      </c>
      <c r="F23" s="20" t="s">
        <v>1103</v>
      </c>
      <c r="G23" s="19" t="s">
        <v>1100</v>
      </c>
      <c r="H23" s="102" t="s">
        <v>1102</v>
      </c>
      <c r="I23" s="19" t="s">
        <v>160</v>
      </c>
    </row>
    <row r="24" spans="1:9">
      <c r="B24" s="18"/>
      <c r="C24" s="18"/>
      <c r="D24" s="19"/>
      <c r="E24" s="19"/>
      <c r="F24" s="19"/>
      <c r="G24" s="19"/>
      <c r="H24" s="19"/>
      <c r="I24" s="19"/>
    </row>
    <row r="25" spans="1:9">
      <c r="A25" s="41" t="s">
        <v>553</v>
      </c>
      <c r="C25" s="16">
        <v>3</v>
      </c>
      <c r="D25" s="16">
        <v>0</v>
      </c>
      <c r="E25" s="16">
        <v>1</v>
      </c>
      <c r="F25" s="16">
        <v>6</v>
      </c>
      <c r="G25" s="16">
        <v>0</v>
      </c>
      <c r="H25" s="16">
        <v>0</v>
      </c>
      <c r="I25" s="16">
        <f>F25+G25+H25+E25+C25+D25</f>
        <v>10</v>
      </c>
    </row>
    <row r="26" spans="1:9">
      <c r="A26" s="41" t="s">
        <v>162</v>
      </c>
      <c r="C26" s="16">
        <v>0</v>
      </c>
      <c r="D26" s="16">
        <v>3</v>
      </c>
      <c r="E26" s="16">
        <v>22</v>
      </c>
      <c r="F26" s="16">
        <v>6</v>
      </c>
      <c r="G26" s="16">
        <v>0</v>
      </c>
      <c r="H26" s="16">
        <v>0</v>
      </c>
      <c r="I26" s="16">
        <f>F26+G26+H26+E26+C26+D26</f>
        <v>31</v>
      </c>
    </row>
    <row r="29" spans="1:9">
      <c r="A29" s="41" t="s">
        <v>151</v>
      </c>
      <c r="B29" s="18"/>
      <c r="C29" s="19" t="s">
        <v>1073</v>
      </c>
      <c r="D29" s="19" t="s">
        <v>152</v>
      </c>
      <c r="E29" s="19" t="s">
        <v>153</v>
      </c>
      <c r="F29" s="19" t="s">
        <v>154</v>
      </c>
      <c r="G29" s="19" t="s">
        <v>1099</v>
      </c>
      <c r="H29" s="102" t="s">
        <v>1101</v>
      </c>
      <c r="I29" s="19"/>
    </row>
    <row r="30" spans="1:9">
      <c r="A30" s="50" t="s">
        <v>558</v>
      </c>
      <c r="B30" s="19" t="s">
        <v>156</v>
      </c>
      <c r="C30" s="19" t="s">
        <v>1074</v>
      </c>
      <c r="D30" s="20" t="s">
        <v>157</v>
      </c>
      <c r="E30" s="20" t="s">
        <v>158</v>
      </c>
      <c r="F30" s="20" t="s">
        <v>1103</v>
      </c>
      <c r="G30" s="19" t="s">
        <v>1100</v>
      </c>
      <c r="H30" s="102" t="s">
        <v>1102</v>
      </c>
      <c r="I30" s="19" t="s">
        <v>160</v>
      </c>
    </row>
    <row r="31" spans="1:9">
      <c r="B31" s="18"/>
      <c r="C31" s="18"/>
      <c r="D31" s="19"/>
      <c r="E31" s="19"/>
      <c r="F31" s="19"/>
      <c r="G31" s="19"/>
      <c r="H31" s="19"/>
      <c r="I31" s="19"/>
    </row>
    <row r="32" spans="1:9">
      <c r="A32" s="41" t="s">
        <v>553</v>
      </c>
      <c r="C32" s="16">
        <v>0</v>
      </c>
      <c r="D32" s="16">
        <v>3</v>
      </c>
      <c r="E32" s="16">
        <v>4</v>
      </c>
      <c r="F32" s="16">
        <v>3</v>
      </c>
      <c r="G32" s="16">
        <v>0</v>
      </c>
      <c r="H32" s="16">
        <v>0</v>
      </c>
      <c r="I32" s="16">
        <f>F32+G32+H32+E32+C32+D32</f>
        <v>10</v>
      </c>
    </row>
    <row r="33" spans="1:9">
      <c r="A33" s="41" t="s">
        <v>162</v>
      </c>
      <c r="C33" s="16">
        <v>5</v>
      </c>
      <c r="D33" s="16">
        <v>2</v>
      </c>
      <c r="E33" s="16">
        <v>11</v>
      </c>
      <c r="F33" s="16">
        <v>10</v>
      </c>
      <c r="G33" s="16">
        <v>0</v>
      </c>
      <c r="H33" s="16">
        <v>0</v>
      </c>
      <c r="I33" s="16">
        <f>F33+G33+H33+E33+C33+D33</f>
        <v>28</v>
      </c>
    </row>
    <row r="36" spans="1:9">
      <c r="A36" s="41" t="s">
        <v>151</v>
      </c>
      <c r="B36" s="18"/>
      <c r="C36" s="19" t="s">
        <v>1073</v>
      </c>
      <c r="D36" s="19" t="s">
        <v>152</v>
      </c>
      <c r="E36" s="19" t="s">
        <v>153</v>
      </c>
      <c r="F36" s="19" t="s">
        <v>154</v>
      </c>
      <c r="G36" s="19" t="s">
        <v>1099</v>
      </c>
      <c r="H36" s="102" t="s">
        <v>1101</v>
      </c>
      <c r="I36" s="19"/>
    </row>
    <row r="37" spans="1:9">
      <c r="A37" s="50" t="s">
        <v>559</v>
      </c>
      <c r="B37" s="19" t="s">
        <v>156</v>
      </c>
      <c r="C37" s="19" t="s">
        <v>1074</v>
      </c>
      <c r="D37" s="20" t="s">
        <v>157</v>
      </c>
      <c r="E37" s="20" t="s">
        <v>158</v>
      </c>
      <c r="F37" s="20" t="s">
        <v>1103</v>
      </c>
      <c r="G37" s="19" t="s">
        <v>1100</v>
      </c>
      <c r="H37" s="102" t="s">
        <v>1102</v>
      </c>
      <c r="I37" s="19" t="s">
        <v>160</v>
      </c>
    </row>
    <row r="38" spans="1:9">
      <c r="B38" s="18"/>
      <c r="C38" s="18"/>
      <c r="D38" s="19"/>
      <c r="E38" s="19"/>
      <c r="F38" s="19"/>
      <c r="G38" s="19"/>
      <c r="H38" s="19"/>
      <c r="I38" s="19"/>
    </row>
    <row r="39" spans="1:9">
      <c r="A39" s="41" t="s">
        <v>553</v>
      </c>
      <c r="C39" s="16">
        <v>0</v>
      </c>
      <c r="D39" s="16">
        <v>0</v>
      </c>
      <c r="E39" s="16">
        <v>0</v>
      </c>
      <c r="F39" s="16">
        <v>0</v>
      </c>
      <c r="G39" s="16">
        <v>0</v>
      </c>
      <c r="H39" s="16">
        <v>0</v>
      </c>
      <c r="I39" s="16">
        <f>F39+G39+H39+E39+C39+D39</f>
        <v>0</v>
      </c>
    </row>
    <row r="40" spans="1:9">
      <c r="A40" s="41" t="s">
        <v>162</v>
      </c>
      <c r="C40" s="16">
        <v>1</v>
      </c>
      <c r="D40" s="16">
        <v>1</v>
      </c>
      <c r="E40" s="16">
        <v>0</v>
      </c>
      <c r="F40" s="16">
        <v>0</v>
      </c>
      <c r="G40" s="16">
        <v>0</v>
      </c>
      <c r="H40" s="16">
        <v>0</v>
      </c>
      <c r="I40" s="16">
        <f>F40+G40+H40+E40+C40+D40</f>
        <v>2</v>
      </c>
    </row>
    <row r="43" spans="1:9">
      <c r="A43" s="41" t="s">
        <v>151</v>
      </c>
      <c r="B43" s="18"/>
      <c r="C43" s="19" t="s">
        <v>1073</v>
      </c>
      <c r="D43" s="19" t="s">
        <v>152</v>
      </c>
      <c r="E43" s="19" t="s">
        <v>153</v>
      </c>
      <c r="F43" s="19" t="s">
        <v>154</v>
      </c>
      <c r="G43" s="19" t="s">
        <v>1099</v>
      </c>
      <c r="H43" s="102" t="s">
        <v>1101</v>
      </c>
      <c r="I43" s="19"/>
    </row>
    <row r="44" spans="1:9">
      <c r="A44" s="50" t="s">
        <v>560</v>
      </c>
      <c r="B44" s="19" t="s">
        <v>156</v>
      </c>
      <c r="C44" s="19" t="s">
        <v>1074</v>
      </c>
      <c r="D44" s="20" t="s">
        <v>157</v>
      </c>
      <c r="E44" s="20" t="s">
        <v>158</v>
      </c>
      <c r="F44" s="20" t="s">
        <v>1103</v>
      </c>
      <c r="G44" s="19" t="s">
        <v>1100</v>
      </c>
      <c r="H44" s="102" t="s">
        <v>1102</v>
      </c>
      <c r="I44" s="19" t="s">
        <v>160</v>
      </c>
    </row>
    <row r="45" spans="1:9">
      <c r="B45" s="18"/>
      <c r="C45" s="16"/>
      <c r="I45" s="19"/>
    </row>
    <row r="46" spans="1:9">
      <c r="A46" s="41" t="s">
        <v>553</v>
      </c>
      <c r="C46" s="16">
        <v>0</v>
      </c>
      <c r="D46" s="16">
        <v>0</v>
      </c>
      <c r="E46" s="16">
        <v>0</v>
      </c>
      <c r="F46" s="16">
        <v>0</v>
      </c>
      <c r="G46" s="16">
        <v>0</v>
      </c>
      <c r="H46" s="16">
        <v>0</v>
      </c>
      <c r="I46" s="16">
        <f>F46+G46+H46+E46+C46+D46</f>
        <v>0</v>
      </c>
    </row>
    <row r="47" spans="1:9">
      <c r="A47" s="41" t="s">
        <v>162</v>
      </c>
      <c r="C47" s="16">
        <v>0</v>
      </c>
      <c r="D47" s="16">
        <v>0</v>
      </c>
      <c r="E47" s="16">
        <v>1</v>
      </c>
      <c r="F47" s="16">
        <v>2</v>
      </c>
      <c r="G47" s="16">
        <v>0</v>
      </c>
      <c r="H47" s="16">
        <v>0</v>
      </c>
      <c r="I47" s="16">
        <f>F47+G47+H47+E47+C47+D47</f>
        <v>3</v>
      </c>
    </row>
    <row r="50" spans="1:9">
      <c r="A50" s="41" t="s">
        <v>151</v>
      </c>
      <c r="B50" s="18"/>
      <c r="C50" s="19" t="s">
        <v>1073</v>
      </c>
      <c r="D50" s="19" t="s">
        <v>152</v>
      </c>
      <c r="E50" s="19" t="s">
        <v>153</v>
      </c>
      <c r="F50" s="19" t="s">
        <v>154</v>
      </c>
      <c r="G50" s="19" t="s">
        <v>1099</v>
      </c>
      <c r="H50" s="102" t="s">
        <v>1101</v>
      </c>
      <c r="I50" s="19"/>
    </row>
    <row r="51" spans="1:9">
      <c r="A51" s="50" t="s">
        <v>561</v>
      </c>
      <c r="B51" s="19" t="s">
        <v>156</v>
      </c>
      <c r="C51" s="19" t="s">
        <v>1074</v>
      </c>
      <c r="D51" s="20" t="s">
        <v>157</v>
      </c>
      <c r="E51" s="20" t="s">
        <v>158</v>
      </c>
      <c r="F51" s="20" t="s">
        <v>1103</v>
      </c>
      <c r="G51" s="19" t="s">
        <v>1100</v>
      </c>
      <c r="H51" s="102" t="s">
        <v>1102</v>
      </c>
      <c r="I51" s="19" t="s">
        <v>160</v>
      </c>
    </row>
    <row r="52" spans="1:9">
      <c r="B52" s="18"/>
      <c r="C52" s="18"/>
      <c r="D52" s="19"/>
      <c r="E52" s="19"/>
      <c r="F52" s="19"/>
      <c r="G52" s="19"/>
      <c r="H52" s="19"/>
      <c r="I52" s="19"/>
    </row>
    <row r="53" spans="1:9">
      <c r="A53" s="41" t="s">
        <v>553</v>
      </c>
      <c r="C53" s="16">
        <v>0</v>
      </c>
      <c r="D53" s="16">
        <v>0</v>
      </c>
      <c r="E53" s="16">
        <v>5</v>
      </c>
      <c r="F53" s="16">
        <v>7</v>
      </c>
      <c r="G53" s="16">
        <v>0</v>
      </c>
      <c r="H53" s="16">
        <v>0</v>
      </c>
      <c r="I53" s="16">
        <f>F53+G53+H53+E53+C53+D53</f>
        <v>12</v>
      </c>
    </row>
    <row r="54" spans="1:9">
      <c r="A54" s="41" t="s">
        <v>162</v>
      </c>
      <c r="C54" s="16">
        <v>0</v>
      </c>
      <c r="D54" s="16">
        <v>2</v>
      </c>
      <c r="E54" s="16">
        <v>21</v>
      </c>
      <c r="F54" s="16">
        <v>14</v>
      </c>
      <c r="G54" s="16">
        <v>0</v>
      </c>
      <c r="H54" s="16">
        <v>0</v>
      </c>
      <c r="I54" s="16">
        <f>F54+G54+H54+E54+C54+D54</f>
        <v>37</v>
      </c>
    </row>
    <row r="57" spans="1:9">
      <c r="A57" s="41" t="s">
        <v>151</v>
      </c>
      <c r="B57" s="18"/>
      <c r="C57" s="19" t="s">
        <v>1073</v>
      </c>
      <c r="D57" s="19" t="s">
        <v>152</v>
      </c>
      <c r="E57" s="19" t="s">
        <v>153</v>
      </c>
      <c r="F57" s="19" t="s">
        <v>154</v>
      </c>
      <c r="G57" s="19" t="s">
        <v>1099</v>
      </c>
      <c r="H57" s="102" t="s">
        <v>1101</v>
      </c>
      <c r="I57" s="19"/>
    </row>
    <row r="58" spans="1:9">
      <c r="A58" s="50" t="s">
        <v>562</v>
      </c>
      <c r="B58" s="19" t="s">
        <v>156</v>
      </c>
      <c r="C58" s="19" t="s">
        <v>1074</v>
      </c>
      <c r="D58" s="20" t="s">
        <v>157</v>
      </c>
      <c r="E58" s="20" t="s">
        <v>158</v>
      </c>
      <c r="F58" s="20" t="s">
        <v>1103</v>
      </c>
      <c r="G58" s="19" t="s">
        <v>1100</v>
      </c>
      <c r="H58" s="102" t="s">
        <v>1102</v>
      </c>
      <c r="I58" s="19" t="s">
        <v>160</v>
      </c>
    </row>
    <row r="59" spans="1:9">
      <c r="B59" s="18"/>
      <c r="C59" s="18"/>
      <c r="D59" s="19"/>
      <c r="E59" s="19"/>
      <c r="F59" s="19"/>
      <c r="G59" s="19"/>
      <c r="H59" s="19"/>
      <c r="I59" s="19"/>
    </row>
    <row r="60" spans="1:9">
      <c r="A60" s="41" t="s">
        <v>553</v>
      </c>
      <c r="C60" s="16">
        <v>0</v>
      </c>
      <c r="D60" s="16">
        <v>1</v>
      </c>
      <c r="E60" s="16">
        <v>3</v>
      </c>
      <c r="F60" s="16">
        <v>0</v>
      </c>
      <c r="G60" s="16">
        <v>0</v>
      </c>
      <c r="H60" s="16">
        <v>0</v>
      </c>
      <c r="I60" s="16">
        <f>F60+G60+H60+E60+C60+D60</f>
        <v>4</v>
      </c>
    </row>
    <row r="61" spans="1:9">
      <c r="A61" s="41" t="s">
        <v>162</v>
      </c>
      <c r="C61" s="16">
        <v>1</v>
      </c>
      <c r="D61" s="16">
        <v>6</v>
      </c>
      <c r="E61" s="16">
        <v>2</v>
      </c>
      <c r="F61" s="16">
        <v>0</v>
      </c>
      <c r="G61" s="16">
        <v>0</v>
      </c>
      <c r="H61" s="16">
        <v>0</v>
      </c>
      <c r="I61" s="16">
        <f>F61+G61+H61+E61+C61+D61</f>
        <v>9</v>
      </c>
    </row>
    <row r="63" spans="1:9">
      <c r="A63" s="41" t="s">
        <v>151</v>
      </c>
      <c r="B63" s="18"/>
      <c r="C63" s="19" t="s">
        <v>1073</v>
      </c>
      <c r="D63" s="19" t="s">
        <v>152</v>
      </c>
      <c r="E63" s="19" t="s">
        <v>153</v>
      </c>
      <c r="F63" s="19" t="s">
        <v>154</v>
      </c>
      <c r="G63" s="19" t="s">
        <v>1099</v>
      </c>
      <c r="H63" s="102" t="s">
        <v>1101</v>
      </c>
      <c r="I63" s="19"/>
    </row>
    <row r="64" spans="1:9">
      <c r="A64" s="50" t="s">
        <v>979</v>
      </c>
      <c r="B64" s="19" t="s">
        <v>156</v>
      </c>
      <c r="C64" s="19" t="s">
        <v>1074</v>
      </c>
      <c r="D64" s="20" t="s">
        <v>157</v>
      </c>
      <c r="E64" s="20" t="s">
        <v>158</v>
      </c>
      <c r="F64" s="20" t="s">
        <v>1103</v>
      </c>
      <c r="G64" s="19" t="s">
        <v>1100</v>
      </c>
      <c r="H64" s="102" t="s">
        <v>1102</v>
      </c>
      <c r="I64" s="19" t="s">
        <v>160</v>
      </c>
    </row>
    <row r="65" spans="1:9">
      <c r="B65" s="18"/>
      <c r="C65" s="18"/>
      <c r="D65" s="19"/>
      <c r="E65" s="19"/>
      <c r="F65" s="19"/>
      <c r="G65" s="19"/>
      <c r="H65" s="19"/>
      <c r="I65" s="19"/>
    </row>
    <row r="66" spans="1:9">
      <c r="A66" s="41" t="s">
        <v>553</v>
      </c>
      <c r="C66" s="16">
        <v>0</v>
      </c>
      <c r="D66" s="16">
        <v>0</v>
      </c>
      <c r="E66" s="16">
        <v>11</v>
      </c>
      <c r="F66" s="16">
        <v>1</v>
      </c>
      <c r="G66" s="16">
        <v>0</v>
      </c>
      <c r="H66" s="16">
        <v>0</v>
      </c>
      <c r="I66" s="16">
        <f>F66+G66+H66+E66+C66+D66</f>
        <v>12</v>
      </c>
    </row>
    <row r="67" spans="1:9">
      <c r="A67" s="41" t="s">
        <v>162</v>
      </c>
      <c r="C67" s="16">
        <v>0</v>
      </c>
      <c r="D67" s="16">
        <v>0</v>
      </c>
      <c r="E67" s="16">
        <v>8</v>
      </c>
      <c r="F67" s="16">
        <v>10</v>
      </c>
      <c r="G67" s="16">
        <v>0</v>
      </c>
      <c r="H67" s="16">
        <v>0</v>
      </c>
      <c r="I67" s="16">
        <f>F67+G67+H67+E67+C67+D67</f>
        <v>18</v>
      </c>
    </row>
    <row r="70" spans="1:9">
      <c r="A70" s="41" t="s">
        <v>151</v>
      </c>
      <c r="B70" s="18"/>
      <c r="C70" s="19" t="s">
        <v>1073</v>
      </c>
      <c r="D70" s="19" t="s">
        <v>152</v>
      </c>
      <c r="E70" s="19" t="s">
        <v>153</v>
      </c>
      <c r="F70" s="19" t="s">
        <v>154</v>
      </c>
      <c r="G70" s="19" t="s">
        <v>1099</v>
      </c>
      <c r="H70" s="102" t="s">
        <v>1101</v>
      </c>
      <c r="I70" s="19"/>
    </row>
    <row r="71" spans="1:9">
      <c r="A71" s="50" t="s">
        <v>563</v>
      </c>
      <c r="B71" s="19" t="s">
        <v>156</v>
      </c>
      <c r="C71" s="19" t="s">
        <v>1074</v>
      </c>
      <c r="D71" s="20" t="s">
        <v>157</v>
      </c>
      <c r="E71" s="20" t="s">
        <v>158</v>
      </c>
      <c r="F71" s="20" t="s">
        <v>1103</v>
      </c>
      <c r="G71" s="19" t="s">
        <v>1100</v>
      </c>
      <c r="H71" s="102" t="s">
        <v>1102</v>
      </c>
      <c r="I71" s="19" t="s">
        <v>160</v>
      </c>
    </row>
    <row r="72" spans="1:9">
      <c r="B72" s="18"/>
      <c r="C72" s="18"/>
      <c r="D72" s="19"/>
      <c r="E72" s="19"/>
      <c r="F72" s="19"/>
      <c r="G72" s="19"/>
      <c r="H72" s="19"/>
      <c r="I72" s="19"/>
    </row>
    <row r="73" spans="1:9">
      <c r="A73" s="41" t="s">
        <v>553</v>
      </c>
      <c r="C73" s="16">
        <v>0</v>
      </c>
      <c r="D73" s="16">
        <v>3</v>
      </c>
      <c r="E73" s="16">
        <v>1</v>
      </c>
      <c r="F73" s="16">
        <v>0</v>
      </c>
      <c r="G73" s="16">
        <v>0</v>
      </c>
      <c r="H73" s="16">
        <v>0</v>
      </c>
      <c r="I73" s="16">
        <f>F73+G73+H73+E73+C73+D73</f>
        <v>4</v>
      </c>
    </row>
    <row r="74" spans="1:9">
      <c r="A74" s="41" t="s">
        <v>162</v>
      </c>
      <c r="C74" s="16">
        <v>3</v>
      </c>
      <c r="D74" s="16">
        <v>1</v>
      </c>
      <c r="E74" s="16">
        <v>4</v>
      </c>
      <c r="F74" s="16">
        <v>1</v>
      </c>
      <c r="G74" s="16">
        <v>0</v>
      </c>
      <c r="H74" s="16">
        <v>0</v>
      </c>
      <c r="I74" s="16">
        <f>F74+G74+H74+E74+C74+D74</f>
        <v>9</v>
      </c>
    </row>
    <row r="78" spans="1:9" ht="15">
      <c r="A78" s="134" t="s">
        <v>150</v>
      </c>
    </row>
    <row r="79" spans="1:9">
      <c r="A79" s="41" t="s">
        <v>151</v>
      </c>
      <c r="B79" s="18"/>
      <c r="C79" s="19" t="s">
        <v>1073</v>
      </c>
      <c r="D79" s="19" t="s">
        <v>152</v>
      </c>
      <c r="E79" s="19" t="s">
        <v>153</v>
      </c>
      <c r="F79" s="19" t="s">
        <v>154</v>
      </c>
      <c r="G79" s="19" t="s">
        <v>1099</v>
      </c>
      <c r="H79" s="102" t="s">
        <v>1101</v>
      </c>
      <c r="I79" s="19"/>
    </row>
    <row r="80" spans="1:9">
      <c r="A80" s="50" t="s">
        <v>564</v>
      </c>
      <c r="B80" s="19" t="s">
        <v>156</v>
      </c>
      <c r="C80" s="19" t="s">
        <v>1074</v>
      </c>
      <c r="D80" s="20" t="s">
        <v>157</v>
      </c>
      <c r="E80" s="20" t="s">
        <v>158</v>
      </c>
      <c r="F80" s="20" t="s">
        <v>1103</v>
      </c>
      <c r="G80" s="19" t="s">
        <v>1100</v>
      </c>
      <c r="H80" s="102" t="s">
        <v>1102</v>
      </c>
      <c r="I80" s="19" t="s">
        <v>160</v>
      </c>
    </row>
    <row r="81" spans="1:9">
      <c r="B81" s="18"/>
      <c r="C81" s="18"/>
      <c r="D81" s="19"/>
      <c r="E81" s="19"/>
      <c r="F81" s="19"/>
      <c r="G81" s="19"/>
      <c r="H81" s="19"/>
      <c r="I81" s="19"/>
    </row>
    <row r="82" spans="1:9">
      <c r="A82" s="41" t="s">
        <v>553</v>
      </c>
      <c r="C82" s="16">
        <v>0</v>
      </c>
      <c r="D82" s="16">
        <v>0</v>
      </c>
      <c r="E82" s="16">
        <v>0</v>
      </c>
      <c r="F82" s="16">
        <v>5</v>
      </c>
      <c r="G82" s="16">
        <v>0</v>
      </c>
      <c r="H82" s="16">
        <v>0</v>
      </c>
      <c r="I82" s="16">
        <f>F82+G82+H82+E82+C82+D82</f>
        <v>5</v>
      </c>
    </row>
    <row r="83" spans="1:9">
      <c r="A83" s="41" t="s">
        <v>162</v>
      </c>
      <c r="C83" s="16">
        <v>0</v>
      </c>
      <c r="D83" s="16">
        <v>0</v>
      </c>
      <c r="E83" s="16">
        <v>0</v>
      </c>
      <c r="F83" s="16">
        <v>7</v>
      </c>
      <c r="G83" s="16">
        <v>0</v>
      </c>
      <c r="H83" s="16">
        <v>0</v>
      </c>
      <c r="I83" s="16">
        <f>F83+G83+H83+E83+C83+D83</f>
        <v>7</v>
      </c>
    </row>
    <row r="86" spans="1:9">
      <c r="A86" s="41" t="s">
        <v>151</v>
      </c>
      <c r="B86" s="18"/>
      <c r="C86" s="19" t="s">
        <v>1073</v>
      </c>
      <c r="D86" s="19" t="s">
        <v>152</v>
      </c>
      <c r="E86" s="19" t="s">
        <v>153</v>
      </c>
      <c r="F86" s="19" t="s">
        <v>154</v>
      </c>
      <c r="G86" s="19" t="s">
        <v>1099</v>
      </c>
      <c r="H86" s="102" t="s">
        <v>1101</v>
      </c>
      <c r="I86" s="19"/>
    </row>
    <row r="87" spans="1:9">
      <c r="A87" s="50" t="s">
        <v>565</v>
      </c>
      <c r="B87" s="19" t="s">
        <v>156</v>
      </c>
      <c r="C87" s="19" t="s">
        <v>1074</v>
      </c>
      <c r="D87" s="20" t="s">
        <v>157</v>
      </c>
      <c r="E87" s="20" t="s">
        <v>158</v>
      </c>
      <c r="F87" s="20" t="s">
        <v>1103</v>
      </c>
      <c r="G87" s="19" t="s">
        <v>1100</v>
      </c>
      <c r="H87" s="102" t="s">
        <v>1102</v>
      </c>
      <c r="I87" s="19" t="s">
        <v>160</v>
      </c>
    </row>
    <row r="88" spans="1:9">
      <c r="B88" s="18"/>
      <c r="C88" s="18"/>
      <c r="D88" s="19"/>
      <c r="E88" s="19"/>
      <c r="F88" s="19"/>
      <c r="G88" s="19"/>
      <c r="H88" s="19"/>
      <c r="I88" s="19"/>
    </row>
    <row r="89" spans="1:9">
      <c r="A89" s="41" t="s">
        <v>553</v>
      </c>
      <c r="C89" s="16">
        <v>0</v>
      </c>
      <c r="D89" s="16">
        <v>0</v>
      </c>
      <c r="E89" s="16">
        <v>0</v>
      </c>
      <c r="F89" s="16">
        <v>4</v>
      </c>
      <c r="G89" s="16">
        <v>0</v>
      </c>
      <c r="H89" s="16">
        <v>0</v>
      </c>
      <c r="I89" s="16">
        <f>F89+G89+H89+E89+C89+D89</f>
        <v>4</v>
      </c>
    </row>
    <row r="90" spans="1:9">
      <c r="A90" s="41" t="s">
        <v>162</v>
      </c>
      <c r="C90" s="16">
        <v>0</v>
      </c>
      <c r="D90" s="16">
        <v>0</v>
      </c>
      <c r="E90" s="16">
        <v>0</v>
      </c>
      <c r="F90" s="16">
        <v>4</v>
      </c>
      <c r="G90" s="16">
        <v>0</v>
      </c>
      <c r="H90" s="16">
        <v>0</v>
      </c>
      <c r="I90" s="16">
        <f>F90+G90+H90+E90+C90+D90</f>
        <v>4</v>
      </c>
    </row>
    <row r="93" spans="1:9">
      <c r="A93" s="41" t="s">
        <v>151</v>
      </c>
      <c r="B93" s="18"/>
      <c r="C93" s="19" t="s">
        <v>1073</v>
      </c>
      <c r="D93" s="19" t="s">
        <v>152</v>
      </c>
      <c r="E93" s="19" t="s">
        <v>153</v>
      </c>
      <c r="F93" s="19" t="s">
        <v>154</v>
      </c>
      <c r="G93" s="19" t="s">
        <v>1099</v>
      </c>
      <c r="H93" s="102" t="s">
        <v>1101</v>
      </c>
      <c r="I93" s="19"/>
    </row>
    <row r="94" spans="1:9">
      <c r="A94" s="50" t="s">
        <v>566</v>
      </c>
      <c r="B94" s="19" t="s">
        <v>156</v>
      </c>
      <c r="C94" s="19" t="s">
        <v>1074</v>
      </c>
      <c r="D94" s="20" t="s">
        <v>157</v>
      </c>
      <c r="E94" s="20" t="s">
        <v>158</v>
      </c>
      <c r="F94" s="20" t="s">
        <v>1103</v>
      </c>
      <c r="G94" s="19" t="s">
        <v>1100</v>
      </c>
      <c r="H94" s="102" t="s">
        <v>1102</v>
      </c>
      <c r="I94" s="19" t="s">
        <v>160</v>
      </c>
    </row>
    <row r="95" spans="1:9">
      <c r="B95" s="18"/>
      <c r="C95" s="18"/>
      <c r="D95" s="19"/>
      <c r="E95" s="19"/>
      <c r="F95" s="19"/>
      <c r="G95" s="19"/>
      <c r="H95" s="19"/>
      <c r="I95" s="19"/>
    </row>
    <row r="96" spans="1:9">
      <c r="A96" s="41" t="s">
        <v>553</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1073</v>
      </c>
      <c r="D100" s="19" t="s">
        <v>152</v>
      </c>
      <c r="E100" s="19" t="s">
        <v>153</v>
      </c>
      <c r="F100" s="19" t="s">
        <v>154</v>
      </c>
      <c r="G100" s="19" t="s">
        <v>1099</v>
      </c>
      <c r="H100" s="102" t="s">
        <v>1101</v>
      </c>
      <c r="I100" s="19"/>
    </row>
    <row r="101" spans="1:9">
      <c r="A101" s="50" t="s">
        <v>567</v>
      </c>
      <c r="B101" s="19" t="s">
        <v>156</v>
      </c>
      <c r="C101" s="19" t="s">
        <v>1074</v>
      </c>
      <c r="D101" s="20" t="s">
        <v>157</v>
      </c>
      <c r="E101" s="20" t="s">
        <v>158</v>
      </c>
      <c r="F101" s="20" t="s">
        <v>1103</v>
      </c>
      <c r="G101" s="19" t="s">
        <v>1100</v>
      </c>
      <c r="H101" s="102" t="s">
        <v>1102</v>
      </c>
      <c r="I101" s="19" t="s">
        <v>160</v>
      </c>
    </row>
    <row r="102" spans="1:9">
      <c r="B102" s="18"/>
      <c r="C102" s="18"/>
      <c r="D102" s="19"/>
      <c r="E102" s="19"/>
      <c r="F102" s="19"/>
      <c r="G102" s="19"/>
      <c r="H102" s="19"/>
      <c r="I102" s="19"/>
    </row>
    <row r="103" spans="1:9">
      <c r="A103" s="41" t="s">
        <v>553</v>
      </c>
      <c r="C103" s="16">
        <v>0</v>
      </c>
      <c r="D103" s="16">
        <v>0</v>
      </c>
      <c r="E103" s="16">
        <v>0</v>
      </c>
      <c r="F103" s="16">
        <v>5</v>
      </c>
      <c r="G103" s="16">
        <v>0</v>
      </c>
      <c r="H103" s="16">
        <v>0</v>
      </c>
      <c r="I103" s="16">
        <f>F103+G103+H103+E103+C103+D103</f>
        <v>5</v>
      </c>
    </row>
    <row r="104" spans="1:9">
      <c r="A104" s="41" t="s">
        <v>162</v>
      </c>
      <c r="C104" s="16">
        <v>0</v>
      </c>
      <c r="D104" s="16">
        <v>0</v>
      </c>
      <c r="E104" s="16">
        <v>0</v>
      </c>
      <c r="F104" s="16">
        <v>5</v>
      </c>
      <c r="G104" s="16">
        <v>0</v>
      </c>
      <c r="H104" s="16">
        <v>0</v>
      </c>
      <c r="I104" s="16">
        <f>F104+G104+H104+E104+C104+D104</f>
        <v>5</v>
      </c>
    </row>
    <row r="107" spans="1:9">
      <c r="A107" s="41" t="s">
        <v>151</v>
      </c>
      <c r="B107" s="18"/>
      <c r="C107" s="19" t="s">
        <v>1073</v>
      </c>
      <c r="D107" s="19" t="s">
        <v>152</v>
      </c>
      <c r="E107" s="19" t="s">
        <v>153</v>
      </c>
      <c r="F107" s="19" t="s">
        <v>154</v>
      </c>
      <c r="G107" s="19" t="s">
        <v>1099</v>
      </c>
      <c r="H107" s="102" t="s">
        <v>1101</v>
      </c>
      <c r="I107" s="19"/>
    </row>
    <row r="108" spans="1:9">
      <c r="A108" s="50" t="s">
        <v>568</v>
      </c>
      <c r="B108" s="19" t="s">
        <v>156</v>
      </c>
      <c r="C108" s="19" t="s">
        <v>1074</v>
      </c>
      <c r="D108" s="20" t="s">
        <v>157</v>
      </c>
      <c r="E108" s="20" t="s">
        <v>158</v>
      </c>
      <c r="F108" s="20" t="s">
        <v>1103</v>
      </c>
      <c r="G108" s="19" t="s">
        <v>1100</v>
      </c>
      <c r="H108" s="102" t="s">
        <v>1102</v>
      </c>
      <c r="I108" s="19" t="s">
        <v>160</v>
      </c>
    </row>
    <row r="109" spans="1:9">
      <c r="B109" s="18"/>
      <c r="C109" s="18"/>
      <c r="D109" s="19"/>
      <c r="E109" s="19"/>
      <c r="F109" s="19"/>
      <c r="G109" s="19"/>
      <c r="H109" s="19"/>
      <c r="I109" s="19"/>
    </row>
    <row r="110" spans="1:9">
      <c r="A110" s="41" t="s">
        <v>553</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1073</v>
      </c>
      <c r="D114" s="19" t="s">
        <v>152</v>
      </c>
      <c r="E114" s="19" t="s">
        <v>153</v>
      </c>
      <c r="F114" s="19" t="s">
        <v>154</v>
      </c>
      <c r="G114" s="19" t="s">
        <v>1099</v>
      </c>
      <c r="H114" s="102" t="s">
        <v>1101</v>
      </c>
      <c r="I114" s="19"/>
    </row>
    <row r="115" spans="1:9">
      <c r="A115" s="50" t="s">
        <v>569</v>
      </c>
      <c r="B115" s="19" t="s">
        <v>156</v>
      </c>
      <c r="C115" s="19" t="s">
        <v>1074</v>
      </c>
      <c r="D115" s="20" t="s">
        <v>157</v>
      </c>
      <c r="E115" s="20" t="s">
        <v>158</v>
      </c>
      <c r="F115" s="20" t="s">
        <v>1103</v>
      </c>
      <c r="G115" s="19" t="s">
        <v>1100</v>
      </c>
      <c r="H115" s="102" t="s">
        <v>1102</v>
      </c>
      <c r="I115" s="19" t="s">
        <v>160</v>
      </c>
    </row>
    <row r="116" spans="1:9">
      <c r="B116" s="18"/>
      <c r="C116" s="18"/>
      <c r="D116" s="19"/>
      <c r="E116" s="19"/>
      <c r="F116" s="19"/>
      <c r="G116" s="19"/>
      <c r="H116" s="19"/>
      <c r="I116" s="19"/>
    </row>
    <row r="117" spans="1:9">
      <c r="A117" s="41" t="s">
        <v>553</v>
      </c>
      <c r="C117" s="16">
        <v>0</v>
      </c>
      <c r="D117" s="16">
        <v>0</v>
      </c>
      <c r="E117" s="16">
        <v>0</v>
      </c>
      <c r="F117" s="16">
        <v>9</v>
      </c>
      <c r="G117" s="16">
        <v>2</v>
      </c>
      <c r="H117" s="16">
        <v>2</v>
      </c>
      <c r="I117" s="16">
        <f>F117+G117+H117+E117+C117+D117</f>
        <v>13</v>
      </c>
    </row>
    <row r="118" spans="1:9">
      <c r="A118" s="41" t="s">
        <v>162</v>
      </c>
      <c r="C118" s="16">
        <v>0</v>
      </c>
      <c r="D118" s="16">
        <v>0</v>
      </c>
      <c r="E118" s="16">
        <v>0</v>
      </c>
      <c r="F118" s="16">
        <v>29</v>
      </c>
      <c r="G118" s="16">
        <v>2</v>
      </c>
      <c r="H118" s="16">
        <v>2</v>
      </c>
      <c r="I118" s="16">
        <f>SUM(C118:H118)</f>
        <v>33</v>
      </c>
    </row>
    <row r="121" spans="1:9">
      <c r="A121" s="41" t="s">
        <v>151</v>
      </c>
      <c r="B121" s="18"/>
      <c r="C121" s="19" t="s">
        <v>1073</v>
      </c>
      <c r="D121" s="19" t="s">
        <v>152</v>
      </c>
      <c r="E121" s="19" t="s">
        <v>153</v>
      </c>
      <c r="F121" s="19" t="s">
        <v>154</v>
      </c>
      <c r="G121" s="19" t="s">
        <v>1099</v>
      </c>
      <c r="H121" s="102" t="s">
        <v>1101</v>
      </c>
      <c r="I121" s="19"/>
    </row>
    <row r="122" spans="1:9">
      <c r="A122" s="50" t="s">
        <v>570</v>
      </c>
      <c r="B122" s="19" t="s">
        <v>156</v>
      </c>
      <c r="C122" s="19" t="s">
        <v>1074</v>
      </c>
      <c r="D122" s="20" t="s">
        <v>157</v>
      </c>
      <c r="E122" s="20" t="s">
        <v>158</v>
      </c>
      <c r="F122" s="20" t="s">
        <v>1103</v>
      </c>
      <c r="G122" s="19" t="s">
        <v>1100</v>
      </c>
      <c r="H122" s="102" t="s">
        <v>1102</v>
      </c>
      <c r="I122" s="19" t="s">
        <v>160</v>
      </c>
    </row>
    <row r="123" spans="1:9">
      <c r="B123" s="18"/>
      <c r="C123" s="18"/>
      <c r="D123" s="19"/>
      <c r="E123" s="19"/>
      <c r="F123" s="19"/>
      <c r="G123" s="19"/>
      <c r="H123" s="19"/>
      <c r="I123" s="19"/>
    </row>
    <row r="124" spans="1:9">
      <c r="A124" s="41" t="s">
        <v>553</v>
      </c>
      <c r="C124" s="16">
        <v>0</v>
      </c>
      <c r="D124" s="16">
        <v>0</v>
      </c>
      <c r="E124" s="16">
        <v>0</v>
      </c>
      <c r="F124" s="16">
        <v>0</v>
      </c>
      <c r="G124" s="16">
        <v>1</v>
      </c>
      <c r="H124" s="16">
        <v>0</v>
      </c>
      <c r="I124" s="16">
        <f>F166+G166+H166+E166+C166+D166</f>
        <v>13</v>
      </c>
    </row>
    <row r="125" spans="1:9">
      <c r="A125" s="41" t="s">
        <v>162</v>
      </c>
      <c r="C125" s="16"/>
      <c r="I125" s="16">
        <f>F125+G125+H125+E125+C125+D125</f>
        <v>0</v>
      </c>
    </row>
    <row r="128" spans="1:9">
      <c r="A128" s="41" t="s">
        <v>151</v>
      </c>
      <c r="B128" s="18"/>
      <c r="C128" s="19" t="s">
        <v>1073</v>
      </c>
      <c r="D128" s="19" t="s">
        <v>152</v>
      </c>
      <c r="E128" s="19" t="s">
        <v>153</v>
      </c>
      <c r="F128" s="19" t="s">
        <v>154</v>
      </c>
      <c r="G128" s="19" t="s">
        <v>1099</v>
      </c>
      <c r="H128" s="102" t="s">
        <v>1101</v>
      </c>
      <c r="I128" s="19"/>
    </row>
    <row r="129" spans="1:9">
      <c r="A129" s="50" t="s">
        <v>571</v>
      </c>
      <c r="B129" s="19" t="s">
        <v>156</v>
      </c>
      <c r="C129" s="19" t="s">
        <v>1074</v>
      </c>
      <c r="D129" s="20" t="s">
        <v>157</v>
      </c>
      <c r="E129" s="20" t="s">
        <v>158</v>
      </c>
      <c r="F129" s="20" t="s">
        <v>1103</v>
      </c>
      <c r="G129" s="19" t="s">
        <v>1100</v>
      </c>
      <c r="H129" s="102" t="s">
        <v>1102</v>
      </c>
      <c r="I129" s="19" t="s">
        <v>160</v>
      </c>
    </row>
    <row r="130" spans="1:9">
      <c r="B130" s="18"/>
      <c r="C130" s="18"/>
      <c r="D130" s="19"/>
      <c r="E130" s="19"/>
      <c r="F130" s="19"/>
      <c r="G130" s="19"/>
      <c r="H130" s="19"/>
      <c r="I130" s="19"/>
    </row>
    <row r="131" spans="1:9">
      <c r="A131" s="41" t="s">
        <v>553</v>
      </c>
      <c r="C131" s="16">
        <v>0</v>
      </c>
      <c r="D131" s="16">
        <v>0</v>
      </c>
      <c r="E131" s="16">
        <v>0</v>
      </c>
      <c r="F131" s="16">
        <v>0</v>
      </c>
      <c r="G131" s="16">
        <v>0</v>
      </c>
      <c r="H131" s="16">
        <v>0</v>
      </c>
      <c r="I131" s="16">
        <f>F131+G131+H131+E131+C131+D131</f>
        <v>0</v>
      </c>
    </row>
    <row r="132" spans="1:9">
      <c r="A132" s="41" t="s">
        <v>162</v>
      </c>
      <c r="C132" s="16"/>
      <c r="I132" s="16">
        <f>F132+G132+H132+E132+C132+D132</f>
        <v>0</v>
      </c>
    </row>
    <row r="135" spans="1:9">
      <c r="A135" s="41" t="s">
        <v>151</v>
      </c>
      <c r="B135" s="18"/>
      <c r="C135" s="19" t="s">
        <v>1073</v>
      </c>
      <c r="D135" s="19" t="s">
        <v>152</v>
      </c>
      <c r="E135" s="19" t="s">
        <v>153</v>
      </c>
      <c r="F135" s="19" t="s">
        <v>154</v>
      </c>
      <c r="G135" s="19" t="s">
        <v>1099</v>
      </c>
      <c r="H135" s="102" t="s">
        <v>1101</v>
      </c>
      <c r="I135" s="19"/>
    </row>
    <row r="136" spans="1:9" ht="22.5">
      <c r="A136" s="50" t="s">
        <v>572</v>
      </c>
      <c r="B136" s="19" t="s">
        <v>156</v>
      </c>
      <c r="C136" s="19" t="s">
        <v>1074</v>
      </c>
      <c r="D136" s="20" t="s">
        <v>157</v>
      </c>
      <c r="E136" s="20" t="s">
        <v>158</v>
      </c>
      <c r="F136" s="20" t="s">
        <v>1103</v>
      </c>
      <c r="G136" s="19" t="s">
        <v>1100</v>
      </c>
      <c r="H136" s="102" t="s">
        <v>1102</v>
      </c>
      <c r="I136" s="19" t="s">
        <v>160</v>
      </c>
    </row>
    <row r="137" spans="1:9">
      <c r="B137" s="18"/>
      <c r="C137" s="18"/>
      <c r="D137" s="19"/>
      <c r="E137" s="19"/>
      <c r="F137" s="19"/>
      <c r="G137" s="19"/>
      <c r="H137" s="19"/>
      <c r="I137" s="19"/>
    </row>
    <row r="138" spans="1:9">
      <c r="A138" s="41" t="s">
        <v>553</v>
      </c>
      <c r="C138" s="16">
        <v>0</v>
      </c>
      <c r="D138" s="16">
        <v>0</v>
      </c>
      <c r="E138" s="16">
        <v>0</v>
      </c>
      <c r="F138" s="16">
        <v>0</v>
      </c>
      <c r="G138" s="16">
        <v>0</v>
      </c>
      <c r="H138" s="16">
        <v>0</v>
      </c>
      <c r="I138" s="16">
        <f>F138+G138+H138+E138+C138+D138</f>
        <v>0</v>
      </c>
    </row>
    <row r="139" spans="1:9">
      <c r="A139" s="41" t="s">
        <v>162</v>
      </c>
      <c r="C139" s="16"/>
      <c r="I139" s="16">
        <f>F139+G139+H139+E139+C139+D139</f>
        <v>0</v>
      </c>
    </row>
    <row r="142" spans="1:9">
      <c r="A142" s="41" t="s">
        <v>151</v>
      </c>
      <c r="B142" s="18"/>
      <c r="C142" s="19" t="s">
        <v>1073</v>
      </c>
      <c r="D142" s="19" t="s">
        <v>152</v>
      </c>
      <c r="E142" s="19" t="s">
        <v>153</v>
      </c>
      <c r="F142" s="19" t="s">
        <v>154</v>
      </c>
      <c r="G142" s="19" t="s">
        <v>1099</v>
      </c>
      <c r="H142" s="102" t="s">
        <v>1101</v>
      </c>
      <c r="I142" s="19"/>
    </row>
    <row r="143" spans="1:9" ht="22.5">
      <c r="A143" s="50" t="s">
        <v>573</v>
      </c>
      <c r="B143" s="19" t="s">
        <v>156</v>
      </c>
      <c r="C143" s="19" t="s">
        <v>1074</v>
      </c>
      <c r="D143" s="20" t="s">
        <v>157</v>
      </c>
      <c r="E143" s="20" t="s">
        <v>158</v>
      </c>
      <c r="F143" s="20" t="s">
        <v>1103</v>
      </c>
      <c r="G143" s="19" t="s">
        <v>1100</v>
      </c>
      <c r="H143" s="102" t="s">
        <v>1102</v>
      </c>
      <c r="I143" s="19" t="s">
        <v>160</v>
      </c>
    </row>
    <row r="144" spans="1:9">
      <c r="B144" s="18"/>
      <c r="C144" s="18"/>
      <c r="D144" s="19"/>
      <c r="E144" s="19"/>
      <c r="F144" s="19"/>
      <c r="G144" s="19"/>
      <c r="H144" s="19"/>
      <c r="I144" s="19"/>
    </row>
    <row r="145" spans="1:9">
      <c r="A145" s="41" t="s">
        <v>553</v>
      </c>
      <c r="C145" s="16">
        <v>0</v>
      </c>
      <c r="D145" s="16">
        <v>0</v>
      </c>
      <c r="E145" s="16">
        <v>0</v>
      </c>
      <c r="F145" s="16">
        <v>0</v>
      </c>
      <c r="G145" s="16">
        <v>0</v>
      </c>
      <c r="H145" s="16">
        <v>0</v>
      </c>
      <c r="I145" s="16">
        <f>F145+G145+H145+E145+C145+D145</f>
        <v>0</v>
      </c>
    </row>
    <row r="146" spans="1:9">
      <c r="A146" s="41" t="s">
        <v>162</v>
      </c>
      <c r="C146" s="16"/>
      <c r="I146" s="16">
        <f>F146+G146+H146+E146+C146+D146</f>
        <v>0</v>
      </c>
    </row>
    <row r="149" spans="1:9">
      <c r="A149" s="41" t="s">
        <v>151</v>
      </c>
      <c r="B149" s="18"/>
      <c r="C149" s="19" t="s">
        <v>1073</v>
      </c>
      <c r="D149" s="19" t="s">
        <v>152</v>
      </c>
      <c r="E149" s="19" t="s">
        <v>153</v>
      </c>
      <c r="F149" s="19" t="s">
        <v>154</v>
      </c>
      <c r="G149" s="19" t="s">
        <v>1099</v>
      </c>
      <c r="H149" s="102" t="s">
        <v>1101</v>
      </c>
      <c r="I149" s="19"/>
    </row>
    <row r="150" spans="1:9" ht="22.5">
      <c r="A150" s="50" t="s">
        <v>574</v>
      </c>
      <c r="B150" s="19" t="s">
        <v>156</v>
      </c>
      <c r="C150" s="19" t="s">
        <v>1074</v>
      </c>
      <c r="D150" s="20" t="s">
        <v>157</v>
      </c>
      <c r="E150" s="20" t="s">
        <v>158</v>
      </c>
      <c r="F150" s="20" t="s">
        <v>1103</v>
      </c>
      <c r="G150" s="19" t="s">
        <v>1100</v>
      </c>
      <c r="H150" s="102" t="s">
        <v>1102</v>
      </c>
      <c r="I150" s="19" t="s">
        <v>160</v>
      </c>
    </row>
    <row r="151" spans="1:9">
      <c r="B151" s="18"/>
      <c r="C151" s="18"/>
      <c r="D151" s="19"/>
      <c r="E151" s="19"/>
      <c r="F151" s="19"/>
      <c r="G151" s="19"/>
      <c r="H151" s="19"/>
      <c r="I151" s="19"/>
    </row>
    <row r="152" spans="1:9">
      <c r="A152" s="41" t="s">
        <v>553</v>
      </c>
      <c r="C152" s="16">
        <v>0</v>
      </c>
      <c r="D152" s="16">
        <v>0</v>
      </c>
      <c r="E152" s="16">
        <v>0</v>
      </c>
      <c r="F152" s="16">
        <v>0</v>
      </c>
      <c r="G152" s="16">
        <v>0</v>
      </c>
      <c r="H152" s="16">
        <v>0</v>
      </c>
      <c r="I152" s="16">
        <f>F152+G152+H152+E152+C152+D152</f>
        <v>0</v>
      </c>
    </row>
    <row r="153" spans="1:9">
      <c r="A153" s="41" t="s">
        <v>162</v>
      </c>
      <c r="C153" s="16"/>
      <c r="I153" s="16">
        <f>F153+G153+H153+E153+C153+D153</f>
        <v>0</v>
      </c>
    </row>
    <row r="156" spans="1:9">
      <c r="A156" s="41" t="s">
        <v>151</v>
      </c>
      <c r="B156" s="18"/>
      <c r="C156" s="19" t="s">
        <v>1073</v>
      </c>
      <c r="D156" s="19" t="s">
        <v>152</v>
      </c>
      <c r="E156" s="19" t="s">
        <v>153</v>
      </c>
      <c r="F156" s="19" t="s">
        <v>154</v>
      </c>
      <c r="G156" s="19" t="s">
        <v>1099</v>
      </c>
      <c r="H156" s="102" t="s">
        <v>1101</v>
      </c>
      <c r="I156" s="19"/>
    </row>
    <row r="157" spans="1:9" ht="22.5">
      <c r="A157" s="50" t="s">
        <v>575</v>
      </c>
      <c r="B157" s="19" t="s">
        <v>156</v>
      </c>
      <c r="C157" s="19" t="s">
        <v>1074</v>
      </c>
      <c r="D157" s="20" t="s">
        <v>157</v>
      </c>
      <c r="E157" s="20" t="s">
        <v>158</v>
      </c>
      <c r="F157" s="20" t="s">
        <v>1103</v>
      </c>
      <c r="G157" s="19" t="s">
        <v>1100</v>
      </c>
      <c r="H157" s="102" t="s">
        <v>1102</v>
      </c>
      <c r="I157" s="19" t="s">
        <v>160</v>
      </c>
    </row>
    <row r="158" spans="1:9">
      <c r="B158" s="18"/>
      <c r="C158" s="18"/>
      <c r="D158" s="19"/>
      <c r="E158" s="19"/>
      <c r="F158" s="19"/>
      <c r="G158" s="19"/>
      <c r="H158" s="19"/>
      <c r="I158" s="19"/>
    </row>
    <row r="159" spans="1:9">
      <c r="A159" s="41" t="s">
        <v>553</v>
      </c>
      <c r="C159" s="16">
        <v>0</v>
      </c>
      <c r="D159" s="16">
        <v>0</v>
      </c>
      <c r="E159" s="16">
        <v>0</v>
      </c>
      <c r="F159" s="16">
        <v>0</v>
      </c>
      <c r="G159" s="16">
        <v>0</v>
      </c>
      <c r="H159" s="16">
        <v>0</v>
      </c>
      <c r="I159" s="16">
        <f>F159+G159+H159+E159+C159+D159</f>
        <v>0</v>
      </c>
    </row>
    <row r="160" spans="1:9">
      <c r="A160" s="41" t="s">
        <v>162</v>
      </c>
      <c r="C160" s="16"/>
      <c r="I160" s="16">
        <f>F160+G160+H160+E160+C160+D160</f>
        <v>0</v>
      </c>
    </row>
    <row r="163" spans="1:9">
      <c r="A163" s="41" t="s">
        <v>151</v>
      </c>
      <c r="B163" s="18"/>
      <c r="C163" s="19" t="s">
        <v>1073</v>
      </c>
      <c r="D163" s="19" t="s">
        <v>152</v>
      </c>
      <c r="E163" s="19" t="s">
        <v>153</v>
      </c>
      <c r="F163" s="19" t="s">
        <v>154</v>
      </c>
      <c r="G163" s="19" t="s">
        <v>1099</v>
      </c>
      <c r="H163" s="102" t="s">
        <v>1101</v>
      </c>
      <c r="I163" s="19"/>
    </row>
    <row r="164" spans="1:9" ht="22.5">
      <c r="A164" s="50" t="s">
        <v>576</v>
      </c>
      <c r="B164" s="19" t="s">
        <v>156</v>
      </c>
      <c r="C164" s="19" t="s">
        <v>1074</v>
      </c>
      <c r="D164" s="20" t="s">
        <v>157</v>
      </c>
      <c r="E164" s="20" t="s">
        <v>158</v>
      </c>
      <c r="F164" s="20" t="s">
        <v>1103</v>
      </c>
      <c r="G164" s="19" t="s">
        <v>1100</v>
      </c>
      <c r="H164" s="102" t="s">
        <v>1102</v>
      </c>
      <c r="I164" s="19" t="s">
        <v>160</v>
      </c>
    </row>
    <row r="165" spans="1:9">
      <c r="B165" s="18"/>
      <c r="C165" s="18"/>
      <c r="D165" s="19"/>
      <c r="E165" s="19"/>
      <c r="F165" s="19"/>
      <c r="G165" s="19"/>
      <c r="H165" s="19"/>
      <c r="I165" s="19"/>
    </row>
    <row r="166" spans="1:9">
      <c r="A166" s="41" t="s">
        <v>553</v>
      </c>
      <c r="C166" s="16">
        <v>0</v>
      </c>
      <c r="D166" s="16">
        <v>0</v>
      </c>
      <c r="E166" s="16">
        <v>0</v>
      </c>
      <c r="F166" s="16">
        <v>8</v>
      </c>
      <c r="G166" s="16">
        <v>5</v>
      </c>
      <c r="H166" s="16">
        <v>0</v>
      </c>
      <c r="I166" s="16">
        <f>SUM(C166:H166)</f>
        <v>13</v>
      </c>
    </row>
    <row r="167" spans="1:9">
      <c r="A167" s="41" t="s">
        <v>162</v>
      </c>
      <c r="C167" s="16">
        <v>0</v>
      </c>
      <c r="D167" s="16">
        <v>0</v>
      </c>
      <c r="E167" s="16">
        <v>0</v>
      </c>
      <c r="F167" s="16">
        <v>34</v>
      </c>
      <c r="G167" s="16">
        <v>5</v>
      </c>
      <c r="H167" s="16">
        <v>0</v>
      </c>
      <c r="I167" s="16">
        <f>F167+G167+H167+E167+C167+D167</f>
        <v>39</v>
      </c>
    </row>
    <row r="170" spans="1:9">
      <c r="A170" s="41" t="s">
        <v>151</v>
      </c>
      <c r="B170" s="18"/>
      <c r="C170" s="19" t="s">
        <v>1073</v>
      </c>
      <c r="D170" s="19" t="s">
        <v>152</v>
      </c>
      <c r="E170" s="19" t="s">
        <v>153</v>
      </c>
      <c r="F170" s="19" t="s">
        <v>154</v>
      </c>
      <c r="G170" s="19" t="s">
        <v>1099</v>
      </c>
      <c r="H170" s="102" t="s">
        <v>1101</v>
      </c>
      <c r="I170" s="19"/>
    </row>
    <row r="171" spans="1:9" ht="22.5">
      <c r="A171" s="50" t="s">
        <v>577</v>
      </c>
      <c r="B171" s="19" t="s">
        <v>156</v>
      </c>
      <c r="C171" s="19" t="s">
        <v>1074</v>
      </c>
      <c r="D171" s="20" t="s">
        <v>157</v>
      </c>
      <c r="E171" s="20" t="s">
        <v>158</v>
      </c>
      <c r="F171" s="20" t="s">
        <v>1103</v>
      </c>
      <c r="G171" s="19" t="s">
        <v>1100</v>
      </c>
      <c r="H171" s="102" t="s">
        <v>1102</v>
      </c>
      <c r="I171" s="19" t="s">
        <v>160</v>
      </c>
    </row>
    <row r="172" spans="1:9">
      <c r="B172" s="18"/>
      <c r="C172" s="18"/>
      <c r="D172" s="19"/>
      <c r="E172" s="19"/>
      <c r="F172" s="19"/>
      <c r="G172" s="19"/>
      <c r="H172" s="19"/>
      <c r="I172" s="19"/>
    </row>
    <row r="173" spans="1:9">
      <c r="A173" s="41" t="s">
        <v>553</v>
      </c>
      <c r="C173" s="16">
        <v>0</v>
      </c>
      <c r="D173" s="16">
        <v>0</v>
      </c>
      <c r="E173" s="16">
        <v>0</v>
      </c>
      <c r="F173" s="16">
        <v>0</v>
      </c>
      <c r="G173" s="16">
        <v>0</v>
      </c>
      <c r="H173" s="16">
        <v>0</v>
      </c>
      <c r="I173" s="16">
        <f>F173+G173+H173+E173+C173+D173</f>
        <v>0</v>
      </c>
    </row>
    <row r="174" spans="1:9">
      <c r="A174" s="41" t="s">
        <v>162</v>
      </c>
      <c r="C174" s="16">
        <v>0</v>
      </c>
      <c r="D174" s="16">
        <v>0</v>
      </c>
      <c r="E174" s="16">
        <v>0</v>
      </c>
      <c r="F174" s="16">
        <v>0</v>
      </c>
      <c r="G174" s="16">
        <v>0</v>
      </c>
      <c r="H174" s="16">
        <v>0</v>
      </c>
      <c r="I174" s="16">
        <f>F174+G174+H174+E174+C174+D174</f>
        <v>0</v>
      </c>
    </row>
    <row r="177" spans="1:9">
      <c r="A177" s="41" t="s">
        <v>151</v>
      </c>
      <c r="B177" s="18"/>
      <c r="C177" s="19" t="s">
        <v>1073</v>
      </c>
      <c r="D177" s="19" t="s">
        <v>152</v>
      </c>
      <c r="E177" s="19" t="s">
        <v>153</v>
      </c>
      <c r="F177" s="19" t="s">
        <v>154</v>
      </c>
      <c r="G177" s="19" t="s">
        <v>1099</v>
      </c>
      <c r="H177" s="102" t="s">
        <v>1101</v>
      </c>
      <c r="I177" s="19"/>
    </row>
    <row r="178" spans="1:9" ht="22.5">
      <c r="A178" s="50" t="s">
        <v>578</v>
      </c>
      <c r="B178" s="19" t="s">
        <v>156</v>
      </c>
      <c r="C178" s="19" t="s">
        <v>1074</v>
      </c>
      <c r="D178" s="20" t="s">
        <v>157</v>
      </c>
      <c r="E178" s="20" t="s">
        <v>158</v>
      </c>
      <c r="F178" s="20" t="s">
        <v>1103</v>
      </c>
      <c r="G178" s="19" t="s">
        <v>1100</v>
      </c>
      <c r="H178" s="102" t="s">
        <v>1102</v>
      </c>
      <c r="I178" s="19" t="s">
        <v>160</v>
      </c>
    </row>
    <row r="179" spans="1:9">
      <c r="B179" s="18"/>
      <c r="C179" s="18"/>
      <c r="D179" s="19"/>
      <c r="E179" s="19"/>
      <c r="F179" s="19"/>
      <c r="G179" s="19"/>
      <c r="H179" s="19"/>
      <c r="I179" s="19"/>
    </row>
    <row r="180" spans="1:9">
      <c r="A180" s="41" t="s">
        <v>553</v>
      </c>
      <c r="C180" s="16">
        <v>0</v>
      </c>
      <c r="D180" s="16">
        <v>0</v>
      </c>
      <c r="E180" s="16">
        <v>0</v>
      </c>
      <c r="F180" s="16">
        <v>0</v>
      </c>
      <c r="G180" s="16">
        <v>0</v>
      </c>
      <c r="H180" s="16">
        <v>0</v>
      </c>
      <c r="I180" s="16">
        <f>F180+G180+H180+E180+C180+D180</f>
        <v>0</v>
      </c>
    </row>
    <row r="181" spans="1:9">
      <c r="A181" s="41" t="s">
        <v>162</v>
      </c>
      <c r="C181" s="16">
        <v>0</v>
      </c>
      <c r="D181" s="16">
        <v>0</v>
      </c>
      <c r="E181" s="16">
        <v>0</v>
      </c>
      <c r="F181" s="16">
        <v>0</v>
      </c>
      <c r="G181" s="16">
        <v>0</v>
      </c>
      <c r="H181" s="16">
        <v>0</v>
      </c>
      <c r="I181" s="16">
        <f>F181+G181+H181+E181+C181+D181</f>
        <v>0</v>
      </c>
    </row>
    <row r="184" spans="1:9">
      <c r="A184" s="41" t="s">
        <v>151</v>
      </c>
      <c r="B184" s="18"/>
      <c r="C184" s="19" t="s">
        <v>1073</v>
      </c>
      <c r="D184" s="19" t="s">
        <v>152</v>
      </c>
      <c r="E184" s="19" t="s">
        <v>153</v>
      </c>
      <c r="F184" s="19" t="s">
        <v>154</v>
      </c>
      <c r="G184" s="19" t="s">
        <v>1099</v>
      </c>
      <c r="H184" s="102" t="s">
        <v>1101</v>
      </c>
      <c r="I184" s="19"/>
    </row>
    <row r="185" spans="1:9" ht="22.5">
      <c r="A185" s="50" t="s">
        <v>579</v>
      </c>
      <c r="B185" s="19" t="s">
        <v>156</v>
      </c>
      <c r="C185" s="19" t="s">
        <v>1074</v>
      </c>
      <c r="D185" s="20" t="s">
        <v>157</v>
      </c>
      <c r="E185" s="20" t="s">
        <v>158</v>
      </c>
      <c r="F185" s="20" t="s">
        <v>1103</v>
      </c>
      <c r="G185" s="19" t="s">
        <v>1100</v>
      </c>
      <c r="H185" s="102" t="s">
        <v>1102</v>
      </c>
      <c r="I185" s="19" t="s">
        <v>160</v>
      </c>
    </row>
    <row r="186" spans="1:9">
      <c r="B186" s="18"/>
      <c r="C186" s="18"/>
      <c r="D186" s="19"/>
      <c r="E186" s="19"/>
      <c r="F186" s="19"/>
      <c r="G186" s="19"/>
      <c r="H186" s="19"/>
      <c r="I186" s="19"/>
    </row>
    <row r="187" spans="1:9">
      <c r="A187" s="41" t="s">
        <v>553</v>
      </c>
      <c r="C187" s="16">
        <v>0</v>
      </c>
      <c r="D187" s="16">
        <v>0</v>
      </c>
      <c r="E187" s="16">
        <v>0</v>
      </c>
      <c r="F187" s="16">
        <v>1</v>
      </c>
      <c r="G187" s="16">
        <v>0</v>
      </c>
      <c r="H187" s="16">
        <v>0</v>
      </c>
      <c r="I187" s="16">
        <f>F187+G187+H187+E187+C187+D187</f>
        <v>1</v>
      </c>
    </row>
    <row r="188" spans="1:9">
      <c r="A188" s="41" t="s">
        <v>162</v>
      </c>
      <c r="C188" s="16">
        <v>0</v>
      </c>
      <c r="D188" s="16">
        <v>0</v>
      </c>
      <c r="E188" s="16">
        <v>0</v>
      </c>
      <c r="F188" s="16">
        <v>0</v>
      </c>
      <c r="G188" s="16">
        <v>0</v>
      </c>
      <c r="H188" s="16">
        <v>0</v>
      </c>
      <c r="I188" s="16">
        <f>F188+G188+H188+E188+C188+D188</f>
        <v>0</v>
      </c>
    </row>
    <row r="191" spans="1:9">
      <c r="A191" s="41" t="s">
        <v>151</v>
      </c>
      <c r="B191" s="18"/>
      <c r="C191" s="19" t="s">
        <v>1073</v>
      </c>
      <c r="D191" s="19" t="s">
        <v>152</v>
      </c>
      <c r="E191" s="19" t="s">
        <v>153</v>
      </c>
      <c r="F191" s="19" t="s">
        <v>154</v>
      </c>
      <c r="G191" s="19" t="s">
        <v>1099</v>
      </c>
      <c r="H191" s="102" t="s">
        <v>1101</v>
      </c>
      <c r="I191" s="19"/>
    </row>
    <row r="192" spans="1:9" ht="22.5">
      <c r="A192" s="50" t="s">
        <v>580</v>
      </c>
      <c r="B192" s="19" t="s">
        <v>156</v>
      </c>
      <c r="C192" s="19" t="s">
        <v>1074</v>
      </c>
      <c r="D192" s="20" t="s">
        <v>157</v>
      </c>
      <c r="E192" s="20" t="s">
        <v>158</v>
      </c>
      <c r="F192" s="20" t="s">
        <v>1103</v>
      </c>
      <c r="G192" s="19" t="s">
        <v>1100</v>
      </c>
      <c r="H192" s="102" t="s">
        <v>1102</v>
      </c>
      <c r="I192" s="19" t="s">
        <v>160</v>
      </c>
    </row>
    <row r="193" spans="1:9">
      <c r="B193" s="18"/>
      <c r="C193" s="18"/>
      <c r="D193" s="19"/>
      <c r="E193" s="19"/>
      <c r="F193" s="19"/>
      <c r="G193" s="19"/>
      <c r="H193" s="19"/>
      <c r="I193" s="19"/>
    </row>
    <row r="194" spans="1:9">
      <c r="A194" s="41" t="s">
        <v>553</v>
      </c>
      <c r="C194" s="16">
        <v>0</v>
      </c>
      <c r="D194" s="16">
        <v>0</v>
      </c>
      <c r="E194" s="16">
        <v>0</v>
      </c>
      <c r="F194" s="16">
        <v>0</v>
      </c>
      <c r="G194" s="16">
        <v>0</v>
      </c>
      <c r="H194" s="16">
        <v>0</v>
      </c>
      <c r="I194" s="16">
        <f>F194+G194+H194+E194+C194+D194</f>
        <v>0</v>
      </c>
    </row>
    <row r="195" spans="1:9">
      <c r="A195" s="41" t="s">
        <v>162</v>
      </c>
      <c r="C195" s="16">
        <v>0</v>
      </c>
      <c r="D195" s="16">
        <v>0</v>
      </c>
      <c r="E195" s="16">
        <v>0</v>
      </c>
      <c r="F195" s="16">
        <v>0</v>
      </c>
      <c r="G195" s="16">
        <v>0</v>
      </c>
      <c r="H195" s="16">
        <v>0</v>
      </c>
      <c r="I195" s="16">
        <f>F195+G195+H195+E195+C195+D195</f>
        <v>0</v>
      </c>
    </row>
    <row r="198" spans="1:9">
      <c r="A198" s="41" t="s">
        <v>151</v>
      </c>
      <c r="B198" s="18"/>
      <c r="C198" s="19" t="s">
        <v>1073</v>
      </c>
      <c r="D198" s="19" t="s">
        <v>152</v>
      </c>
      <c r="E198" s="19" t="s">
        <v>153</v>
      </c>
      <c r="F198" s="19" t="s">
        <v>154</v>
      </c>
      <c r="G198" s="19" t="s">
        <v>1099</v>
      </c>
      <c r="H198" s="102" t="s">
        <v>1101</v>
      </c>
      <c r="I198" s="19"/>
    </row>
    <row r="199" spans="1:9">
      <c r="A199" s="50" t="s">
        <v>581</v>
      </c>
      <c r="B199" s="19" t="s">
        <v>156</v>
      </c>
      <c r="C199" s="19" t="s">
        <v>1074</v>
      </c>
      <c r="D199" s="20" t="s">
        <v>157</v>
      </c>
      <c r="E199" s="20" t="s">
        <v>158</v>
      </c>
      <c r="F199" s="20" t="s">
        <v>1103</v>
      </c>
      <c r="G199" s="19" t="s">
        <v>1100</v>
      </c>
      <c r="H199" s="102" t="s">
        <v>1102</v>
      </c>
      <c r="I199" s="19" t="s">
        <v>160</v>
      </c>
    </row>
    <row r="200" spans="1:9">
      <c r="B200" s="18"/>
      <c r="C200" s="18"/>
      <c r="D200" s="19"/>
      <c r="E200" s="19"/>
      <c r="F200" s="19"/>
      <c r="G200" s="19"/>
      <c r="H200" s="19"/>
      <c r="I200" s="19"/>
    </row>
    <row r="201" spans="1:9">
      <c r="A201" s="41" t="s">
        <v>553</v>
      </c>
      <c r="C201" s="16">
        <v>0</v>
      </c>
      <c r="D201" s="16">
        <v>0</v>
      </c>
      <c r="E201" s="16">
        <v>1</v>
      </c>
      <c r="F201" s="16">
        <v>1</v>
      </c>
      <c r="G201" s="16">
        <v>0</v>
      </c>
      <c r="H201" s="16">
        <v>0</v>
      </c>
      <c r="I201" s="16">
        <f>F201+G201+H201+E201+C201+D201</f>
        <v>2</v>
      </c>
    </row>
    <row r="202" spans="1:9">
      <c r="A202" s="41" t="s">
        <v>162</v>
      </c>
      <c r="C202" s="16">
        <v>0</v>
      </c>
      <c r="D202" s="16">
        <v>0</v>
      </c>
      <c r="E202" s="16">
        <v>5</v>
      </c>
      <c r="F202" s="16">
        <v>0</v>
      </c>
      <c r="G202" s="16">
        <v>0</v>
      </c>
      <c r="H202" s="16">
        <v>0</v>
      </c>
      <c r="I202" s="16">
        <f>F202+G202+H202+E202+C202+D202</f>
        <v>5</v>
      </c>
    </row>
    <row r="205" spans="1:9">
      <c r="A205" s="41" t="s">
        <v>151</v>
      </c>
      <c r="B205" s="18"/>
      <c r="C205" s="19" t="s">
        <v>1073</v>
      </c>
      <c r="D205" s="19" t="s">
        <v>152</v>
      </c>
      <c r="E205" s="19" t="s">
        <v>153</v>
      </c>
      <c r="F205" s="19" t="s">
        <v>154</v>
      </c>
      <c r="G205" s="19" t="s">
        <v>1099</v>
      </c>
      <c r="H205" s="102" t="s">
        <v>1101</v>
      </c>
      <c r="I205" s="19"/>
    </row>
    <row r="206" spans="1:9">
      <c r="A206" s="50" t="s">
        <v>582</v>
      </c>
      <c r="B206" s="19" t="s">
        <v>156</v>
      </c>
      <c r="C206" s="19" t="s">
        <v>1074</v>
      </c>
      <c r="D206" s="20" t="s">
        <v>157</v>
      </c>
      <c r="E206" s="20" t="s">
        <v>158</v>
      </c>
      <c r="F206" s="20" t="s">
        <v>1103</v>
      </c>
      <c r="G206" s="19" t="s">
        <v>1100</v>
      </c>
      <c r="H206" s="102" t="s">
        <v>1102</v>
      </c>
      <c r="I206" s="19" t="s">
        <v>160</v>
      </c>
    </row>
    <row r="207" spans="1:9">
      <c r="B207" s="18"/>
      <c r="I207" s="19"/>
    </row>
    <row r="208" spans="1:9">
      <c r="A208" s="41" t="s">
        <v>553</v>
      </c>
      <c r="C208" s="16">
        <v>0</v>
      </c>
      <c r="D208" s="16">
        <v>4</v>
      </c>
      <c r="E208" s="16">
        <v>0</v>
      </c>
      <c r="F208" s="16">
        <v>0</v>
      </c>
      <c r="G208" s="16">
        <v>0</v>
      </c>
      <c r="H208" s="16">
        <v>0</v>
      </c>
      <c r="I208" s="16">
        <f>SUM(C208:H208)</f>
        <v>4</v>
      </c>
    </row>
    <row r="209" spans="1:9">
      <c r="A209" s="41" t="s">
        <v>162</v>
      </c>
      <c r="C209" s="16">
        <v>0</v>
      </c>
      <c r="D209" s="16">
        <v>2</v>
      </c>
      <c r="E209" s="16">
        <v>0</v>
      </c>
      <c r="F209" s="16">
        <v>0</v>
      </c>
      <c r="G209" s="16">
        <v>0</v>
      </c>
      <c r="H209" s="16">
        <v>0</v>
      </c>
      <c r="I209" s="16">
        <f>SUM(C209:H209)</f>
        <v>2</v>
      </c>
    </row>
    <row r="212" spans="1:9">
      <c r="A212" s="41" t="s">
        <v>151</v>
      </c>
      <c r="B212" s="18"/>
      <c r="C212" s="19" t="s">
        <v>1073</v>
      </c>
      <c r="D212" s="19" t="s">
        <v>152</v>
      </c>
      <c r="E212" s="19" t="s">
        <v>153</v>
      </c>
      <c r="F212" s="19" t="s">
        <v>154</v>
      </c>
      <c r="G212" s="19" t="s">
        <v>1099</v>
      </c>
      <c r="H212" s="102" t="s">
        <v>1101</v>
      </c>
      <c r="I212" s="19"/>
    </row>
    <row r="213" spans="1:9">
      <c r="A213" s="50" t="s">
        <v>583</v>
      </c>
      <c r="B213" s="19" t="s">
        <v>156</v>
      </c>
      <c r="C213" s="19" t="s">
        <v>1074</v>
      </c>
      <c r="D213" s="20" t="s">
        <v>157</v>
      </c>
      <c r="E213" s="20" t="s">
        <v>158</v>
      </c>
      <c r="F213" s="20" t="s">
        <v>1103</v>
      </c>
      <c r="G213" s="19" t="s">
        <v>1100</v>
      </c>
      <c r="H213" s="102" t="s">
        <v>1102</v>
      </c>
      <c r="I213" s="19" t="s">
        <v>160</v>
      </c>
    </row>
    <row r="214" spans="1:9">
      <c r="B214" s="18"/>
      <c r="C214" s="16"/>
      <c r="I214" s="19"/>
    </row>
    <row r="215" spans="1:9">
      <c r="A215" s="41" t="s">
        <v>553</v>
      </c>
      <c r="C215" s="16">
        <v>0</v>
      </c>
      <c r="D215" s="16">
        <v>0</v>
      </c>
      <c r="E215" s="16">
        <v>0</v>
      </c>
      <c r="F215" s="16">
        <v>0</v>
      </c>
      <c r="G215" s="16">
        <v>0</v>
      </c>
      <c r="H215" s="16">
        <v>0</v>
      </c>
      <c r="I215" s="16">
        <f>SUM(C215:H215)</f>
        <v>0</v>
      </c>
    </row>
    <row r="216" spans="1:9">
      <c r="A216" s="41" t="s">
        <v>162</v>
      </c>
      <c r="C216" s="16">
        <v>0</v>
      </c>
      <c r="D216" s="16">
        <v>0</v>
      </c>
      <c r="E216" s="16">
        <v>0</v>
      </c>
      <c r="F216" s="16">
        <v>1</v>
      </c>
      <c r="G216" s="16">
        <v>0</v>
      </c>
      <c r="H216" s="16">
        <v>0</v>
      </c>
      <c r="I216" s="16">
        <f>SUM(C216:H216)</f>
        <v>1</v>
      </c>
    </row>
    <row r="218" spans="1:9" ht="22.5">
      <c r="C218" s="22" t="s">
        <v>1075</v>
      </c>
      <c r="D218" s="22" t="s">
        <v>177</v>
      </c>
      <c r="E218" s="22" t="s">
        <v>178</v>
      </c>
      <c r="F218" s="22" t="s">
        <v>179</v>
      </c>
      <c r="G218" s="22" t="s">
        <v>1105</v>
      </c>
      <c r="H218" s="22" t="s">
        <v>1107</v>
      </c>
      <c r="I218" s="22" t="s">
        <v>1109</v>
      </c>
    </row>
    <row r="219" spans="1:9">
      <c r="C219" s="139">
        <f>C215+C208+C201+C194+C187+C180+C173</f>
        <v>0</v>
      </c>
      <c r="D219" s="139">
        <f>D216+D209+D201+D194+D187+D180+D173+D159+D152+D145+D138+D131+D166+D117+D110+D103+D96+D89+D82+D73+D60+D53+D46+D39+D32+D25+D18+D11+D66</f>
        <v>9</v>
      </c>
      <c r="E219" s="139">
        <f>E216+E209+E201+E194+E187+E180+E173+E159+E152+E145+E138+E131+E166+E117+E110+E103+E96+E89+E82+E73+E60+E53+E46+E39+E32+E25+E18+E11+E66</f>
        <v>27</v>
      </c>
      <c r="F219" s="139">
        <f>F216+F209+F201+F194+F187+F180+F173+F159+F152+F145+F138+F131+F166+F117+F110+F103+F96+F89+F82+F73+F60+F53+F46+F39+F32+F25+F18+F11+F66</f>
        <v>56</v>
      </c>
      <c r="G219" s="139">
        <f>G216+G209+G201+G194+G187+G180+G173+G159+G152+G145+G138+G131+G166+G117+G110+G103+G96+G89+G82+G73+G60+G53+G46+G39+G32+G25+G18+G11+G66</f>
        <v>7</v>
      </c>
      <c r="H219" s="139">
        <f>H216+H209+H201+H194+H187+H180+H173+H159+H152+H145+H138+H131+H166+H117+H110+H103+H96+H89+H82+H73+H60+H53+H46+H39+H32+H25+H18+H11+H66</f>
        <v>2</v>
      </c>
      <c r="I219" s="139">
        <f>C219+D219+E219+F219+G219+H219</f>
        <v>101</v>
      </c>
    </row>
    <row r="220" spans="1:9">
      <c r="C220" s="16"/>
    </row>
    <row r="221" spans="1:9" ht="22.5">
      <c r="C221" s="22" t="s">
        <v>1076</v>
      </c>
      <c r="D221" s="22" t="s">
        <v>181</v>
      </c>
      <c r="E221" s="22" t="s">
        <v>182</v>
      </c>
      <c r="F221" s="22" t="s">
        <v>183</v>
      </c>
      <c r="G221" s="22" t="s">
        <v>1106</v>
      </c>
      <c r="H221" s="22" t="s">
        <v>1108</v>
      </c>
      <c r="I221" s="22" t="s">
        <v>1110</v>
      </c>
    </row>
    <row r="222" spans="1:9">
      <c r="C222" s="139">
        <f>C216+C209+C202+C195+C188+C181+C174+C167+C160+C153+C146+C139+C132+C125+C118+C111+C104+C97+C90+C83+C74+C61+C54+C47+C40+C33+C26+C19+C12+C67</f>
        <v>11</v>
      </c>
      <c r="D222" s="139">
        <f>D216+D209+D202+D195+D188+D181+D174+D167+D160+D153+D146+D139+D132+D125+D118+D111+D104+D97+D90+D83+D74+D61+D54+D47+D40+D33+D26+D19+D12+D67</f>
        <v>20</v>
      </c>
      <c r="E222" s="139">
        <f>E216+E209+E202+E195+E188+E181+E174+E167+E160+E153+E146+E139+E132+E125+E118+E111+E104+E97+E90+E83+E74+E61+E54+E47+E40+E33+E26+E19+E12+E67</f>
        <v>98</v>
      </c>
      <c r="F222" s="139">
        <f>F216+F209+F202+F195+F188+F181+F174+F167+F160+F153+F146+F139+F132+F125+F118+F111+F104+F97+F90+F83+F74+F61+F54+F47+F40+F33+F26+F19++F67</f>
        <v>129</v>
      </c>
      <c r="G222" s="139">
        <f>G216+G209+G202+G195+G188+G181+G174+G167+G160+G153+G146+G139+G132+G125+G118+G111+G104+G97+G90+G83+G74+G61+G54+G47+G40+G33+G26+G19+G12+G67</f>
        <v>7</v>
      </c>
      <c r="H222" s="139">
        <f>H216+H209+H202+H195+H188+H181+H174+H167+H160+H153+H146+H139+H132+H125+H118+H111+H104+H97+H90+H83+H74+H61+H54+H47+H40+H33+H26+H19+H12+H67</f>
        <v>2</v>
      </c>
      <c r="I222" s="139">
        <f t="shared" ref="I222" si="0">I216+I209+I202+I195+I188+I181+I174+I167+I160+I153+I146+I139+I132+I125+I118+I111+I104+I97+I90+I83+I74+I61+I54+I47+I40+I33+I26+I19+I12+I67</f>
        <v>271</v>
      </c>
    </row>
    <row r="223" spans="1:9" s="21" customFormat="1">
      <c r="A223" s="135"/>
      <c r="D223" s="23"/>
      <c r="E223" s="23"/>
      <c r="F223" s="23"/>
      <c r="G223" s="23"/>
      <c r="H223" s="23"/>
      <c r="I223" s="23"/>
    </row>
    <row r="224" spans="1:9" s="21" customFormat="1">
      <c r="A224" s="135"/>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6" t="s">
        <v>185</v>
      </c>
      <c r="B228" s="26" t="s">
        <v>186</v>
      </c>
      <c r="C228" s="98" t="s">
        <v>1069</v>
      </c>
      <c r="D228" s="104" t="s">
        <v>1070</v>
      </c>
      <c r="E228" s="104" t="s">
        <v>1071</v>
      </c>
      <c r="F228" s="104" t="s">
        <v>1111</v>
      </c>
      <c r="G228" s="98" t="s">
        <v>1112</v>
      </c>
      <c r="H228" s="98" t="s">
        <v>1113</v>
      </c>
      <c r="I228" s="104" t="s">
        <v>160</v>
      </c>
      <c r="J228" s="28"/>
      <c r="K228" s="28"/>
      <c r="L228" s="100"/>
    </row>
    <row r="229" spans="1:12">
      <c r="A229" s="137"/>
      <c r="B229" s="26" t="s">
        <v>187</v>
      </c>
      <c r="C229" s="32">
        <v>0</v>
      </c>
      <c r="D229" s="32">
        <v>20</v>
      </c>
      <c r="E229" s="32">
        <v>57</v>
      </c>
      <c r="F229" s="32">
        <v>43</v>
      </c>
      <c r="G229" s="33">
        <v>0</v>
      </c>
      <c r="H229" s="33">
        <v>0</v>
      </c>
      <c r="I229" s="32">
        <v>120</v>
      </c>
      <c r="J229" s="28"/>
      <c r="K229" s="28"/>
      <c r="L229" s="100"/>
    </row>
    <row r="230" spans="1:12">
      <c r="A230" s="137"/>
      <c r="B230" s="26" t="s">
        <v>188</v>
      </c>
      <c r="C230" s="32">
        <v>0</v>
      </c>
      <c r="D230" s="33">
        <v>22</v>
      </c>
      <c r="E230" s="33">
        <v>43</v>
      </c>
      <c r="F230" s="33">
        <v>47</v>
      </c>
      <c r="G230" s="33">
        <v>0</v>
      </c>
      <c r="H230" s="33">
        <v>0</v>
      </c>
      <c r="I230" s="33">
        <v>112</v>
      </c>
      <c r="J230" s="28"/>
      <c r="K230" s="28"/>
      <c r="L230" s="100"/>
    </row>
    <row r="231" spans="1:12">
      <c r="A231" s="137"/>
      <c r="B231" s="26" t="s">
        <v>189</v>
      </c>
      <c r="C231" s="32">
        <v>0</v>
      </c>
      <c r="D231" s="33">
        <v>26</v>
      </c>
      <c r="E231" s="33">
        <v>51</v>
      </c>
      <c r="F231" s="33">
        <v>27</v>
      </c>
      <c r="G231" s="33">
        <v>0</v>
      </c>
      <c r="H231" s="33">
        <v>0</v>
      </c>
      <c r="I231" s="33">
        <v>104</v>
      </c>
      <c r="J231" s="28"/>
      <c r="K231" s="28"/>
      <c r="L231" s="100"/>
    </row>
    <row r="232" spans="1:12">
      <c r="A232" s="137"/>
      <c r="B232" s="26" t="s">
        <v>190</v>
      </c>
      <c r="C232" s="32">
        <v>0</v>
      </c>
      <c r="D232" s="33">
        <v>24</v>
      </c>
      <c r="E232" s="33">
        <v>50</v>
      </c>
      <c r="F232" s="33">
        <v>40</v>
      </c>
      <c r="G232" s="33">
        <v>0</v>
      </c>
      <c r="H232" s="33">
        <v>0</v>
      </c>
      <c r="I232" s="33">
        <v>114</v>
      </c>
      <c r="J232" s="28"/>
      <c r="K232" s="28"/>
      <c r="L232" s="100"/>
    </row>
    <row r="233" spans="1:12">
      <c r="A233" s="137"/>
      <c r="B233" s="26" t="s">
        <v>191</v>
      </c>
      <c r="C233" s="32">
        <v>0</v>
      </c>
      <c r="D233" s="33">
        <v>24</v>
      </c>
      <c r="E233" s="33">
        <v>49</v>
      </c>
      <c r="F233" s="33">
        <v>45</v>
      </c>
      <c r="G233" s="33">
        <v>0</v>
      </c>
      <c r="H233" s="33">
        <v>0</v>
      </c>
      <c r="I233" s="33">
        <v>118</v>
      </c>
      <c r="J233" s="28"/>
      <c r="K233" s="28"/>
      <c r="L233" s="100"/>
    </row>
    <row r="234" spans="1:12">
      <c r="A234" s="137"/>
      <c r="B234" s="26" t="s">
        <v>192</v>
      </c>
      <c r="C234" s="32">
        <v>0</v>
      </c>
      <c r="D234" s="33">
        <v>29</v>
      </c>
      <c r="E234" s="33">
        <v>50</v>
      </c>
      <c r="F234" s="33">
        <v>33</v>
      </c>
      <c r="G234" s="33">
        <v>0</v>
      </c>
      <c r="H234" s="33">
        <v>0</v>
      </c>
      <c r="I234" s="33">
        <v>112</v>
      </c>
      <c r="J234" s="28"/>
      <c r="K234" s="28"/>
      <c r="L234" s="100"/>
    </row>
    <row r="235" spans="1:12">
      <c r="A235" s="137"/>
      <c r="B235" s="26" t="s">
        <v>193</v>
      </c>
      <c r="C235" s="32">
        <v>0</v>
      </c>
      <c r="D235" s="33">
        <v>29</v>
      </c>
      <c r="E235" s="33">
        <v>58</v>
      </c>
      <c r="F235" s="33">
        <v>52</v>
      </c>
      <c r="G235" s="33">
        <v>0</v>
      </c>
      <c r="H235" s="33">
        <v>0</v>
      </c>
      <c r="I235" s="33">
        <v>139</v>
      </c>
      <c r="J235" s="28"/>
      <c r="K235" s="28"/>
      <c r="L235" s="100"/>
    </row>
    <row r="236" spans="1:12">
      <c r="A236" s="137"/>
      <c r="B236" s="26" t="s">
        <v>194</v>
      </c>
      <c r="C236" s="32">
        <v>0</v>
      </c>
      <c r="D236" s="33">
        <v>35</v>
      </c>
      <c r="E236" s="33">
        <v>45</v>
      </c>
      <c r="F236" s="33">
        <v>60</v>
      </c>
      <c r="G236" s="33">
        <v>0</v>
      </c>
      <c r="H236" s="33">
        <v>0</v>
      </c>
      <c r="I236" s="33">
        <v>140</v>
      </c>
      <c r="J236" s="28"/>
      <c r="K236" s="28"/>
      <c r="L236" s="100"/>
    </row>
    <row r="237" spans="1:12">
      <c r="A237" s="137"/>
      <c r="B237" s="26" t="s">
        <v>195</v>
      </c>
      <c r="C237" s="32">
        <v>0</v>
      </c>
      <c r="D237" s="33">
        <v>37</v>
      </c>
      <c r="E237" s="33">
        <v>64</v>
      </c>
      <c r="F237" s="33">
        <v>39</v>
      </c>
      <c r="G237" s="33">
        <v>0</v>
      </c>
      <c r="H237" s="33">
        <v>0</v>
      </c>
      <c r="I237" s="33">
        <v>140</v>
      </c>
      <c r="J237" s="28"/>
      <c r="K237" s="28"/>
      <c r="L237" s="100"/>
    </row>
    <row r="238" spans="1:12">
      <c r="A238" s="137"/>
      <c r="B238" s="26" t="s">
        <v>196</v>
      </c>
      <c r="C238" s="32">
        <v>0</v>
      </c>
      <c r="D238" s="33">
        <v>34</v>
      </c>
      <c r="E238" s="33">
        <v>64</v>
      </c>
      <c r="F238" s="33">
        <v>58</v>
      </c>
      <c r="G238" s="33">
        <v>0</v>
      </c>
      <c r="H238" s="33">
        <v>0</v>
      </c>
      <c r="I238" s="33">
        <v>156</v>
      </c>
      <c r="J238" s="28"/>
      <c r="K238" s="28"/>
      <c r="L238" s="100"/>
    </row>
    <row r="239" spans="1:12">
      <c r="A239" s="137"/>
      <c r="B239" s="26" t="s">
        <v>197</v>
      </c>
      <c r="C239" s="32">
        <v>0</v>
      </c>
      <c r="D239" s="33">
        <v>39</v>
      </c>
      <c r="E239" s="33">
        <v>64</v>
      </c>
      <c r="F239" s="33">
        <v>47</v>
      </c>
      <c r="G239" s="33">
        <v>0</v>
      </c>
      <c r="H239" s="33">
        <v>0</v>
      </c>
      <c r="I239" s="33">
        <v>150</v>
      </c>
      <c r="J239" s="28"/>
      <c r="K239" s="28"/>
      <c r="L239" s="100"/>
    </row>
    <row r="240" spans="1:12">
      <c r="A240" s="137"/>
      <c r="B240" s="26" t="s">
        <v>198</v>
      </c>
      <c r="C240" s="32">
        <v>0</v>
      </c>
      <c r="D240" s="33">
        <v>53</v>
      </c>
      <c r="E240" s="33">
        <v>73</v>
      </c>
      <c r="F240" s="33">
        <v>54</v>
      </c>
      <c r="G240" s="33">
        <v>0</v>
      </c>
      <c r="H240" s="33">
        <v>0</v>
      </c>
      <c r="I240" s="33">
        <v>180</v>
      </c>
      <c r="J240" s="28"/>
      <c r="K240" s="28"/>
      <c r="L240" s="100"/>
    </row>
    <row r="241" spans="1:12">
      <c r="A241" s="137"/>
      <c r="B241" s="26" t="s">
        <v>199</v>
      </c>
      <c r="C241" s="32">
        <v>0</v>
      </c>
      <c r="D241" s="33">
        <v>40</v>
      </c>
      <c r="E241" s="33">
        <v>54</v>
      </c>
      <c r="F241" s="33">
        <v>43</v>
      </c>
      <c r="G241" s="33">
        <v>0</v>
      </c>
      <c r="H241" s="33">
        <v>0</v>
      </c>
      <c r="I241" s="33">
        <v>137</v>
      </c>
      <c r="J241" s="28"/>
      <c r="K241" s="28"/>
      <c r="L241" s="100"/>
    </row>
    <row r="242" spans="1:12">
      <c r="A242" s="137"/>
      <c r="B242" s="26" t="s">
        <v>200</v>
      </c>
      <c r="C242" s="32">
        <v>0</v>
      </c>
      <c r="D242" s="33">
        <v>24</v>
      </c>
      <c r="E242" s="33">
        <v>47</v>
      </c>
      <c r="F242" s="33">
        <v>39</v>
      </c>
      <c r="G242" s="33">
        <v>0</v>
      </c>
      <c r="H242" s="33">
        <v>0</v>
      </c>
      <c r="I242" s="33">
        <v>110</v>
      </c>
      <c r="J242" s="28"/>
      <c r="K242" s="28"/>
      <c r="L242" s="100"/>
    </row>
    <row r="243" spans="1:12">
      <c r="A243" s="137"/>
      <c r="B243" s="26" t="s">
        <v>201</v>
      </c>
      <c r="C243" s="32">
        <v>0</v>
      </c>
      <c r="D243" s="33">
        <v>29</v>
      </c>
      <c r="E243" s="33">
        <v>56</v>
      </c>
      <c r="F243" s="33">
        <v>51</v>
      </c>
      <c r="G243" s="33">
        <v>0</v>
      </c>
      <c r="H243" s="33">
        <v>0</v>
      </c>
      <c r="I243" s="33">
        <v>136</v>
      </c>
      <c r="J243" s="28"/>
      <c r="K243" s="28"/>
      <c r="L243" s="100"/>
    </row>
    <row r="244" spans="1:12">
      <c r="A244" s="137"/>
      <c r="B244" s="26" t="s">
        <v>202</v>
      </c>
      <c r="C244" s="32">
        <v>0</v>
      </c>
      <c r="D244" s="33">
        <v>26</v>
      </c>
      <c r="E244" s="33">
        <v>51</v>
      </c>
      <c r="F244" s="33">
        <v>43</v>
      </c>
      <c r="G244" s="33">
        <v>0</v>
      </c>
      <c r="H244" s="33">
        <v>0</v>
      </c>
      <c r="I244" s="33">
        <v>120</v>
      </c>
      <c r="J244" s="28"/>
      <c r="K244" s="28"/>
      <c r="L244" s="100"/>
    </row>
    <row r="245" spans="1:12">
      <c r="A245" s="137"/>
      <c r="B245" s="26" t="s">
        <v>203</v>
      </c>
      <c r="C245" s="32">
        <v>0</v>
      </c>
      <c r="D245" s="33">
        <v>28</v>
      </c>
      <c r="E245" s="33">
        <v>48</v>
      </c>
      <c r="F245" s="33">
        <v>48</v>
      </c>
      <c r="G245" s="33">
        <v>0</v>
      </c>
      <c r="H245" s="33">
        <v>0</v>
      </c>
      <c r="I245" s="33">
        <v>124</v>
      </c>
      <c r="J245" s="28"/>
      <c r="K245" s="28"/>
      <c r="L245" s="100"/>
    </row>
    <row r="246" spans="1:12">
      <c r="A246" s="137"/>
      <c r="B246" s="26" t="s">
        <v>204</v>
      </c>
      <c r="C246" s="32">
        <v>0</v>
      </c>
      <c r="D246" s="33">
        <v>35</v>
      </c>
      <c r="E246" s="33">
        <v>46</v>
      </c>
      <c r="F246" s="33">
        <v>37</v>
      </c>
      <c r="G246" s="33">
        <v>0</v>
      </c>
      <c r="H246" s="33">
        <v>0</v>
      </c>
      <c r="I246" s="33">
        <v>118</v>
      </c>
      <c r="J246" s="28"/>
      <c r="K246" s="28"/>
      <c r="L246" s="100"/>
    </row>
    <row r="247" spans="1:12">
      <c r="A247" s="137"/>
      <c r="B247" s="26" t="s">
        <v>205</v>
      </c>
      <c r="C247" s="32">
        <v>0</v>
      </c>
      <c r="D247" s="33">
        <v>26</v>
      </c>
      <c r="E247" s="33">
        <v>53</v>
      </c>
      <c r="F247" s="33">
        <v>43</v>
      </c>
      <c r="G247" s="33">
        <v>0</v>
      </c>
      <c r="H247" s="33">
        <v>0</v>
      </c>
      <c r="I247" s="33">
        <v>122</v>
      </c>
      <c r="J247" s="28"/>
      <c r="K247" s="28"/>
      <c r="L247" s="100"/>
    </row>
    <row r="248" spans="1:12">
      <c r="A248" s="137"/>
      <c r="B248" s="26" t="s">
        <v>206</v>
      </c>
      <c r="C248" s="32">
        <v>0</v>
      </c>
      <c r="D248" s="33">
        <v>23</v>
      </c>
      <c r="E248" s="33">
        <v>54</v>
      </c>
      <c r="F248" s="33">
        <v>36</v>
      </c>
      <c r="G248" s="33">
        <v>0</v>
      </c>
      <c r="H248" s="33">
        <v>0</v>
      </c>
      <c r="I248" s="33">
        <v>113</v>
      </c>
      <c r="J248" s="28"/>
      <c r="K248" s="28"/>
      <c r="L248" s="100"/>
    </row>
    <row r="249" spans="1:12">
      <c r="A249" s="137"/>
      <c r="B249" s="26" t="s">
        <v>207</v>
      </c>
      <c r="C249" s="32">
        <v>0</v>
      </c>
      <c r="D249" s="33">
        <v>18</v>
      </c>
      <c r="E249" s="33">
        <v>51</v>
      </c>
      <c r="F249" s="33">
        <v>39</v>
      </c>
      <c r="G249" s="33">
        <v>0</v>
      </c>
      <c r="H249" s="33">
        <v>0</v>
      </c>
      <c r="I249" s="33">
        <v>108</v>
      </c>
      <c r="J249" s="28"/>
      <c r="K249" s="28"/>
      <c r="L249" s="100"/>
    </row>
    <row r="250" spans="1:12">
      <c r="A250" s="137"/>
      <c r="B250" s="26" t="s">
        <v>208</v>
      </c>
      <c r="C250" s="32">
        <v>0</v>
      </c>
      <c r="D250" s="33">
        <v>11</v>
      </c>
      <c r="E250" s="33">
        <v>47</v>
      </c>
      <c r="F250" s="33">
        <v>41</v>
      </c>
      <c r="G250" s="33">
        <v>0</v>
      </c>
      <c r="H250" s="33">
        <v>0</v>
      </c>
      <c r="I250" s="33">
        <v>99</v>
      </c>
      <c r="J250" s="28"/>
      <c r="K250" s="28"/>
      <c r="L250" s="100"/>
    </row>
    <row r="251" spans="1:12">
      <c r="A251" s="137"/>
      <c r="B251" s="26" t="s">
        <v>209</v>
      </c>
      <c r="C251" s="32">
        <v>0</v>
      </c>
      <c r="D251" s="33">
        <v>15</v>
      </c>
      <c r="E251" s="33">
        <v>49</v>
      </c>
      <c r="F251" s="33">
        <v>38</v>
      </c>
      <c r="G251" s="33">
        <v>0</v>
      </c>
      <c r="H251" s="33">
        <v>0</v>
      </c>
      <c r="I251" s="33">
        <v>102</v>
      </c>
      <c r="J251" s="28"/>
      <c r="K251" s="28"/>
      <c r="L251" s="100"/>
    </row>
    <row r="252" spans="1:12">
      <c r="A252" s="137"/>
      <c r="B252" s="26" t="s">
        <v>210</v>
      </c>
      <c r="C252" s="32">
        <v>0</v>
      </c>
      <c r="D252" s="33">
        <v>22</v>
      </c>
      <c r="E252" s="33">
        <v>50</v>
      </c>
      <c r="F252" s="33">
        <v>45</v>
      </c>
      <c r="G252" s="33">
        <v>0</v>
      </c>
      <c r="H252" s="33">
        <v>0</v>
      </c>
      <c r="I252" s="33">
        <v>117</v>
      </c>
      <c r="J252" s="28"/>
      <c r="K252" s="28"/>
      <c r="L252" s="100"/>
    </row>
    <row r="253" spans="1:12">
      <c r="A253" s="137"/>
      <c r="B253" s="26" t="s">
        <v>211</v>
      </c>
      <c r="C253" s="32">
        <v>0</v>
      </c>
      <c r="D253" s="33">
        <v>23</v>
      </c>
      <c r="E253" s="33">
        <v>52</v>
      </c>
      <c r="F253" s="33">
        <v>48</v>
      </c>
      <c r="G253" s="33">
        <v>0</v>
      </c>
      <c r="H253" s="33">
        <v>0</v>
      </c>
      <c r="I253" s="33">
        <v>123</v>
      </c>
      <c r="J253" s="28"/>
      <c r="K253" s="28"/>
      <c r="L253" s="100"/>
    </row>
    <row r="254" spans="1:12">
      <c r="A254" s="137"/>
      <c r="B254" s="26" t="s">
        <v>212</v>
      </c>
      <c r="C254" s="32">
        <v>0</v>
      </c>
      <c r="D254" s="33">
        <v>12</v>
      </c>
      <c r="E254" s="33">
        <v>49</v>
      </c>
      <c r="F254" s="33">
        <v>43</v>
      </c>
      <c r="G254" s="33">
        <v>0</v>
      </c>
      <c r="H254" s="33">
        <v>0</v>
      </c>
      <c r="I254" s="33">
        <v>104</v>
      </c>
      <c r="J254" s="28"/>
      <c r="K254" s="28"/>
      <c r="L254" s="100"/>
    </row>
    <row r="255" spans="1:12">
      <c r="A255" s="137"/>
      <c r="B255" s="26" t="s">
        <v>213</v>
      </c>
      <c r="C255" s="32">
        <v>0</v>
      </c>
      <c r="D255" s="33">
        <v>14</v>
      </c>
      <c r="E255" s="33">
        <v>50</v>
      </c>
      <c r="F255" s="33">
        <v>51</v>
      </c>
      <c r="G255" s="33">
        <v>0</v>
      </c>
      <c r="H255" s="33">
        <v>0</v>
      </c>
      <c r="I255" s="33">
        <v>115</v>
      </c>
      <c r="J255" s="28"/>
      <c r="K255" s="28"/>
      <c r="L255" s="100"/>
    </row>
    <row r="256" spans="1:12">
      <c r="A256" s="137"/>
      <c r="B256" s="26" t="s">
        <v>214</v>
      </c>
      <c r="C256" s="32">
        <v>0</v>
      </c>
      <c r="D256" s="33">
        <v>13</v>
      </c>
      <c r="E256" s="33">
        <v>35</v>
      </c>
      <c r="F256" s="33">
        <v>39</v>
      </c>
      <c r="G256" s="33">
        <v>0</v>
      </c>
      <c r="H256" s="33">
        <v>0</v>
      </c>
      <c r="I256" s="33">
        <v>87</v>
      </c>
      <c r="J256" s="28"/>
      <c r="K256" s="28"/>
      <c r="L256" s="100"/>
    </row>
    <row r="257" spans="1:12">
      <c r="A257" s="137"/>
      <c r="B257" s="26" t="s">
        <v>215</v>
      </c>
      <c r="C257" s="32">
        <v>0</v>
      </c>
      <c r="D257" s="33">
        <v>17</v>
      </c>
      <c r="E257" s="33">
        <v>36</v>
      </c>
      <c r="F257" s="33">
        <v>49</v>
      </c>
      <c r="G257" s="33">
        <v>0</v>
      </c>
      <c r="H257" s="33">
        <v>0</v>
      </c>
      <c r="I257" s="33">
        <v>102</v>
      </c>
      <c r="J257" s="28"/>
      <c r="K257" s="28"/>
      <c r="L257" s="100"/>
    </row>
    <row r="258" spans="1:12">
      <c r="A258" s="137"/>
      <c r="B258" s="26" t="s">
        <v>216</v>
      </c>
      <c r="C258" s="32">
        <v>0</v>
      </c>
      <c r="D258" s="33">
        <v>15</v>
      </c>
      <c r="E258" s="33">
        <v>33</v>
      </c>
      <c r="F258" s="33">
        <v>34</v>
      </c>
      <c r="G258" s="33">
        <v>0</v>
      </c>
      <c r="H258" s="33">
        <v>0</v>
      </c>
      <c r="I258" s="33">
        <v>82</v>
      </c>
      <c r="J258" s="28"/>
      <c r="K258" s="28"/>
      <c r="L258" s="100"/>
    </row>
    <row r="259" spans="1:12">
      <c r="A259" s="137"/>
      <c r="B259" s="26" t="s">
        <v>217</v>
      </c>
      <c r="C259" s="32">
        <v>0</v>
      </c>
      <c r="D259" s="33">
        <v>14</v>
      </c>
      <c r="E259" s="33">
        <v>27</v>
      </c>
      <c r="F259" s="33">
        <v>33</v>
      </c>
      <c r="G259" s="33">
        <v>0</v>
      </c>
      <c r="H259" s="33">
        <v>0</v>
      </c>
      <c r="I259" s="33">
        <v>74</v>
      </c>
      <c r="J259" s="28"/>
      <c r="K259" s="28"/>
      <c r="L259" s="100"/>
    </row>
    <row r="260" spans="1:12">
      <c r="A260" s="137"/>
      <c r="B260" s="26" t="s">
        <v>218</v>
      </c>
      <c r="C260" s="32">
        <v>0</v>
      </c>
      <c r="D260" s="33">
        <v>3</v>
      </c>
      <c r="E260" s="33">
        <v>41</v>
      </c>
      <c r="F260" s="33">
        <v>37</v>
      </c>
      <c r="G260" s="33">
        <v>0</v>
      </c>
      <c r="H260" s="33">
        <v>0</v>
      </c>
      <c r="I260" s="33">
        <v>81</v>
      </c>
      <c r="J260" s="28"/>
      <c r="K260" s="28"/>
      <c r="L260" s="100"/>
    </row>
    <row r="261" spans="1:12">
      <c r="A261" s="137"/>
      <c r="B261" s="26" t="s">
        <v>219</v>
      </c>
      <c r="C261" s="32">
        <v>0</v>
      </c>
      <c r="D261" s="33">
        <v>14</v>
      </c>
      <c r="E261" s="33">
        <v>39</v>
      </c>
      <c r="F261" s="33">
        <v>27</v>
      </c>
      <c r="G261" s="33">
        <v>0</v>
      </c>
      <c r="H261" s="33">
        <v>0</v>
      </c>
      <c r="I261" s="33">
        <v>80</v>
      </c>
      <c r="J261" s="28"/>
      <c r="K261" s="28"/>
      <c r="L261" s="100"/>
    </row>
    <row r="262" spans="1:12">
      <c r="A262" s="137"/>
      <c r="B262" s="26" t="s">
        <v>220</v>
      </c>
      <c r="C262" s="32">
        <v>0</v>
      </c>
      <c r="D262" s="33">
        <v>15</v>
      </c>
      <c r="E262" s="33">
        <v>34</v>
      </c>
      <c r="F262" s="33">
        <v>46</v>
      </c>
      <c r="G262" s="33">
        <v>0</v>
      </c>
      <c r="H262" s="33">
        <v>0</v>
      </c>
      <c r="I262" s="33">
        <v>95</v>
      </c>
      <c r="J262" s="28"/>
      <c r="K262" s="28"/>
      <c r="L262" s="100"/>
    </row>
    <row r="263" spans="1:12">
      <c r="A263" s="137"/>
      <c r="B263" s="26" t="s">
        <v>221</v>
      </c>
      <c r="C263" s="32">
        <v>0</v>
      </c>
      <c r="D263" s="33">
        <v>9</v>
      </c>
      <c r="E263" s="33">
        <v>33</v>
      </c>
      <c r="F263" s="33">
        <v>39</v>
      </c>
      <c r="G263" s="33">
        <v>0</v>
      </c>
      <c r="H263" s="33">
        <v>0</v>
      </c>
      <c r="I263" s="33">
        <v>81</v>
      </c>
      <c r="J263" s="28"/>
      <c r="K263" s="28"/>
      <c r="L263" s="100"/>
    </row>
    <row r="264" spans="1:12">
      <c r="A264" s="137"/>
      <c r="B264" s="26" t="s">
        <v>222</v>
      </c>
      <c r="C264" s="32">
        <v>0</v>
      </c>
      <c r="D264" s="33">
        <v>13</v>
      </c>
      <c r="E264" s="33">
        <v>33</v>
      </c>
      <c r="F264" s="33">
        <v>52</v>
      </c>
      <c r="G264" s="33">
        <v>0</v>
      </c>
      <c r="H264" s="33">
        <v>0</v>
      </c>
      <c r="I264" s="33">
        <v>98</v>
      </c>
      <c r="J264" s="28"/>
      <c r="K264" s="28"/>
      <c r="L264" s="100"/>
    </row>
    <row r="265" spans="1:12">
      <c r="A265" s="137"/>
      <c r="B265" s="26" t="s">
        <v>223</v>
      </c>
      <c r="C265" s="32">
        <v>0</v>
      </c>
      <c r="D265" s="33">
        <v>10</v>
      </c>
      <c r="E265" s="33">
        <v>34</v>
      </c>
      <c r="F265" s="33">
        <v>43</v>
      </c>
      <c r="G265" s="33">
        <v>0</v>
      </c>
      <c r="H265" s="33">
        <v>0</v>
      </c>
      <c r="I265" s="33">
        <v>87</v>
      </c>
      <c r="J265" s="28"/>
      <c r="K265" s="28"/>
      <c r="L265" s="100"/>
    </row>
    <row r="266" spans="1:12">
      <c r="A266" s="137"/>
      <c r="B266" s="26" t="s">
        <v>224</v>
      </c>
      <c r="C266" s="32">
        <v>0</v>
      </c>
      <c r="D266" s="33">
        <v>9</v>
      </c>
      <c r="E266" s="33">
        <v>46</v>
      </c>
      <c r="F266" s="33">
        <v>30</v>
      </c>
      <c r="G266" s="33">
        <v>0</v>
      </c>
      <c r="H266" s="33">
        <v>0</v>
      </c>
      <c r="I266" s="33">
        <v>85</v>
      </c>
      <c r="J266" s="28"/>
      <c r="K266" s="28"/>
      <c r="L266" s="100"/>
    </row>
    <row r="267" spans="1:12">
      <c r="A267" s="137"/>
      <c r="B267" s="26" t="s">
        <v>225</v>
      </c>
      <c r="C267" s="32">
        <v>0</v>
      </c>
      <c r="D267" s="33">
        <v>8</v>
      </c>
      <c r="E267" s="33">
        <v>30</v>
      </c>
      <c r="F267" s="33">
        <v>30</v>
      </c>
      <c r="G267" s="33">
        <v>0</v>
      </c>
      <c r="H267" s="33">
        <v>0</v>
      </c>
      <c r="I267" s="33">
        <v>68</v>
      </c>
      <c r="J267" s="28"/>
      <c r="K267" s="28"/>
      <c r="L267" s="100"/>
    </row>
    <row r="268" spans="1:12">
      <c r="A268" s="137"/>
      <c r="B268" s="26" t="s">
        <v>226</v>
      </c>
      <c r="C268" s="32">
        <v>0</v>
      </c>
      <c r="D268" s="33">
        <v>7</v>
      </c>
      <c r="E268" s="33">
        <v>34</v>
      </c>
      <c r="F268" s="33">
        <v>30</v>
      </c>
      <c r="G268" s="33">
        <v>0</v>
      </c>
      <c r="H268" s="33">
        <v>0</v>
      </c>
      <c r="I268" s="33">
        <v>71</v>
      </c>
      <c r="J268" s="28"/>
      <c r="K268" s="28"/>
      <c r="L268" s="100"/>
    </row>
    <row r="269" spans="1:12">
      <c r="A269" s="137"/>
      <c r="B269" s="26" t="s">
        <v>227</v>
      </c>
      <c r="C269" s="32">
        <v>0</v>
      </c>
      <c r="D269" s="33">
        <v>14</v>
      </c>
      <c r="E269" s="33">
        <v>31</v>
      </c>
      <c r="F269" s="33">
        <v>41</v>
      </c>
      <c r="G269" s="33">
        <v>0</v>
      </c>
      <c r="H269" s="33">
        <v>0</v>
      </c>
      <c r="I269" s="33">
        <v>86</v>
      </c>
      <c r="J269" s="28"/>
      <c r="K269" s="28"/>
      <c r="L269" s="100"/>
    </row>
    <row r="270" spans="1:12">
      <c r="A270" s="137"/>
      <c r="B270" s="26" t="s">
        <v>228</v>
      </c>
      <c r="C270" s="32">
        <v>0</v>
      </c>
      <c r="D270" s="33">
        <v>16</v>
      </c>
      <c r="E270" s="33">
        <v>31</v>
      </c>
      <c r="F270" s="33">
        <v>39</v>
      </c>
      <c r="G270" s="33">
        <v>0</v>
      </c>
      <c r="H270" s="33">
        <v>0</v>
      </c>
      <c r="I270" s="33">
        <v>86</v>
      </c>
      <c r="J270" s="28"/>
      <c r="K270" s="28"/>
      <c r="L270" s="100"/>
    </row>
    <row r="271" spans="1:12">
      <c r="A271" s="137"/>
      <c r="B271" s="26" t="s">
        <v>229</v>
      </c>
      <c r="C271" s="32">
        <v>0</v>
      </c>
      <c r="D271" s="33">
        <v>7</v>
      </c>
      <c r="E271" s="33">
        <v>38</v>
      </c>
      <c r="F271" s="33">
        <v>28</v>
      </c>
      <c r="G271" s="33">
        <v>0</v>
      </c>
      <c r="H271" s="33">
        <v>0</v>
      </c>
      <c r="I271" s="33">
        <v>73</v>
      </c>
      <c r="J271" s="28"/>
      <c r="K271" s="28"/>
      <c r="L271" s="100"/>
    </row>
    <row r="272" spans="1:12">
      <c r="A272" s="137"/>
      <c r="B272" s="26" t="s">
        <v>230</v>
      </c>
      <c r="C272" s="32">
        <v>0</v>
      </c>
      <c r="D272" s="33">
        <v>11</v>
      </c>
      <c r="E272" s="33">
        <v>38</v>
      </c>
      <c r="F272" s="33">
        <v>30</v>
      </c>
      <c r="G272" s="33">
        <v>0</v>
      </c>
      <c r="H272" s="33">
        <v>0</v>
      </c>
      <c r="I272" s="33">
        <v>79</v>
      </c>
      <c r="J272" s="28"/>
      <c r="K272" s="28"/>
      <c r="L272" s="100"/>
    </row>
    <row r="273" spans="1:12">
      <c r="A273" s="137"/>
      <c r="B273" s="26" t="s">
        <v>231</v>
      </c>
      <c r="C273" s="32">
        <v>0</v>
      </c>
      <c r="D273" s="33">
        <v>11</v>
      </c>
      <c r="E273" s="33">
        <v>35</v>
      </c>
      <c r="F273" s="33">
        <v>30</v>
      </c>
      <c r="G273" s="33">
        <v>0</v>
      </c>
      <c r="H273" s="33">
        <v>0</v>
      </c>
      <c r="I273" s="33">
        <v>76</v>
      </c>
      <c r="J273" s="28"/>
      <c r="K273" s="28"/>
      <c r="L273" s="100"/>
    </row>
    <row r="274" spans="1:12">
      <c r="A274" s="137"/>
      <c r="B274" s="26" t="s">
        <v>232</v>
      </c>
      <c r="C274" s="32">
        <v>0</v>
      </c>
      <c r="D274" s="33">
        <v>10</v>
      </c>
      <c r="E274" s="33">
        <v>41</v>
      </c>
      <c r="F274" s="33">
        <v>26</v>
      </c>
      <c r="G274" s="33">
        <v>0</v>
      </c>
      <c r="H274" s="33">
        <v>0</v>
      </c>
      <c r="I274" s="33">
        <v>77</v>
      </c>
      <c r="J274" s="28"/>
      <c r="K274" s="28"/>
      <c r="L274" s="100"/>
    </row>
    <row r="275" spans="1:12">
      <c r="A275" s="137"/>
      <c r="B275" s="26" t="s">
        <v>233</v>
      </c>
      <c r="C275" s="32">
        <v>0</v>
      </c>
      <c r="D275" s="33">
        <v>7</v>
      </c>
      <c r="E275" s="33">
        <v>41</v>
      </c>
      <c r="F275" s="33">
        <v>34</v>
      </c>
      <c r="G275" s="33">
        <v>0</v>
      </c>
      <c r="H275" s="33">
        <v>0</v>
      </c>
      <c r="I275" s="33">
        <v>82</v>
      </c>
      <c r="J275" s="28"/>
      <c r="K275" s="28"/>
      <c r="L275" s="100"/>
    </row>
    <row r="276" spans="1:12">
      <c r="A276" s="137"/>
      <c r="B276" s="26" t="s">
        <v>234</v>
      </c>
      <c r="C276" s="32">
        <v>0</v>
      </c>
      <c r="D276" s="33">
        <v>5</v>
      </c>
      <c r="E276" s="33">
        <v>36</v>
      </c>
      <c r="F276" s="33">
        <v>36</v>
      </c>
      <c r="G276" s="33">
        <v>0</v>
      </c>
      <c r="H276" s="33">
        <v>0</v>
      </c>
      <c r="I276" s="33">
        <v>77</v>
      </c>
      <c r="J276" s="28"/>
      <c r="K276" s="28"/>
      <c r="L276" s="100"/>
    </row>
    <row r="277" spans="1:12">
      <c r="A277" s="137"/>
      <c r="B277" s="26" t="s">
        <v>235</v>
      </c>
      <c r="C277" s="32">
        <v>0</v>
      </c>
      <c r="D277" s="33">
        <v>8</v>
      </c>
      <c r="E277" s="33">
        <v>38</v>
      </c>
      <c r="F277" s="33">
        <v>39</v>
      </c>
      <c r="G277" s="33">
        <v>0</v>
      </c>
      <c r="H277" s="33">
        <v>0</v>
      </c>
      <c r="I277" s="33">
        <v>85</v>
      </c>
      <c r="J277" s="28"/>
      <c r="K277" s="28"/>
      <c r="L277" s="100"/>
    </row>
    <row r="278" spans="1:12">
      <c r="A278" s="137"/>
      <c r="B278" s="26" t="s">
        <v>236</v>
      </c>
      <c r="C278" s="32">
        <v>0</v>
      </c>
      <c r="D278" s="33">
        <v>7</v>
      </c>
      <c r="E278" s="33">
        <v>44</v>
      </c>
      <c r="F278" s="33">
        <v>48</v>
      </c>
      <c r="G278" s="33">
        <v>0</v>
      </c>
      <c r="H278" s="33">
        <v>0</v>
      </c>
      <c r="I278" s="33">
        <v>99</v>
      </c>
      <c r="J278" s="28"/>
      <c r="K278" s="28"/>
      <c r="L278" s="100"/>
    </row>
    <row r="279" spans="1:12">
      <c r="A279" s="137"/>
      <c r="B279" s="26" t="s">
        <v>237</v>
      </c>
      <c r="C279" s="32">
        <v>0</v>
      </c>
      <c r="D279" s="33">
        <v>9</v>
      </c>
      <c r="E279" s="33">
        <v>31</v>
      </c>
      <c r="F279" s="33">
        <v>36</v>
      </c>
      <c r="G279" s="33">
        <v>0</v>
      </c>
      <c r="H279" s="33">
        <v>0</v>
      </c>
      <c r="I279" s="33">
        <v>76</v>
      </c>
      <c r="J279" s="28"/>
      <c r="K279" s="28"/>
      <c r="L279" s="100"/>
    </row>
    <row r="280" spans="1:12">
      <c r="A280" s="137"/>
      <c r="B280" s="26" t="s">
        <v>238</v>
      </c>
      <c r="C280" s="32">
        <v>0</v>
      </c>
      <c r="D280" s="33">
        <v>4</v>
      </c>
      <c r="E280" s="33">
        <v>21</v>
      </c>
      <c r="F280" s="33">
        <v>28</v>
      </c>
      <c r="G280" s="33">
        <v>0</v>
      </c>
      <c r="H280" s="33">
        <v>0</v>
      </c>
      <c r="I280" s="33">
        <v>53</v>
      </c>
      <c r="J280" s="28"/>
      <c r="K280" s="28"/>
      <c r="L280" s="100"/>
    </row>
    <row r="281" spans="1:12">
      <c r="A281" s="137"/>
      <c r="B281" s="26" t="s">
        <v>239</v>
      </c>
      <c r="C281" s="32">
        <v>0</v>
      </c>
      <c r="D281" s="33">
        <v>9</v>
      </c>
      <c r="E281" s="33">
        <v>14</v>
      </c>
      <c r="F281" s="33">
        <v>34</v>
      </c>
      <c r="G281" s="33">
        <v>0</v>
      </c>
      <c r="H281" s="33">
        <v>0</v>
      </c>
      <c r="I281" s="33">
        <v>57</v>
      </c>
      <c r="J281" s="28"/>
      <c r="K281" s="28"/>
      <c r="L281" s="100"/>
    </row>
    <row r="282" spans="1:12">
      <c r="A282" s="137"/>
      <c r="B282" s="26" t="s">
        <v>240</v>
      </c>
      <c r="C282" s="32">
        <v>0</v>
      </c>
      <c r="D282" s="33">
        <v>9</v>
      </c>
      <c r="E282" s="33">
        <v>13</v>
      </c>
      <c r="F282" s="33">
        <v>33</v>
      </c>
      <c r="G282" s="33">
        <v>0</v>
      </c>
      <c r="H282" s="33">
        <v>0</v>
      </c>
      <c r="I282" s="33">
        <v>55</v>
      </c>
      <c r="J282" s="28"/>
      <c r="K282" s="28"/>
      <c r="L282" s="100"/>
    </row>
    <row r="283" spans="1:12">
      <c r="A283" s="137"/>
      <c r="B283" s="26" t="s">
        <v>241</v>
      </c>
      <c r="C283" s="32">
        <v>0</v>
      </c>
      <c r="D283" s="33">
        <v>6</v>
      </c>
      <c r="E283" s="33">
        <v>20</v>
      </c>
      <c r="F283" s="33">
        <v>50</v>
      </c>
      <c r="G283" s="33">
        <v>0</v>
      </c>
      <c r="H283" s="33">
        <v>0</v>
      </c>
      <c r="I283" s="33">
        <v>76</v>
      </c>
      <c r="J283" s="28"/>
      <c r="K283" s="28"/>
      <c r="L283" s="100"/>
    </row>
    <row r="284" spans="1:12">
      <c r="A284" s="137"/>
      <c r="B284" s="26" t="s">
        <v>242</v>
      </c>
      <c r="C284" s="32">
        <v>0</v>
      </c>
      <c r="D284" s="33">
        <v>7</v>
      </c>
      <c r="E284" s="33">
        <v>26</v>
      </c>
      <c r="F284" s="33">
        <v>55</v>
      </c>
      <c r="G284" s="33">
        <v>0</v>
      </c>
      <c r="H284" s="33">
        <v>0</v>
      </c>
      <c r="I284" s="33">
        <v>88</v>
      </c>
      <c r="J284" s="28"/>
      <c r="K284" s="28"/>
      <c r="L284" s="100"/>
    </row>
    <row r="285" spans="1:12">
      <c r="A285" s="137"/>
      <c r="B285" s="26" t="s">
        <v>243</v>
      </c>
      <c r="C285" s="32">
        <v>0</v>
      </c>
      <c r="D285" s="33">
        <v>10</v>
      </c>
      <c r="E285" s="33">
        <v>18</v>
      </c>
      <c r="F285" s="33">
        <v>50</v>
      </c>
      <c r="G285" s="33">
        <v>0</v>
      </c>
      <c r="H285" s="33">
        <v>0</v>
      </c>
      <c r="I285" s="33">
        <v>78</v>
      </c>
      <c r="J285" s="28"/>
      <c r="K285" s="28"/>
      <c r="L285" s="100"/>
    </row>
    <row r="286" spans="1:12">
      <c r="A286" s="137"/>
      <c r="B286" s="26" t="s">
        <v>244</v>
      </c>
      <c r="C286" s="32">
        <v>0</v>
      </c>
      <c r="D286" s="33">
        <v>7</v>
      </c>
      <c r="E286" s="33">
        <v>25</v>
      </c>
      <c r="F286" s="33">
        <v>42</v>
      </c>
      <c r="G286" s="33">
        <v>0</v>
      </c>
      <c r="H286" s="33">
        <v>0</v>
      </c>
      <c r="I286" s="33">
        <v>74</v>
      </c>
      <c r="J286" s="28"/>
      <c r="K286" s="28"/>
      <c r="L286" s="100"/>
    </row>
    <row r="287" spans="1:12">
      <c r="A287" s="137"/>
      <c r="B287" s="26" t="s">
        <v>245</v>
      </c>
      <c r="C287" s="32">
        <v>0</v>
      </c>
      <c r="D287" s="33">
        <v>5</v>
      </c>
      <c r="E287" s="33">
        <v>17</v>
      </c>
      <c r="F287" s="33">
        <v>50</v>
      </c>
      <c r="G287" s="33">
        <v>0</v>
      </c>
      <c r="H287" s="33">
        <v>0</v>
      </c>
      <c r="I287" s="33">
        <v>72</v>
      </c>
      <c r="J287" s="28"/>
      <c r="K287" s="28"/>
      <c r="L287" s="100"/>
    </row>
    <row r="288" spans="1:12">
      <c r="A288" s="137"/>
      <c r="B288" s="26" t="s">
        <v>246</v>
      </c>
      <c r="C288" s="32">
        <v>0</v>
      </c>
      <c r="D288" s="33">
        <v>11</v>
      </c>
      <c r="E288" s="33">
        <v>20</v>
      </c>
      <c r="F288" s="33">
        <v>55</v>
      </c>
      <c r="G288" s="33">
        <v>0</v>
      </c>
      <c r="H288" s="33">
        <v>0</v>
      </c>
      <c r="I288" s="33">
        <v>86</v>
      </c>
      <c r="J288" s="28"/>
      <c r="K288" s="28"/>
      <c r="L288" s="100"/>
    </row>
    <row r="289" spans="1:12">
      <c r="A289" s="137"/>
      <c r="B289" s="26" t="s">
        <v>247</v>
      </c>
      <c r="C289" s="32">
        <v>0</v>
      </c>
      <c r="D289" s="33">
        <v>8</v>
      </c>
      <c r="E289" s="33">
        <v>35</v>
      </c>
      <c r="F289" s="33">
        <v>47</v>
      </c>
      <c r="G289" s="33">
        <v>0</v>
      </c>
      <c r="H289" s="33">
        <v>0</v>
      </c>
      <c r="I289" s="33">
        <v>90</v>
      </c>
      <c r="J289" s="28"/>
      <c r="K289" s="28"/>
      <c r="L289" s="100"/>
    </row>
    <row r="290" spans="1:12">
      <c r="A290" s="137"/>
      <c r="B290" s="26" t="s">
        <v>248</v>
      </c>
      <c r="C290" s="32">
        <v>0</v>
      </c>
      <c r="D290" s="33">
        <v>9</v>
      </c>
      <c r="E290" s="33">
        <v>45</v>
      </c>
      <c r="F290" s="33">
        <v>26</v>
      </c>
      <c r="G290" s="33">
        <v>0</v>
      </c>
      <c r="H290" s="33">
        <v>0</v>
      </c>
      <c r="I290" s="33">
        <v>80</v>
      </c>
      <c r="J290" s="28"/>
      <c r="K290" s="28"/>
      <c r="L290" s="100"/>
    </row>
    <row r="291" spans="1:12">
      <c r="A291" s="137"/>
      <c r="B291" s="26" t="s">
        <v>249</v>
      </c>
      <c r="C291" s="32">
        <v>0</v>
      </c>
      <c r="D291" s="33">
        <v>5</v>
      </c>
      <c r="E291" s="33">
        <v>27</v>
      </c>
      <c r="F291" s="33">
        <v>30</v>
      </c>
      <c r="G291" s="33">
        <v>0</v>
      </c>
      <c r="H291" s="33">
        <v>0</v>
      </c>
      <c r="I291" s="33">
        <v>62</v>
      </c>
      <c r="J291" s="28"/>
      <c r="K291" s="28"/>
      <c r="L291" s="100"/>
    </row>
    <row r="292" spans="1:12">
      <c r="A292" s="137"/>
      <c r="B292" s="26" t="s">
        <v>250</v>
      </c>
      <c r="C292" s="32">
        <v>0</v>
      </c>
      <c r="D292" s="33">
        <v>10</v>
      </c>
      <c r="E292" s="33">
        <v>29</v>
      </c>
      <c r="F292" s="33">
        <v>41</v>
      </c>
      <c r="G292" s="33">
        <v>0</v>
      </c>
      <c r="H292" s="33">
        <v>0</v>
      </c>
      <c r="I292" s="33">
        <v>80</v>
      </c>
      <c r="J292" s="28"/>
      <c r="K292" s="28"/>
      <c r="L292" s="100"/>
    </row>
    <row r="293" spans="1:12">
      <c r="A293" s="137"/>
      <c r="B293" s="26" t="s">
        <v>251</v>
      </c>
      <c r="C293" s="32">
        <v>0</v>
      </c>
      <c r="D293" s="33">
        <v>10</v>
      </c>
      <c r="E293" s="33">
        <v>26</v>
      </c>
      <c r="F293" s="33">
        <v>34</v>
      </c>
      <c r="G293" s="33">
        <v>0</v>
      </c>
      <c r="H293" s="33">
        <v>0</v>
      </c>
      <c r="I293" s="33">
        <v>70</v>
      </c>
      <c r="J293" s="28"/>
      <c r="K293" s="28"/>
      <c r="L293" s="100"/>
    </row>
    <row r="294" spans="1:12">
      <c r="A294" s="137"/>
      <c r="B294" s="26" t="s">
        <v>252</v>
      </c>
      <c r="C294" s="32">
        <v>0</v>
      </c>
      <c r="D294" s="33">
        <v>17</v>
      </c>
      <c r="E294" s="33">
        <v>40</v>
      </c>
      <c r="F294" s="33">
        <v>56</v>
      </c>
      <c r="G294" s="33">
        <v>0</v>
      </c>
      <c r="H294" s="33">
        <v>0</v>
      </c>
      <c r="I294" s="33">
        <v>113</v>
      </c>
      <c r="J294" s="28"/>
      <c r="K294" s="28"/>
      <c r="L294" s="100"/>
    </row>
    <row r="295" spans="1:12">
      <c r="A295" s="137"/>
      <c r="B295" s="26" t="s">
        <v>253</v>
      </c>
      <c r="C295" s="32">
        <v>0</v>
      </c>
      <c r="D295" s="33">
        <v>11</v>
      </c>
      <c r="E295" s="33">
        <v>44</v>
      </c>
      <c r="F295" s="33">
        <v>37</v>
      </c>
      <c r="G295" s="33">
        <v>0</v>
      </c>
      <c r="H295" s="33">
        <v>0</v>
      </c>
      <c r="I295" s="33">
        <v>92</v>
      </c>
      <c r="J295" s="28"/>
      <c r="K295" s="28"/>
      <c r="L295" s="100"/>
    </row>
    <row r="296" spans="1:12">
      <c r="A296" s="137"/>
      <c r="B296" s="26" t="s">
        <v>254</v>
      </c>
      <c r="C296" s="32">
        <v>0</v>
      </c>
      <c r="D296" s="33">
        <v>11</v>
      </c>
      <c r="E296" s="33">
        <v>40</v>
      </c>
      <c r="F296" s="33">
        <v>38</v>
      </c>
      <c r="G296" s="33">
        <v>0</v>
      </c>
      <c r="H296" s="33">
        <v>0</v>
      </c>
      <c r="I296" s="33">
        <v>89</v>
      </c>
      <c r="J296" s="28"/>
      <c r="K296" s="28"/>
      <c r="L296" s="100"/>
    </row>
    <row r="297" spans="1:12">
      <c r="A297" s="137"/>
      <c r="B297" s="26" t="s">
        <v>255</v>
      </c>
      <c r="C297" s="32">
        <v>0</v>
      </c>
      <c r="D297" s="33">
        <v>15</v>
      </c>
      <c r="E297" s="33">
        <v>35</v>
      </c>
      <c r="F297" s="33">
        <v>32</v>
      </c>
      <c r="G297" s="33">
        <v>0</v>
      </c>
      <c r="H297" s="33">
        <v>0</v>
      </c>
      <c r="I297" s="33">
        <v>82</v>
      </c>
      <c r="J297" s="28"/>
      <c r="K297" s="28"/>
      <c r="L297" s="100"/>
    </row>
    <row r="298" spans="1:12">
      <c r="A298" s="137"/>
      <c r="B298" s="26" t="s">
        <v>256</v>
      </c>
      <c r="C298" s="32">
        <v>0</v>
      </c>
      <c r="D298" s="33">
        <v>16</v>
      </c>
      <c r="E298" s="33">
        <v>35</v>
      </c>
      <c r="F298" s="33">
        <v>30</v>
      </c>
      <c r="G298" s="33">
        <v>0</v>
      </c>
      <c r="H298" s="33">
        <v>0</v>
      </c>
      <c r="I298" s="33">
        <v>81</v>
      </c>
      <c r="J298" s="28"/>
      <c r="K298" s="28"/>
      <c r="L298" s="100"/>
    </row>
    <row r="299" spans="1:12">
      <c r="A299" s="137"/>
      <c r="B299" s="26" t="s">
        <v>257</v>
      </c>
      <c r="C299" s="32">
        <v>0</v>
      </c>
      <c r="D299" s="33">
        <v>14</v>
      </c>
      <c r="E299" s="33">
        <v>52</v>
      </c>
      <c r="F299" s="33">
        <v>39</v>
      </c>
      <c r="G299" s="33">
        <v>0</v>
      </c>
      <c r="H299" s="33">
        <v>0</v>
      </c>
      <c r="I299" s="33">
        <v>105</v>
      </c>
      <c r="J299" s="28"/>
      <c r="K299" s="28"/>
      <c r="L299" s="100"/>
    </row>
    <row r="300" spans="1:12">
      <c r="A300" s="137"/>
      <c r="B300" s="26" t="s">
        <v>258</v>
      </c>
      <c r="C300" s="32">
        <v>0</v>
      </c>
      <c r="D300" s="33">
        <v>20</v>
      </c>
      <c r="E300" s="33">
        <v>43</v>
      </c>
      <c r="F300" s="33">
        <v>39</v>
      </c>
      <c r="G300" s="33">
        <v>0</v>
      </c>
      <c r="H300" s="33">
        <v>0</v>
      </c>
      <c r="I300" s="33">
        <v>102</v>
      </c>
      <c r="J300" s="28"/>
      <c r="K300" s="28"/>
      <c r="L300" s="100"/>
    </row>
    <row r="301" spans="1:12">
      <c r="A301" s="137"/>
      <c r="B301" s="26" t="s">
        <v>259</v>
      </c>
      <c r="C301" s="32">
        <v>0</v>
      </c>
      <c r="D301" s="33">
        <v>10</v>
      </c>
      <c r="E301" s="33">
        <v>48</v>
      </c>
      <c r="F301" s="33">
        <v>35</v>
      </c>
      <c r="G301" s="33">
        <v>0</v>
      </c>
      <c r="H301" s="33">
        <v>0</v>
      </c>
      <c r="I301" s="33">
        <v>93</v>
      </c>
      <c r="J301" s="28"/>
      <c r="K301" s="28"/>
      <c r="L301" s="100"/>
    </row>
    <row r="302" spans="1:12">
      <c r="A302" s="137"/>
      <c r="B302" s="26" t="s">
        <v>260</v>
      </c>
      <c r="C302" s="32">
        <v>0</v>
      </c>
      <c r="D302" s="33">
        <v>16</v>
      </c>
      <c r="E302" s="33">
        <v>55</v>
      </c>
      <c r="F302" s="33">
        <v>48</v>
      </c>
      <c r="G302" s="33">
        <v>0</v>
      </c>
      <c r="H302" s="33">
        <v>0</v>
      </c>
      <c r="I302" s="33">
        <v>119</v>
      </c>
      <c r="J302" s="28"/>
      <c r="K302" s="28"/>
      <c r="L302" s="100"/>
    </row>
    <row r="303" spans="1:12">
      <c r="A303" s="137"/>
      <c r="B303" s="26" t="s">
        <v>261</v>
      </c>
      <c r="C303" s="32">
        <v>0</v>
      </c>
      <c r="D303" s="33">
        <v>20</v>
      </c>
      <c r="E303" s="33">
        <v>69</v>
      </c>
      <c r="F303" s="33">
        <v>53</v>
      </c>
      <c r="G303" s="33">
        <v>0</v>
      </c>
      <c r="H303" s="33">
        <v>0</v>
      </c>
      <c r="I303" s="33">
        <v>142</v>
      </c>
      <c r="J303" s="28"/>
      <c r="K303" s="28"/>
      <c r="L303" s="100"/>
    </row>
    <row r="304" spans="1:12">
      <c r="A304" s="137"/>
      <c r="B304" s="26" t="s">
        <v>262</v>
      </c>
      <c r="C304" s="32">
        <v>0</v>
      </c>
      <c r="D304" s="33">
        <v>31</v>
      </c>
      <c r="E304" s="33">
        <v>74</v>
      </c>
      <c r="F304" s="33">
        <v>51</v>
      </c>
      <c r="G304" s="33">
        <v>0</v>
      </c>
      <c r="H304" s="33">
        <v>0</v>
      </c>
      <c r="I304" s="33">
        <v>156</v>
      </c>
      <c r="J304" s="28"/>
      <c r="K304" s="28"/>
      <c r="L304" s="100"/>
    </row>
    <row r="305" spans="1:12">
      <c r="A305" s="137"/>
      <c r="B305" s="26" t="s">
        <v>263</v>
      </c>
      <c r="C305" s="32">
        <v>0</v>
      </c>
      <c r="D305" s="33">
        <v>29</v>
      </c>
      <c r="E305" s="33">
        <v>77</v>
      </c>
      <c r="F305" s="33">
        <v>43</v>
      </c>
      <c r="G305" s="33">
        <v>0</v>
      </c>
      <c r="H305" s="33">
        <v>0</v>
      </c>
      <c r="I305" s="33">
        <v>149</v>
      </c>
      <c r="J305" s="28"/>
      <c r="K305" s="28"/>
      <c r="L305" s="100"/>
    </row>
    <row r="306" spans="1:12">
      <c r="A306" s="137"/>
      <c r="B306" s="26" t="s">
        <v>264</v>
      </c>
      <c r="C306" s="32">
        <v>0</v>
      </c>
      <c r="D306" s="33">
        <v>21</v>
      </c>
      <c r="E306" s="33">
        <v>79</v>
      </c>
      <c r="F306" s="33">
        <v>50</v>
      </c>
      <c r="G306" s="33">
        <v>0</v>
      </c>
      <c r="H306" s="33">
        <v>0</v>
      </c>
      <c r="I306" s="33">
        <v>150</v>
      </c>
      <c r="J306" s="28"/>
      <c r="K306" s="28"/>
      <c r="L306" s="100"/>
    </row>
    <row r="307" spans="1:12">
      <c r="A307" s="137"/>
      <c r="B307" s="26" t="s">
        <v>265</v>
      </c>
      <c r="C307" s="32">
        <v>0</v>
      </c>
      <c r="D307" s="33">
        <v>21</v>
      </c>
      <c r="E307" s="33">
        <v>81</v>
      </c>
      <c r="F307" s="33">
        <v>43</v>
      </c>
      <c r="G307" s="33">
        <v>0</v>
      </c>
      <c r="H307" s="33">
        <v>0</v>
      </c>
      <c r="I307" s="33">
        <v>145</v>
      </c>
      <c r="J307" s="28"/>
      <c r="K307" s="28"/>
      <c r="L307" s="100"/>
    </row>
    <row r="308" spans="1:12">
      <c r="A308" s="137"/>
      <c r="B308" s="26" t="s">
        <v>266</v>
      </c>
      <c r="C308" s="32">
        <v>0</v>
      </c>
      <c r="D308" s="33">
        <v>16</v>
      </c>
      <c r="E308" s="33">
        <v>80</v>
      </c>
      <c r="F308" s="33">
        <v>42</v>
      </c>
      <c r="G308" s="33">
        <v>0</v>
      </c>
      <c r="H308" s="33">
        <v>0</v>
      </c>
      <c r="I308" s="33">
        <v>138</v>
      </c>
      <c r="J308" s="28"/>
      <c r="K308" s="28"/>
      <c r="L308" s="100"/>
    </row>
    <row r="309" spans="1:12">
      <c r="A309" s="137"/>
      <c r="B309" s="26" t="s">
        <v>267</v>
      </c>
      <c r="C309" s="32">
        <v>0</v>
      </c>
      <c r="D309" s="33">
        <v>17</v>
      </c>
      <c r="E309" s="33">
        <v>76</v>
      </c>
      <c r="F309" s="33">
        <v>39</v>
      </c>
      <c r="G309" s="33">
        <v>0</v>
      </c>
      <c r="H309" s="33">
        <v>0</v>
      </c>
      <c r="I309" s="33">
        <v>132</v>
      </c>
      <c r="J309" s="28"/>
      <c r="K309" s="28"/>
      <c r="L309" s="100"/>
    </row>
    <row r="310" spans="1:12">
      <c r="A310" s="137"/>
      <c r="B310" s="26" t="s">
        <v>268</v>
      </c>
      <c r="C310" s="32">
        <v>0</v>
      </c>
      <c r="D310" s="33">
        <v>26</v>
      </c>
      <c r="E310" s="33">
        <v>62</v>
      </c>
      <c r="F310" s="33">
        <v>47</v>
      </c>
      <c r="G310" s="33">
        <v>0</v>
      </c>
      <c r="H310" s="33">
        <v>0</v>
      </c>
      <c r="I310" s="33">
        <v>135</v>
      </c>
      <c r="J310" s="28"/>
      <c r="K310" s="28"/>
      <c r="L310" s="100"/>
    </row>
    <row r="311" spans="1:12">
      <c r="A311" s="137"/>
      <c r="B311" s="26" t="s">
        <v>269</v>
      </c>
      <c r="C311" s="32">
        <v>0</v>
      </c>
      <c r="D311" s="33">
        <v>24</v>
      </c>
      <c r="E311" s="33">
        <v>49</v>
      </c>
      <c r="F311" s="33">
        <v>46</v>
      </c>
      <c r="G311" s="33">
        <v>0</v>
      </c>
      <c r="H311" s="33">
        <v>0</v>
      </c>
      <c r="I311" s="33">
        <v>119</v>
      </c>
      <c r="J311" s="28"/>
      <c r="K311" s="28"/>
      <c r="L311" s="100"/>
    </row>
    <row r="312" spans="1:12">
      <c r="A312" s="137"/>
      <c r="B312" s="26" t="s">
        <v>270</v>
      </c>
      <c r="C312" s="32">
        <v>0</v>
      </c>
      <c r="D312" s="33">
        <v>31</v>
      </c>
      <c r="E312" s="33">
        <v>58</v>
      </c>
      <c r="F312" s="33">
        <v>56</v>
      </c>
      <c r="G312" s="33">
        <v>0</v>
      </c>
      <c r="H312" s="33">
        <v>0</v>
      </c>
      <c r="I312" s="33">
        <v>145</v>
      </c>
      <c r="J312" s="28"/>
      <c r="K312" s="28"/>
      <c r="L312" s="100"/>
    </row>
    <row r="313" spans="1:12">
      <c r="A313" s="137"/>
      <c r="B313" s="26" t="s">
        <v>271</v>
      </c>
      <c r="C313" s="32">
        <v>0</v>
      </c>
      <c r="D313" s="33">
        <v>26</v>
      </c>
      <c r="E313" s="33">
        <v>73</v>
      </c>
      <c r="F313" s="33">
        <v>42</v>
      </c>
      <c r="G313" s="33">
        <v>0</v>
      </c>
      <c r="H313" s="33">
        <v>0</v>
      </c>
      <c r="I313" s="33">
        <v>141</v>
      </c>
      <c r="J313" s="28"/>
      <c r="K313" s="28"/>
      <c r="L313" s="100"/>
    </row>
    <row r="314" spans="1:12">
      <c r="A314" s="137"/>
      <c r="B314" s="26" t="s">
        <v>272</v>
      </c>
      <c r="C314" s="32">
        <v>0</v>
      </c>
      <c r="D314" s="33">
        <v>23</v>
      </c>
      <c r="E314" s="33">
        <v>77</v>
      </c>
      <c r="F314" s="33">
        <v>49</v>
      </c>
      <c r="G314" s="33">
        <v>0</v>
      </c>
      <c r="H314" s="33">
        <v>0</v>
      </c>
      <c r="I314" s="33">
        <v>149</v>
      </c>
      <c r="J314" s="28"/>
      <c r="K314" s="28"/>
      <c r="L314" s="100"/>
    </row>
    <row r="315" spans="1:12">
      <c r="A315" s="137"/>
      <c r="B315" s="26" t="s">
        <v>273</v>
      </c>
      <c r="C315" s="32">
        <v>0</v>
      </c>
      <c r="D315" s="33">
        <v>18</v>
      </c>
      <c r="E315" s="33">
        <v>79</v>
      </c>
      <c r="F315" s="33">
        <v>55</v>
      </c>
      <c r="G315" s="33">
        <v>0</v>
      </c>
      <c r="H315" s="33">
        <v>0</v>
      </c>
      <c r="I315" s="33">
        <v>152</v>
      </c>
      <c r="J315" s="28"/>
      <c r="K315" s="28"/>
      <c r="L315" s="100"/>
    </row>
    <row r="316" spans="1:12">
      <c r="A316" s="137"/>
      <c r="B316" s="26" t="s">
        <v>274</v>
      </c>
      <c r="C316" s="32">
        <v>0</v>
      </c>
      <c r="D316" s="33">
        <v>20</v>
      </c>
      <c r="E316" s="33">
        <v>70</v>
      </c>
      <c r="F316" s="33">
        <v>47</v>
      </c>
      <c r="G316" s="33">
        <v>0</v>
      </c>
      <c r="H316" s="33">
        <v>0</v>
      </c>
      <c r="I316" s="33">
        <v>137</v>
      </c>
      <c r="J316" s="28"/>
      <c r="K316" s="28"/>
      <c r="L316" s="100"/>
    </row>
    <row r="317" spans="1:12">
      <c r="A317" s="137"/>
      <c r="B317" s="26" t="s">
        <v>275</v>
      </c>
      <c r="C317" s="32">
        <v>0</v>
      </c>
      <c r="D317" s="33">
        <v>18</v>
      </c>
      <c r="E317" s="33">
        <v>66</v>
      </c>
      <c r="F317" s="33">
        <v>48</v>
      </c>
      <c r="G317" s="33">
        <v>0</v>
      </c>
      <c r="H317" s="33">
        <v>0</v>
      </c>
      <c r="I317" s="33">
        <v>132</v>
      </c>
      <c r="J317" s="28"/>
      <c r="K317" s="28"/>
      <c r="L317" s="100"/>
    </row>
    <row r="318" spans="1:12">
      <c r="A318" s="137"/>
      <c r="B318" s="26" t="s">
        <v>276</v>
      </c>
      <c r="C318" s="32">
        <v>0</v>
      </c>
      <c r="D318" s="33">
        <v>23</v>
      </c>
      <c r="E318" s="33">
        <v>89</v>
      </c>
      <c r="F318" s="33">
        <v>43</v>
      </c>
      <c r="G318" s="33">
        <v>0</v>
      </c>
      <c r="H318" s="33">
        <v>0</v>
      </c>
      <c r="I318" s="33">
        <v>155</v>
      </c>
      <c r="J318" s="28"/>
      <c r="K318" s="28"/>
      <c r="L318" s="100"/>
    </row>
    <row r="319" spans="1:12">
      <c r="A319" s="137"/>
      <c r="B319" s="26" t="s">
        <v>277</v>
      </c>
      <c r="C319" s="32">
        <v>0</v>
      </c>
      <c r="D319" s="33">
        <v>17</v>
      </c>
      <c r="E319" s="33">
        <v>67</v>
      </c>
      <c r="F319" s="33">
        <v>40</v>
      </c>
      <c r="G319" s="33">
        <v>0</v>
      </c>
      <c r="H319" s="33">
        <v>0</v>
      </c>
      <c r="I319" s="33">
        <v>124</v>
      </c>
      <c r="J319" s="28"/>
      <c r="K319" s="28"/>
      <c r="L319" s="100"/>
    </row>
    <row r="320" spans="1:12">
      <c r="A320" s="137"/>
      <c r="B320" s="26" t="s">
        <v>278</v>
      </c>
      <c r="C320" s="32">
        <v>0</v>
      </c>
      <c r="D320" s="33">
        <v>20</v>
      </c>
      <c r="E320" s="33">
        <v>69</v>
      </c>
      <c r="F320" s="33">
        <v>33</v>
      </c>
      <c r="G320" s="33">
        <v>0</v>
      </c>
      <c r="H320" s="33">
        <v>0</v>
      </c>
      <c r="I320" s="33">
        <v>122</v>
      </c>
      <c r="J320" s="28"/>
      <c r="K320" s="28"/>
      <c r="L320" s="100"/>
    </row>
    <row r="321" spans="1:12">
      <c r="A321" s="137"/>
      <c r="B321" s="26" t="s">
        <v>279</v>
      </c>
      <c r="C321" s="32">
        <v>0</v>
      </c>
      <c r="D321" s="33">
        <v>22</v>
      </c>
      <c r="E321" s="33">
        <v>59</v>
      </c>
      <c r="F321" s="33">
        <v>42</v>
      </c>
      <c r="G321" s="33">
        <v>0</v>
      </c>
      <c r="H321" s="33">
        <v>0</v>
      </c>
      <c r="I321" s="33">
        <v>123</v>
      </c>
      <c r="J321" s="28"/>
      <c r="K321" s="28"/>
      <c r="L321" s="100"/>
    </row>
    <row r="322" spans="1:12">
      <c r="A322" s="137"/>
      <c r="B322" s="26" t="s">
        <v>280</v>
      </c>
      <c r="C322" s="32">
        <v>0</v>
      </c>
      <c r="D322" s="33">
        <v>22</v>
      </c>
      <c r="E322" s="33">
        <v>66</v>
      </c>
      <c r="F322" s="33">
        <v>40</v>
      </c>
      <c r="G322" s="33">
        <v>0</v>
      </c>
      <c r="H322" s="33">
        <v>0</v>
      </c>
      <c r="I322" s="33">
        <v>128</v>
      </c>
      <c r="J322" s="28"/>
      <c r="K322" s="28"/>
      <c r="L322" s="100"/>
    </row>
    <row r="323" spans="1:12">
      <c r="A323" s="137"/>
      <c r="B323" s="26" t="s">
        <v>281</v>
      </c>
      <c r="C323" s="32">
        <v>0</v>
      </c>
      <c r="D323" s="33">
        <v>31</v>
      </c>
      <c r="E323" s="33">
        <v>68</v>
      </c>
      <c r="F323" s="33">
        <v>38</v>
      </c>
      <c r="G323" s="33">
        <v>0</v>
      </c>
      <c r="H323" s="33">
        <v>0</v>
      </c>
      <c r="I323" s="33">
        <v>137</v>
      </c>
      <c r="J323" s="28"/>
      <c r="K323" s="28"/>
      <c r="L323" s="100"/>
    </row>
    <row r="324" spans="1:12">
      <c r="A324" s="137"/>
      <c r="B324" s="26" t="s">
        <v>282</v>
      </c>
      <c r="C324" s="32">
        <v>0</v>
      </c>
      <c r="D324" s="33">
        <v>20</v>
      </c>
      <c r="E324" s="33">
        <v>71</v>
      </c>
      <c r="F324" s="33">
        <v>45</v>
      </c>
      <c r="G324" s="33">
        <v>0</v>
      </c>
      <c r="H324" s="33">
        <v>0</v>
      </c>
      <c r="I324" s="33">
        <v>136</v>
      </c>
      <c r="J324" s="28"/>
      <c r="K324" s="28"/>
      <c r="L324" s="100"/>
    </row>
    <row r="325" spans="1:12">
      <c r="A325" s="137"/>
      <c r="B325" s="26" t="s">
        <v>283</v>
      </c>
      <c r="C325" s="32">
        <v>0</v>
      </c>
      <c r="D325" s="33">
        <v>15</v>
      </c>
      <c r="E325" s="33">
        <v>74</v>
      </c>
      <c r="F325" s="33">
        <v>57</v>
      </c>
      <c r="G325" s="33">
        <v>0</v>
      </c>
      <c r="H325" s="33">
        <v>0</v>
      </c>
      <c r="I325" s="33">
        <v>146</v>
      </c>
      <c r="J325" s="28"/>
      <c r="K325" s="28"/>
      <c r="L325" s="100"/>
    </row>
    <row r="326" spans="1:12">
      <c r="A326" s="137"/>
      <c r="B326" s="26" t="s">
        <v>284</v>
      </c>
      <c r="C326" s="32">
        <v>0</v>
      </c>
      <c r="D326" s="33">
        <v>18</v>
      </c>
      <c r="E326" s="33">
        <v>66</v>
      </c>
      <c r="F326" s="33">
        <v>41</v>
      </c>
      <c r="G326" s="33">
        <v>0</v>
      </c>
      <c r="H326" s="33">
        <v>0</v>
      </c>
      <c r="I326" s="33">
        <v>125</v>
      </c>
      <c r="J326" s="28"/>
      <c r="K326" s="28"/>
      <c r="L326" s="100"/>
    </row>
    <row r="327" spans="1:12">
      <c r="A327" s="137"/>
      <c r="B327" s="26" t="s">
        <v>285</v>
      </c>
      <c r="C327" s="32">
        <v>0</v>
      </c>
      <c r="D327" s="33">
        <v>23</v>
      </c>
      <c r="E327" s="33">
        <v>75</v>
      </c>
      <c r="F327" s="33">
        <v>46</v>
      </c>
      <c r="G327" s="33">
        <v>0</v>
      </c>
      <c r="H327" s="33">
        <v>0</v>
      </c>
      <c r="I327" s="33">
        <v>144</v>
      </c>
      <c r="J327" s="28"/>
      <c r="K327" s="28"/>
      <c r="L327" s="100"/>
    </row>
    <row r="328" spans="1:12">
      <c r="A328" s="137"/>
      <c r="B328" s="26" t="s">
        <v>286</v>
      </c>
      <c r="C328" s="32">
        <v>0</v>
      </c>
      <c r="D328" s="33">
        <v>29</v>
      </c>
      <c r="E328" s="33">
        <v>73</v>
      </c>
      <c r="F328" s="33">
        <v>63</v>
      </c>
      <c r="G328" s="33">
        <v>0</v>
      </c>
      <c r="H328" s="33">
        <v>0</v>
      </c>
      <c r="I328" s="33">
        <v>165</v>
      </c>
      <c r="J328" s="28"/>
      <c r="K328" s="28"/>
      <c r="L328" s="100"/>
    </row>
    <row r="329" spans="1:12">
      <c r="A329" s="137"/>
      <c r="B329" s="26" t="s">
        <v>287</v>
      </c>
      <c r="C329" s="32">
        <v>0</v>
      </c>
      <c r="D329" s="33">
        <v>26</v>
      </c>
      <c r="E329" s="33">
        <v>81</v>
      </c>
      <c r="F329" s="33">
        <v>65</v>
      </c>
      <c r="G329" s="33">
        <v>0</v>
      </c>
      <c r="H329" s="33">
        <v>0</v>
      </c>
      <c r="I329" s="33">
        <v>172</v>
      </c>
      <c r="J329" s="28"/>
      <c r="K329" s="28"/>
      <c r="L329" s="100"/>
    </row>
    <row r="330" spans="1:12">
      <c r="A330" s="137"/>
      <c r="B330" s="26" t="s">
        <v>288</v>
      </c>
      <c r="C330" s="32">
        <v>0</v>
      </c>
      <c r="D330" s="33">
        <v>33</v>
      </c>
      <c r="E330" s="33">
        <v>92</v>
      </c>
      <c r="F330" s="33">
        <v>85</v>
      </c>
      <c r="G330" s="33">
        <v>0</v>
      </c>
      <c r="H330" s="33">
        <v>0</v>
      </c>
      <c r="I330" s="33">
        <v>210</v>
      </c>
      <c r="J330" s="28"/>
      <c r="K330" s="28"/>
      <c r="L330" s="100"/>
    </row>
    <row r="331" spans="1:12">
      <c r="A331" s="137"/>
      <c r="B331" s="26" t="s">
        <v>289</v>
      </c>
      <c r="C331" s="32">
        <v>0</v>
      </c>
      <c r="D331" s="33">
        <v>25</v>
      </c>
      <c r="E331" s="33">
        <v>78</v>
      </c>
      <c r="F331" s="33">
        <v>70</v>
      </c>
      <c r="G331" s="33">
        <v>0</v>
      </c>
      <c r="H331" s="33">
        <v>0</v>
      </c>
      <c r="I331" s="33">
        <v>173</v>
      </c>
      <c r="J331" s="28"/>
      <c r="K331" s="28"/>
      <c r="L331" s="100"/>
    </row>
    <row r="332" spans="1:12">
      <c r="A332" s="137"/>
      <c r="B332" s="26" t="s">
        <v>290</v>
      </c>
      <c r="C332" s="32">
        <v>0</v>
      </c>
      <c r="D332" s="33">
        <v>23</v>
      </c>
      <c r="E332" s="33">
        <v>74</v>
      </c>
      <c r="F332" s="33">
        <v>73</v>
      </c>
      <c r="G332" s="33">
        <v>0</v>
      </c>
      <c r="H332" s="33">
        <v>0</v>
      </c>
      <c r="I332" s="33">
        <v>170</v>
      </c>
      <c r="J332" s="28"/>
      <c r="K332" s="28"/>
      <c r="L332" s="100"/>
    </row>
    <row r="333" spans="1:12">
      <c r="A333" s="137"/>
      <c r="B333" s="26" t="s">
        <v>291</v>
      </c>
      <c r="C333" s="32">
        <v>0</v>
      </c>
      <c r="D333" s="33">
        <v>26</v>
      </c>
      <c r="E333" s="33">
        <v>73</v>
      </c>
      <c r="F333" s="33">
        <v>62</v>
      </c>
      <c r="G333" s="33">
        <v>0</v>
      </c>
      <c r="H333" s="33">
        <v>0</v>
      </c>
      <c r="I333" s="33">
        <v>161</v>
      </c>
      <c r="J333" s="28"/>
      <c r="K333" s="28"/>
      <c r="L333" s="100"/>
    </row>
    <row r="334" spans="1:12">
      <c r="A334" s="137"/>
      <c r="B334" s="26" t="s">
        <v>292</v>
      </c>
      <c r="C334" s="32">
        <v>0</v>
      </c>
      <c r="D334" s="33">
        <v>19</v>
      </c>
      <c r="E334" s="33">
        <v>93</v>
      </c>
      <c r="F334" s="33">
        <v>56</v>
      </c>
      <c r="G334" s="33">
        <v>0</v>
      </c>
      <c r="H334" s="33">
        <v>0</v>
      </c>
      <c r="I334" s="33">
        <v>168</v>
      </c>
      <c r="J334" s="28"/>
      <c r="K334" s="28"/>
      <c r="L334" s="100"/>
    </row>
    <row r="335" spans="1:12">
      <c r="A335" s="137"/>
      <c r="B335" s="26" t="s">
        <v>293</v>
      </c>
      <c r="C335" s="32">
        <v>0</v>
      </c>
      <c r="D335" s="33">
        <v>20</v>
      </c>
      <c r="E335" s="33">
        <v>84</v>
      </c>
      <c r="F335" s="33">
        <v>52</v>
      </c>
      <c r="G335" s="33">
        <v>0</v>
      </c>
      <c r="H335" s="33">
        <v>0</v>
      </c>
      <c r="I335" s="33">
        <v>156</v>
      </c>
      <c r="J335" s="28"/>
      <c r="K335" s="28"/>
      <c r="L335" s="100"/>
    </row>
    <row r="336" spans="1:12">
      <c r="A336" s="137"/>
      <c r="B336" s="26" t="s">
        <v>294</v>
      </c>
      <c r="C336" s="32">
        <v>0</v>
      </c>
      <c r="D336" s="33">
        <v>18</v>
      </c>
      <c r="E336" s="33">
        <v>86</v>
      </c>
      <c r="F336" s="33">
        <v>69</v>
      </c>
      <c r="G336" s="33">
        <v>0</v>
      </c>
      <c r="H336" s="33">
        <v>0</v>
      </c>
      <c r="I336" s="33">
        <v>173</v>
      </c>
      <c r="J336" s="28"/>
      <c r="K336" s="28"/>
      <c r="L336" s="100"/>
    </row>
    <row r="337" spans="1:12">
      <c r="A337" s="137"/>
      <c r="B337" s="26" t="s">
        <v>295</v>
      </c>
      <c r="C337" s="32">
        <v>0</v>
      </c>
      <c r="D337" s="33">
        <v>20</v>
      </c>
      <c r="E337" s="33">
        <v>87</v>
      </c>
      <c r="F337" s="33">
        <v>74</v>
      </c>
      <c r="G337" s="33">
        <v>0</v>
      </c>
      <c r="H337" s="33">
        <v>0</v>
      </c>
      <c r="I337" s="33">
        <v>181</v>
      </c>
      <c r="J337" s="28"/>
      <c r="K337" s="28"/>
      <c r="L337" s="100"/>
    </row>
    <row r="338" spans="1:12">
      <c r="A338" s="137"/>
      <c r="B338" s="26" t="s">
        <v>296</v>
      </c>
      <c r="C338" s="32">
        <v>0</v>
      </c>
      <c r="D338" s="33">
        <v>21</v>
      </c>
      <c r="E338" s="33">
        <v>80</v>
      </c>
      <c r="F338" s="33">
        <v>68</v>
      </c>
      <c r="G338" s="33">
        <v>0</v>
      </c>
      <c r="H338" s="33">
        <v>0</v>
      </c>
      <c r="I338" s="33">
        <v>169</v>
      </c>
      <c r="J338" s="28"/>
      <c r="K338" s="28"/>
      <c r="L338" s="100"/>
    </row>
    <row r="339" spans="1:12">
      <c r="A339" s="137"/>
      <c r="B339" s="26" t="s">
        <v>297</v>
      </c>
      <c r="C339" s="32">
        <v>0</v>
      </c>
      <c r="D339" s="33">
        <v>19</v>
      </c>
      <c r="E339" s="33">
        <v>83</v>
      </c>
      <c r="F339" s="33">
        <v>66</v>
      </c>
      <c r="G339" s="33">
        <v>0</v>
      </c>
      <c r="H339" s="33">
        <v>0</v>
      </c>
      <c r="I339" s="33">
        <v>168</v>
      </c>
      <c r="J339" s="28"/>
      <c r="K339" s="28"/>
      <c r="L339" s="100"/>
    </row>
    <row r="340" spans="1:12">
      <c r="A340" s="137"/>
      <c r="B340" s="26" t="s">
        <v>298</v>
      </c>
      <c r="C340" s="32">
        <v>0</v>
      </c>
      <c r="D340" s="33">
        <v>25</v>
      </c>
      <c r="E340" s="33">
        <v>80</v>
      </c>
      <c r="F340" s="33">
        <v>71</v>
      </c>
      <c r="G340" s="33">
        <v>0</v>
      </c>
      <c r="H340" s="33">
        <v>0</v>
      </c>
      <c r="I340" s="33">
        <v>176</v>
      </c>
      <c r="J340" s="28"/>
      <c r="K340" s="28"/>
      <c r="L340" s="100"/>
    </row>
    <row r="341" spans="1:12">
      <c r="A341" s="137"/>
      <c r="B341" s="26" t="s">
        <v>299</v>
      </c>
      <c r="C341" s="32">
        <v>0</v>
      </c>
      <c r="D341" s="33">
        <v>31</v>
      </c>
      <c r="E341" s="33">
        <v>79</v>
      </c>
      <c r="F341" s="33">
        <v>56</v>
      </c>
      <c r="G341" s="33">
        <v>0</v>
      </c>
      <c r="H341" s="33">
        <v>0</v>
      </c>
      <c r="I341" s="33">
        <v>166</v>
      </c>
      <c r="J341" s="28"/>
      <c r="K341" s="28"/>
      <c r="L341" s="100"/>
    </row>
    <row r="342" spans="1:12">
      <c r="A342" s="137"/>
      <c r="B342" s="26" t="s">
        <v>300</v>
      </c>
      <c r="C342" s="32">
        <v>0</v>
      </c>
      <c r="D342" s="33">
        <v>34</v>
      </c>
      <c r="E342" s="33">
        <v>93</v>
      </c>
      <c r="F342" s="33">
        <v>76</v>
      </c>
      <c r="G342" s="33">
        <v>0</v>
      </c>
      <c r="H342" s="33">
        <v>0</v>
      </c>
      <c r="I342" s="33">
        <v>203</v>
      </c>
      <c r="J342" s="28"/>
      <c r="K342" s="28"/>
      <c r="L342" s="100"/>
    </row>
    <row r="343" spans="1:12">
      <c r="A343" s="137"/>
      <c r="B343" s="26" t="s">
        <v>301</v>
      </c>
      <c r="C343" s="32">
        <v>0</v>
      </c>
      <c r="D343" s="33">
        <v>32</v>
      </c>
      <c r="E343" s="33">
        <v>103</v>
      </c>
      <c r="F343" s="33">
        <v>84</v>
      </c>
      <c r="G343" s="33">
        <v>0</v>
      </c>
      <c r="H343" s="33">
        <v>0</v>
      </c>
      <c r="I343" s="33">
        <v>219</v>
      </c>
      <c r="J343" s="28"/>
      <c r="K343" s="28"/>
      <c r="L343" s="100"/>
    </row>
    <row r="344" spans="1:12">
      <c r="A344" s="137"/>
      <c r="B344" s="26" t="s">
        <v>302</v>
      </c>
      <c r="C344" s="32">
        <v>0</v>
      </c>
      <c r="D344" s="33">
        <v>31</v>
      </c>
      <c r="E344" s="33">
        <v>100</v>
      </c>
      <c r="F344" s="33">
        <v>84</v>
      </c>
      <c r="G344" s="33">
        <v>0</v>
      </c>
      <c r="H344" s="33">
        <v>0</v>
      </c>
      <c r="I344" s="33">
        <v>215</v>
      </c>
      <c r="J344" s="28"/>
      <c r="K344" s="28"/>
      <c r="L344" s="100"/>
    </row>
    <row r="345" spans="1:12">
      <c r="A345" s="137"/>
      <c r="B345" s="26" t="s">
        <v>303</v>
      </c>
      <c r="C345" s="32">
        <v>0</v>
      </c>
      <c r="D345" s="33">
        <v>35</v>
      </c>
      <c r="E345" s="33">
        <v>90</v>
      </c>
      <c r="F345" s="33">
        <v>65</v>
      </c>
      <c r="G345" s="33">
        <v>0</v>
      </c>
      <c r="H345" s="33">
        <v>0</v>
      </c>
      <c r="I345" s="33">
        <v>190</v>
      </c>
      <c r="J345" s="28"/>
      <c r="K345" s="28"/>
      <c r="L345" s="100"/>
    </row>
    <row r="346" spans="1:12">
      <c r="A346" s="137"/>
      <c r="B346" s="26" t="s">
        <v>304</v>
      </c>
      <c r="C346" s="32">
        <v>0</v>
      </c>
      <c r="D346" s="33">
        <v>29</v>
      </c>
      <c r="E346" s="33">
        <v>79</v>
      </c>
      <c r="F346" s="33">
        <v>73</v>
      </c>
      <c r="G346" s="33">
        <v>0</v>
      </c>
      <c r="H346" s="33">
        <v>0</v>
      </c>
      <c r="I346" s="33">
        <v>181</v>
      </c>
      <c r="J346" s="28"/>
      <c r="K346" s="28"/>
      <c r="L346" s="100"/>
    </row>
    <row r="347" spans="1:12">
      <c r="A347" s="137"/>
      <c r="B347" s="26" t="s">
        <v>305</v>
      </c>
      <c r="C347" s="32">
        <v>0</v>
      </c>
      <c r="D347" s="33">
        <v>21</v>
      </c>
      <c r="E347" s="33">
        <v>93</v>
      </c>
      <c r="F347" s="33">
        <v>75</v>
      </c>
      <c r="G347" s="33">
        <v>0</v>
      </c>
      <c r="H347" s="33">
        <v>0</v>
      </c>
      <c r="I347" s="33">
        <v>189</v>
      </c>
      <c r="J347" s="28"/>
      <c r="K347" s="28"/>
      <c r="L347" s="100"/>
    </row>
    <row r="348" spans="1:12">
      <c r="A348" s="137"/>
      <c r="B348" s="26" t="s">
        <v>306</v>
      </c>
      <c r="C348" s="32">
        <v>0</v>
      </c>
      <c r="D348" s="33">
        <v>20</v>
      </c>
      <c r="E348" s="33">
        <v>65</v>
      </c>
      <c r="F348" s="33">
        <v>68</v>
      </c>
      <c r="G348" s="33">
        <v>0</v>
      </c>
      <c r="H348" s="33">
        <v>0</v>
      </c>
      <c r="I348" s="33">
        <v>153</v>
      </c>
      <c r="J348" s="28"/>
      <c r="K348" s="28"/>
      <c r="L348" s="100"/>
    </row>
    <row r="349" spans="1:12">
      <c r="A349" s="137"/>
      <c r="B349" s="26" t="s">
        <v>307</v>
      </c>
      <c r="C349" s="32">
        <v>0</v>
      </c>
      <c r="D349" s="33">
        <v>22</v>
      </c>
      <c r="E349" s="33">
        <v>62</v>
      </c>
      <c r="F349" s="33">
        <v>70</v>
      </c>
      <c r="G349" s="33">
        <v>0</v>
      </c>
      <c r="H349" s="33">
        <v>0</v>
      </c>
      <c r="I349" s="33">
        <v>154</v>
      </c>
      <c r="J349" s="28"/>
      <c r="K349" s="28"/>
      <c r="L349" s="100"/>
    </row>
    <row r="350" spans="1:12">
      <c r="A350" s="137"/>
      <c r="B350" s="26" t="s">
        <v>308</v>
      </c>
      <c r="C350" s="32">
        <v>0</v>
      </c>
      <c r="D350" s="33">
        <v>22</v>
      </c>
      <c r="E350" s="33">
        <v>50</v>
      </c>
      <c r="F350" s="33">
        <v>70</v>
      </c>
      <c r="G350" s="33">
        <v>0</v>
      </c>
      <c r="H350" s="33">
        <v>0</v>
      </c>
      <c r="I350" s="33">
        <v>142</v>
      </c>
      <c r="J350" s="28"/>
      <c r="K350" s="28"/>
      <c r="L350" s="100"/>
    </row>
    <row r="351" spans="1:12">
      <c r="A351" s="137"/>
      <c r="B351" s="26" t="s">
        <v>309</v>
      </c>
      <c r="C351" s="32">
        <v>0</v>
      </c>
      <c r="D351" s="33">
        <v>25</v>
      </c>
      <c r="E351" s="33">
        <v>62</v>
      </c>
      <c r="F351" s="33">
        <v>72</v>
      </c>
      <c r="G351" s="33">
        <v>0</v>
      </c>
      <c r="H351" s="33">
        <v>0</v>
      </c>
      <c r="I351" s="33">
        <v>159</v>
      </c>
      <c r="J351" s="28"/>
      <c r="K351" s="28"/>
      <c r="L351" s="100"/>
    </row>
    <row r="352" spans="1:12">
      <c r="A352" s="137"/>
      <c r="B352" s="26" t="s">
        <v>310</v>
      </c>
      <c r="C352" s="32">
        <v>0</v>
      </c>
      <c r="D352" s="33">
        <v>17</v>
      </c>
      <c r="E352" s="33">
        <v>68</v>
      </c>
      <c r="F352" s="33">
        <v>88</v>
      </c>
      <c r="G352" s="33">
        <v>0</v>
      </c>
      <c r="H352" s="33">
        <v>0</v>
      </c>
      <c r="I352" s="33">
        <v>173</v>
      </c>
      <c r="J352" s="28"/>
      <c r="K352" s="28"/>
      <c r="L352" s="100"/>
    </row>
    <row r="353" spans="1:12">
      <c r="A353" s="137"/>
      <c r="B353" s="26" t="s">
        <v>311</v>
      </c>
      <c r="C353" s="32">
        <v>0</v>
      </c>
      <c r="D353" s="33">
        <v>19</v>
      </c>
      <c r="E353" s="33">
        <v>54</v>
      </c>
      <c r="F353" s="33">
        <v>86</v>
      </c>
      <c r="G353" s="33">
        <v>0</v>
      </c>
      <c r="H353" s="33">
        <v>0</v>
      </c>
      <c r="I353" s="33">
        <v>159</v>
      </c>
      <c r="J353" s="28"/>
      <c r="K353" s="28"/>
      <c r="L353" s="100"/>
    </row>
    <row r="354" spans="1:12">
      <c r="A354" s="137"/>
      <c r="B354" s="26" t="s">
        <v>312</v>
      </c>
      <c r="C354" s="32">
        <v>0</v>
      </c>
      <c r="D354" s="33">
        <v>16</v>
      </c>
      <c r="E354" s="33">
        <v>59</v>
      </c>
      <c r="F354" s="33">
        <v>74</v>
      </c>
      <c r="G354" s="33">
        <v>0</v>
      </c>
      <c r="H354" s="33">
        <v>0</v>
      </c>
      <c r="I354" s="33">
        <v>149</v>
      </c>
      <c r="J354" s="28"/>
      <c r="K354" s="28"/>
      <c r="L354" s="100"/>
    </row>
    <row r="355" spans="1:12">
      <c r="A355" s="137"/>
      <c r="B355" s="26" t="s">
        <v>313</v>
      </c>
      <c r="C355" s="32">
        <v>0</v>
      </c>
      <c r="D355" s="33">
        <v>13</v>
      </c>
      <c r="E355" s="33">
        <v>67</v>
      </c>
      <c r="F355" s="33">
        <v>81</v>
      </c>
      <c r="G355" s="33">
        <v>0</v>
      </c>
      <c r="H355" s="33">
        <v>0</v>
      </c>
      <c r="I355" s="33">
        <v>161</v>
      </c>
      <c r="J355" s="28"/>
      <c r="K355" s="28"/>
      <c r="L355" s="100"/>
    </row>
    <row r="356" spans="1:12">
      <c r="A356" s="137"/>
      <c r="B356" s="26" t="s">
        <v>314</v>
      </c>
      <c r="C356" s="32">
        <v>0</v>
      </c>
      <c r="D356" s="33">
        <v>15</v>
      </c>
      <c r="E356" s="33">
        <v>66</v>
      </c>
      <c r="F356" s="33">
        <v>80</v>
      </c>
      <c r="G356" s="33">
        <v>0</v>
      </c>
      <c r="H356" s="33">
        <v>0</v>
      </c>
      <c r="I356" s="33">
        <v>161</v>
      </c>
      <c r="J356" s="28"/>
      <c r="K356" s="28"/>
      <c r="L356" s="100"/>
    </row>
    <row r="357" spans="1:12">
      <c r="A357" s="137"/>
      <c r="B357" s="26" t="s">
        <v>315</v>
      </c>
      <c r="C357" s="32">
        <v>0</v>
      </c>
      <c r="D357" s="33">
        <v>14</v>
      </c>
      <c r="E357" s="33">
        <v>62</v>
      </c>
      <c r="F357" s="33">
        <v>81</v>
      </c>
      <c r="G357" s="33">
        <v>0</v>
      </c>
      <c r="H357" s="33">
        <v>0</v>
      </c>
      <c r="I357" s="33">
        <v>157</v>
      </c>
      <c r="J357" s="28"/>
      <c r="K357" s="28"/>
      <c r="L357" s="100"/>
    </row>
    <row r="358" spans="1:12">
      <c r="A358" s="137"/>
      <c r="B358" s="26" t="s">
        <v>316</v>
      </c>
      <c r="C358" s="32">
        <v>0</v>
      </c>
      <c r="D358" s="33">
        <v>16</v>
      </c>
      <c r="E358" s="33">
        <v>68</v>
      </c>
      <c r="F358" s="33">
        <v>68</v>
      </c>
      <c r="G358" s="33">
        <v>0</v>
      </c>
      <c r="H358" s="33">
        <v>0</v>
      </c>
      <c r="I358" s="33">
        <v>152</v>
      </c>
      <c r="J358" s="28"/>
      <c r="K358" s="28"/>
      <c r="L358" s="100"/>
    </row>
    <row r="359" spans="1:12">
      <c r="A359" s="137"/>
      <c r="B359" s="26" t="s">
        <v>317</v>
      </c>
      <c r="C359" s="32">
        <v>0</v>
      </c>
      <c r="D359" s="33">
        <v>16</v>
      </c>
      <c r="E359" s="33">
        <v>69</v>
      </c>
      <c r="F359" s="33">
        <v>70</v>
      </c>
      <c r="G359" s="33">
        <v>0</v>
      </c>
      <c r="H359" s="33">
        <v>0</v>
      </c>
      <c r="I359" s="33">
        <v>155</v>
      </c>
      <c r="J359" s="28"/>
      <c r="K359" s="28"/>
      <c r="L359" s="100"/>
    </row>
    <row r="360" spans="1:12">
      <c r="A360" s="137"/>
      <c r="B360" s="26" t="s">
        <v>318</v>
      </c>
      <c r="C360" s="32">
        <v>0</v>
      </c>
      <c r="D360" s="33">
        <v>15</v>
      </c>
      <c r="E360" s="33">
        <v>70</v>
      </c>
      <c r="F360" s="33">
        <v>67</v>
      </c>
      <c r="G360" s="33">
        <v>0</v>
      </c>
      <c r="H360" s="33">
        <v>0</v>
      </c>
      <c r="I360" s="33">
        <v>152</v>
      </c>
      <c r="J360" s="28"/>
      <c r="K360" s="28"/>
      <c r="L360" s="100"/>
    </row>
    <row r="361" spans="1:12">
      <c r="A361" s="137"/>
      <c r="B361" s="26" t="s">
        <v>319</v>
      </c>
      <c r="C361" s="32">
        <v>0</v>
      </c>
      <c r="D361" s="33">
        <v>16</v>
      </c>
      <c r="E361" s="33">
        <v>66</v>
      </c>
      <c r="F361" s="33">
        <v>68</v>
      </c>
      <c r="G361" s="33">
        <v>0</v>
      </c>
      <c r="H361" s="33">
        <v>0</v>
      </c>
      <c r="I361" s="33">
        <v>150</v>
      </c>
      <c r="J361" s="28"/>
      <c r="K361" s="28"/>
      <c r="L361" s="100"/>
    </row>
    <row r="362" spans="1:12">
      <c r="A362" s="137"/>
      <c r="B362" s="26" t="s">
        <v>320</v>
      </c>
      <c r="C362" s="32">
        <v>0</v>
      </c>
      <c r="D362" s="33">
        <v>15</v>
      </c>
      <c r="E362" s="33">
        <v>68</v>
      </c>
      <c r="F362" s="33">
        <v>54</v>
      </c>
      <c r="G362" s="33">
        <v>0</v>
      </c>
      <c r="H362" s="33">
        <v>0</v>
      </c>
      <c r="I362" s="33">
        <v>137</v>
      </c>
      <c r="J362" s="28"/>
      <c r="K362" s="28"/>
      <c r="L362" s="100"/>
    </row>
    <row r="363" spans="1:12">
      <c r="A363" s="137"/>
      <c r="B363" s="26" t="s">
        <v>321</v>
      </c>
      <c r="C363" s="32">
        <v>0</v>
      </c>
      <c r="D363" s="33">
        <v>13</v>
      </c>
      <c r="E363" s="33">
        <v>69</v>
      </c>
      <c r="F363" s="33">
        <v>66</v>
      </c>
      <c r="G363" s="33">
        <v>0</v>
      </c>
      <c r="H363" s="33">
        <v>0</v>
      </c>
      <c r="I363" s="33">
        <v>148</v>
      </c>
      <c r="J363" s="28"/>
      <c r="K363" s="28"/>
      <c r="L363" s="100"/>
    </row>
    <row r="364" spans="1:12">
      <c r="A364" s="137"/>
      <c r="B364" s="26" t="s">
        <v>322</v>
      </c>
      <c r="C364" s="32">
        <v>0</v>
      </c>
      <c r="D364" s="33">
        <v>16</v>
      </c>
      <c r="E364" s="33">
        <v>73</v>
      </c>
      <c r="F364" s="33">
        <v>74</v>
      </c>
      <c r="G364" s="33">
        <v>0</v>
      </c>
      <c r="H364" s="33">
        <v>0</v>
      </c>
      <c r="I364" s="33">
        <v>163</v>
      </c>
      <c r="J364" s="28"/>
      <c r="K364" s="28"/>
      <c r="L364" s="100"/>
    </row>
    <row r="365" spans="1:12">
      <c r="A365" s="137"/>
      <c r="B365" s="26" t="s">
        <v>323</v>
      </c>
      <c r="C365" s="32">
        <v>0</v>
      </c>
      <c r="D365" s="33">
        <v>14</v>
      </c>
      <c r="E365" s="33">
        <v>59</v>
      </c>
      <c r="F365" s="33">
        <v>71</v>
      </c>
      <c r="G365" s="33">
        <v>0</v>
      </c>
      <c r="H365" s="33">
        <v>0</v>
      </c>
      <c r="I365" s="33">
        <v>144</v>
      </c>
      <c r="J365" s="28"/>
      <c r="K365" s="28"/>
      <c r="L365" s="100"/>
    </row>
    <row r="366" spans="1:12">
      <c r="A366" s="137"/>
      <c r="B366" s="26" t="s">
        <v>324</v>
      </c>
      <c r="C366" s="32">
        <v>0</v>
      </c>
      <c r="D366" s="33">
        <v>11</v>
      </c>
      <c r="E366" s="33">
        <v>42</v>
      </c>
      <c r="F366" s="33">
        <v>71</v>
      </c>
      <c r="G366" s="33">
        <v>0</v>
      </c>
      <c r="H366" s="33">
        <v>0</v>
      </c>
      <c r="I366" s="33">
        <v>124</v>
      </c>
      <c r="J366" s="28"/>
      <c r="K366" s="28"/>
      <c r="L366" s="100"/>
    </row>
    <row r="367" spans="1:12">
      <c r="A367" s="137"/>
      <c r="B367" s="26" t="s">
        <v>325</v>
      </c>
      <c r="C367" s="32">
        <v>0</v>
      </c>
      <c r="D367" s="33">
        <v>6</v>
      </c>
      <c r="E367" s="33">
        <v>42</v>
      </c>
      <c r="F367" s="33">
        <v>77</v>
      </c>
      <c r="G367" s="33">
        <v>0</v>
      </c>
      <c r="H367" s="33">
        <v>0</v>
      </c>
      <c r="I367" s="33">
        <v>125</v>
      </c>
      <c r="J367" s="28"/>
      <c r="K367" s="28"/>
      <c r="L367" s="100"/>
    </row>
    <row r="368" spans="1:12">
      <c r="A368" s="137"/>
      <c r="B368" s="26" t="s">
        <v>326</v>
      </c>
      <c r="C368" s="32">
        <v>0</v>
      </c>
      <c r="D368" s="33">
        <v>14</v>
      </c>
      <c r="E368" s="33">
        <v>43</v>
      </c>
      <c r="F368" s="33">
        <v>69</v>
      </c>
      <c r="G368" s="33">
        <v>0</v>
      </c>
      <c r="H368" s="33">
        <v>0</v>
      </c>
      <c r="I368" s="33">
        <v>126</v>
      </c>
      <c r="J368" s="28"/>
      <c r="K368" s="28"/>
      <c r="L368" s="100"/>
    </row>
    <row r="369" spans="1:12">
      <c r="A369" s="137"/>
      <c r="B369" s="26" t="s">
        <v>327</v>
      </c>
      <c r="C369" s="32">
        <v>0</v>
      </c>
      <c r="D369" s="33">
        <v>15</v>
      </c>
      <c r="E369" s="33">
        <v>48</v>
      </c>
      <c r="F369" s="33">
        <v>74</v>
      </c>
      <c r="G369" s="33">
        <v>0</v>
      </c>
      <c r="H369" s="33">
        <v>0</v>
      </c>
      <c r="I369" s="33">
        <v>137</v>
      </c>
      <c r="J369" s="28"/>
      <c r="K369" s="28"/>
      <c r="L369" s="100"/>
    </row>
    <row r="370" spans="1:12">
      <c r="A370" s="137"/>
      <c r="B370" s="26" t="s">
        <v>328</v>
      </c>
      <c r="C370" s="32">
        <v>0</v>
      </c>
      <c r="D370" s="33">
        <v>10</v>
      </c>
      <c r="E370" s="33">
        <v>40</v>
      </c>
      <c r="F370" s="33">
        <v>84</v>
      </c>
      <c r="G370" s="33">
        <v>0</v>
      </c>
      <c r="H370" s="33">
        <v>0</v>
      </c>
      <c r="I370" s="33">
        <v>134</v>
      </c>
      <c r="J370" s="28"/>
      <c r="K370" s="28"/>
      <c r="L370" s="100"/>
    </row>
    <row r="371" spans="1:12">
      <c r="A371" s="137"/>
      <c r="B371" s="26" t="s">
        <v>329</v>
      </c>
      <c r="C371" s="32">
        <v>0</v>
      </c>
      <c r="D371" s="33">
        <v>8</v>
      </c>
      <c r="E371" s="33">
        <v>52</v>
      </c>
      <c r="F371" s="33">
        <v>70</v>
      </c>
      <c r="G371" s="33">
        <v>0</v>
      </c>
      <c r="H371" s="33">
        <v>0</v>
      </c>
      <c r="I371" s="33">
        <v>130</v>
      </c>
      <c r="J371" s="28"/>
      <c r="K371" s="28"/>
      <c r="L371" s="100"/>
    </row>
    <row r="372" spans="1:12">
      <c r="A372" s="137"/>
      <c r="B372" s="26" t="s">
        <v>330</v>
      </c>
      <c r="C372" s="32">
        <v>0</v>
      </c>
      <c r="D372" s="33">
        <v>8</v>
      </c>
      <c r="E372" s="33">
        <v>49</v>
      </c>
      <c r="F372" s="33">
        <v>74</v>
      </c>
      <c r="G372" s="33">
        <v>0</v>
      </c>
      <c r="H372" s="33">
        <v>0</v>
      </c>
      <c r="I372" s="33">
        <v>131</v>
      </c>
      <c r="J372" s="28"/>
      <c r="K372" s="28"/>
      <c r="L372" s="100"/>
    </row>
    <row r="373" spans="1:12">
      <c r="A373" s="137"/>
      <c r="B373" s="26" t="s">
        <v>331</v>
      </c>
      <c r="C373" s="32">
        <v>0</v>
      </c>
      <c r="D373" s="33">
        <v>9</v>
      </c>
      <c r="E373" s="33">
        <v>47</v>
      </c>
      <c r="F373" s="33">
        <v>70</v>
      </c>
      <c r="G373" s="33">
        <v>0</v>
      </c>
      <c r="H373" s="33">
        <v>0</v>
      </c>
      <c r="I373" s="33">
        <v>126</v>
      </c>
      <c r="J373" s="28"/>
      <c r="K373" s="28"/>
      <c r="L373" s="100"/>
    </row>
    <row r="374" spans="1:12">
      <c r="A374" s="137"/>
      <c r="B374" s="26" t="s">
        <v>332</v>
      </c>
      <c r="C374" s="32">
        <v>0</v>
      </c>
      <c r="D374" s="33">
        <v>10</v>
      </c>
      <c r="E374" s="33">
        <v>45</v>
      </c>
      <c r="F374" s="33">
        <v>52</v>
      </c>
      <c r="G374" s="33">
        <v>0</v>
      </c>
      <c r="H374" s="33">
        <v>0</v>
      </c>
      <c r="I374" s="33">
        <v>107</v>
      </c>
      <c r="J374" s="28"/>
      <c r="K374" s="28"/>
      <c r="L374" s="100"/>
    </row>
    <row r="375" spans="1:12">
      <c r="A375" s="137"/>
      <c r="B375" s="26" t="s">
        <v>333</v>
      </c>
      <c r="C375" s="32">
        <v>0</v>
      </c>
      <c r="D375" s="33">
        <v>9</v>
      </c>
      <c r="E375" s="33">
        <v>48</v>
      </c>
      <c r="F375" s="33">
        <v>49</v>
      </c>
      <c r="G375" s="33">
        <v>0</v>
      </c>
      <c r="H375" s="33">
        <v>0</v>
      </c>
      <c r="I375" s="33">
        <v>106</v>
      </c>
      <c r="J375" s="28"/>
      <c r="K375" s="28"/>
      <c r="L375" s="100"/>
    </row>
    <row r="376" spans="1:12">
      <c r="A376" s="137"/>
      <c r="B376" s="26" t="s">
        <v>334</v>
      </c>
      <c r="C376" s="32">
        <v>0</v>
      </c>
      <c r="D376" s="33">
        <v>7</v>
      </c>
      <c r="E376" s="33">
        <v>40</v>
      </c>
      <c r="F376" s="33">
        <v>36</v>
      </c>
      <c r="G376" s="33">
        <v>0</v>
      </c>
      <c r="H376" s="33">
        <v>0</v>
      </c>
      <c r="I376" s="33">
        <v>83</v>
      </c>
      <c r="J376" s="28"/>
      <c r="K376" s="28"/>
      <c r="L376" s="100"/>
    </row>
    <row r="377" spans="1:12">
      <c r="A377" s="137"/>
      <c r="B377" s="26" t="s">
        <v>335</v>
      </c>
      <c r="C377" s="32">
        <v>0</v>
      </c>
      <c r="D377" s="33">
        <v>5</v>
      </c>
      <c r="E377" s="33">
        <v>43</v>
      </c>
      <c r="F377" s="33">
        <v>44</v>
      </c>
      <c r="G377" s="33">
        <v>0</v>
      </c>
      <c r="H377" s="33">
        <v>0</v>
      </c>
      <c r="I377" s="33">
        <v>92</v>
      </c>
      <c r="J377" s="28"/>
      <c r="K377" s="28"/>
      <c r="L377" s="100"/>
    </row>
    <row r="378" spans="1:12">
      <c r="A378" s="137"/>
      <c r="B378" s="26" t="s">
        <v>336</v>
      </c>
      <c r="C378" s="32">
        <v>0</v>
      </c>
      <c r="D378" s="33">
        <v>5</v>
      </c>
      <c r="E378" s="33">
        <v>57</v>
      </c>
      <c r="F378" s="33">
        <v>65</v>
      </c>
      <c r="G378" s="33">
        <v>0</v>
      </c>
      <c r="H378" s="33">
        <v>0</v>
      </c>
      <c r="I378" s="33">
        <v>127</v>
      </c>
      <c r="J378" s="28"/>
      <c r="K378" s="28"/>
      <c r="L378" s="100"/>
    </row>
    <row r="379" spans="1:12">
      <c r="A379" s="137"/>
      <c r="B379" s="26" t="s">
        <v>337</v>
      </c>
      <c r="C379" s="32">
        <v>0</v>
      </c>
      <c r="D379" s="33">
        <v>6</v>
      </c>
      <c r="E379" s="33">
        <v>71</v>
      </c>
      <c r="F379" s="33">
        <v>54</v>
      </c>
      <c r="G379" s="33">
        <v>0</v>
      </c>
      <c r="H379" s="33">
        <v>0</v>
      </c>
      <c r="I379" s="33">
        <v>131</v>
      </c>
      <c r="J379" s="28"/>
      <c r="K379" s="28"/>
      <c r="L379" s="100"/>
    </row>
    <row r="380" spans="1:12">
      <c r="A380" s="137"/>
      <c r="B380" s="26" t="s">
        <v>338</v>
      </c>
      <c r="C380" s="32">
        <v>0</v>
      </c>
      <c r="D380" s="33">
        <v>10</v>
      </c>
      <c r="E380" s="33">
        <v>60</v>
      </c>
      <c r="F380" s="33">
        <v>54</v>
      </c>
      <c r="G380" s="33">
        <v>0</v>
      </c>
      <c r="H380" s="33">
        <v>0</v>
      </c>
      <c r="I380" s="33">
        <v>124</v>
      </c>
      <c r="J380" s="28"/>
      <c r="K380" s="28"/>
      <c r="L380" s="100"/>
    </row>
    <row r="381" spans="1:12">
      <c r="A381" s="137"/>
      <c r="B381" s="26" t="s">
        <v>339</v>
      </c>
      <c r="C381" s="32">
        <v>0</v>
      </c>
      <c r="D381" s="33">
        <v>14</v>
      </c>
      <c r="E381" s="33">
        <v>60</v>
      </c>
      <c r="F381" s="33">
        <v>66</v>
      </c>
      <c r="G381" s="33">
        <v>0</v>
      </c>
      <c r="H381" s="33">
        <v>0</v>
      </c>
      <c r="I381" s="33">
        <v>140</v>
      </c>
      <c r="J381" s="28"/>
      <c r="K381" s="28"/>
      <c r="L381" s="100"/>
    </row>
    <row r="382" spans="1:12">
      <c r="A382" s="137"/>
      <c r="B382" s="26" t="s">
        <v>340</v>
      </c>
      <c r="C382" s="32">
        <v>0</v>
      </c>
      <c r="D382" s="33">
        <v>18</v>
      </c>
      <c r="E382" s="33">
        <v>73</v>
      </c>
      <c r="F382" s="33">
        <v>65</v>
      </c>
      <c r="G382" s="33">
        <v>0</v>
      </c>
      <c r="H382" s="33">
        <v>0</v>
      </c>
      <c r="I382" s="33">
        <v>156</v>
      </c>
      <c r="J382" s="28"/>
      <c r="K382" s="28"/>
      <c r="L382" s="100"/>
    </row>
    <row r="383" spans="1:12">
      <c r="A383" s="137"/>
      <c r="B383" s="26" t="s">
        <v>341</v>
      </c>
      <c r="C383" s="32">
        <v>0</v>
      </c>
      <c r="D383" s="33">
        <v>25</v>
      </c>
      <c r="E383" s="33">
        <v>61</v>
      </c>
      <c r="F383" s="33">
        <v>58</v>
      </c>
      <c r="G383" s="33">
        <v>0</v>
      </c>
      <c r="H383" s="33">
        <v>0</v>
      </c>
      <c r="I383" s="33">
        <v>144</v>
      </c>
      <c r="J383" s="28"/>
      <c r="K383" s="28"/>
      <c r="L383" s="100"/>
    </row>
    <row r="384" spans="1:12">
      <c r="A384" s="137"/>
      <c r="B384" s="26" t="s">
        <v>342</v>
      </c>
      <c r="C384" s="32">
        <v>0</v>
      </c>
      <c r="D384" s="33">
        <v>24</v>
      </c>
      <c r="E384" s="33">
        <v>57</v>
      </c>
      <c r="F384" s="33">
        <v>66</v>
      </c>
      <c r="G384" s="33">
        <v>0</v>
      </c>
      <c r="H384" s="33">
        <v>0</v>
      </c>
      <c r="I384" s="33">
        <v>147</v>
      </c>
      <c r="J384" s="28"/>
      <c r="K384" s="28"/>
      <c r="L384" s="100"/>
    </row>
    <row r="385" spans="1:12">
      <c r="A385" s="137"/>
      <c r="B385" s="26" t="s">
        <v>343</v>
      </c>
      <c r="C385" s="32">
        <v>0</v>
      </c>
      <c r="D385" s="33">
        <v>18</v>
      </c>
      <c r="E385" s="33">
        <v>56</v>
      </c>
      <c r="F385" s="33">
        <v>69</v>
      </c>
      <c r="G385" s="33">
        <v>0</v>
      </c>
      <c r="H385" s="33">
        <v>0</v>
      </c>
      <c r="I385" s="33">
        <v>143</v>
      </c>
      <c r="J385" s="28"/>
      <c r="K385" s="28"/>
      <c r="L385" s="100"/>
    </row>
    <row r="386" spans="1:12">
      <c r="A386" s="137"/>
      <c r="B386" s="26" t="s">
        <v>344</v>
      </c>
      <c r="C386" s="32">
        <v>0</v>
      </c>
      <c r="D386" s="33">
        <v>21</v>
      </c>
      <c r="E386" s="33">
        <v>55</v>
      </c>
      <c r="F386" s="33">
        <v>58</v>
      </c>
      <c r="G386" s="33">
        <v>0</v>
      </c>
      <c r="H386" s="33">
        <v>0</v>
      </c>
      <c r="I386" s="33">
        <v>134</v>
      </c>
      <c r="J386" s="28"/>
      <c r="K386" s="28"/>
      <c r="L386" s="100"/>
    </row>
    <row r="387" spans="1:12">
      <c r="A387" s="137"/>
      <c r="B387" s="26" t="s">
        <v>345</v>
      </c>
      <c r="C387" s="32">
        <v>0</v>
      </c>
      <c r="D387" s="33">
        <v>17</v>
      </c>
      <c r="E387" s="33">
        <v>58</v>
      </c>
      <c r="F387" s="33">
        <v>57</v>
      </c>
      <c r="G387" s="33">
        <v>0</v>
      </c>
      <c r="H387" s="33">
        <v>0</v>
      </c>
      <c r="I387" s="33">
        <v>132</v>
      </c>
      <c r="J387" s="28"/>
      <c r="K387" s="28"/>
      <c r="L387" s="100"/>
    </row>
    <row r="388" spans="1:12">
      <c r="A388" s="137"/>
      <c r="B388" s="26" t="s">
        <v>346</v>
      </c>
      <c r="C388" s="32">
        <v>0</v>
      </c>
      <c r="D388" s="33">
        <v>16</v>
      </c>
      <c r="E388" s="33">
        <v>51</v>
      </c>
      <c r="F388" s="33">
        <v>56</v>
      </c>
      <c r="G388" s="33">
        <v>0</v>
      </c>
      <c r="H388" s="33">
        <v>0</v>
      </c>
      <c r="I388" s="33">
        <v>123</v>
      </c>
      <c r="J388" s="28"/>
      <c r="K388" s="28"/>
      <c r="L388" s="100"/>
    </row>
    <row r="389" spans="1:12">
      <c r="A389" s="137"/>
      <c r="B389" s="26" t="s">
        <v>347</v>
      </c>
      <c r="C389" s="32">
        <v>0</v>
      </c>
      <c r="D389" s="33">
        <v>14</v>
      </c>
      <c r="E389" s="33">
        <v>42</v>
      </c>
      <c r="F389" s="33">
        <v>60</v>
      </c>
      <c r="G389" s="33">
        <v>0</v>
      </c>
      <c r="H389" s="33">
        <v>0</v>
      </c>
      <c r="I389" s="33">
        <v>116</v>
      </c>
      <c r="J389" s="28"/>
      <c r="K389" s="28"/>
      <c r="L389" s="100"/>
    </row>
    <row r="390" spans="1:12">
      <c r="A390" s="137"/>
      <c r="B390" s="26" t="s">
        <v>348</v>
      </c>
      <c r="C390" s="32">
        <v>0</v>
      </c>
      <c r="D390" s="33">
        <v>16</v>
      </c>
      <c r="E390" s="33">
        <v>37</v>
      </c>
      <c r="F390" s="33">
        <v>64</v>
      </c>
      <c r="G390" s="33">
        <v>0</v>
      </c>
      <c r="H390" s="33">
        <v>0</v>
      </c>
      <c r="I390" s="33">
        <v>117</v>
      </c>
      <c r="J390" s="28"/>
      <c r="K390" s="28"/>
      <c r="L390" s="100"/>
    </row>
    <row r="391" spans="1:12">
      <c r="A391" s="137"/>
      <c r="B391" s="26" t="s">
        <v>349</v>
      </c>
      <c r="C391" s="32">
        <v>0</v>
      </c>
      <c r="D391" s="33">
        <v>13</v>
      </c>
      <c r="E391" s="33">
        <v>37</v>
      </c>
      <c r="F391" s="33">
        <v>58</v>
      </c>
      <c r="G391" s="33">
        <v>0</v>
      </c>
      <c r="H391" s="33">
        <v>0</v>
      </c>
      <c r="I391" s="33">
        <v>108</v>
      </c>
      <c r="J391" s="28"/>
      <c r="K391" s="28"/>
      <c r="L391" s="100"/>
    </row>
    <row r="392" spans="1:12">
      <c r="A392" s="137"/>
      <c r="B392" s="26" t="s">
        <v>350</v>
      </c>
      <c r="C392" s="32">
        <v>0</v>
      </c>
      <c r="D392" s="33">
        <v>9</v>
      </c>
      <c r="E392" s="33">
        <v>39</v>
      </c>
      <c r="F392" s="33">
        <v>67</v>
      </c>
      <c r="G392" s="33">
        <v>0</v>
      </c>
      <c r="H392" s="33">
        <v>0</v>
      </c>
      <c r="I392" s="33">
        <v>115</v>
      </c>
      <c r="J392" s="28"/>
      <c r="K392" s="28"/>
      <c r="L392" s="100"/>
    </row>
    <row r="393" spans="1:12">
      <c r="A393" s="137"/>
      <c r="B393" s="26" t="s">
        <v>351</v>
      </c>
      <c r="C393" s="32">
        <v>0</v>
      </c>
      <c r="D393" s="33">
        <v>8</v>
      </c>
      <c r="E393" s="33">
        <v>43</v>
      </c>
      <c r="F393" s="33">
        <v>53</v>
      </c>
      <c r="G393" s="33">
        <v>0</v>
      </c>
      <c r="H393" s="33">
        <v>0</v>
      </c>
      <c r="I393" s="33">
        <v>104</v>
      </c>
      <c r="J393" s="28"/>
      <c r="K393" s="28"/>
      <c r="L393" s="100"/>
    </row>
    <row r="394" spans="1:12">
      <c r="A394" s="137"/>
      <c r="B394" s="26" t="s">
        <v>352</v>
      </c>
      <c r="C394" s="32">
        <v>0</v>
      </c>
      <c r="D394" s="33">
        <v>8</v>
      </c>
      <c r="E394" s="33">
        <v>35</v>
      </c>
      <c r="F394" s="33">
        <v>51</v>
      </c>
      <c r="G394" s="33">
        <v>0</v>
      </c>
      <c r="H394" s="33">
        <v>0</v>
      </c>
      <c r="I394" s="33">
        <v>94</v>
      </c>
      <c r="J394" s="28"/>
      <c r="K394" s="28"/>
      <c r="L394" s="100"/>
    </row>
    <row r="395" spans="1:12">
      <c r="A395" s="137"/>
      <c r="B395" s="26" t="s">
        <v>353</v>
      </c>
      <c r="C395" s="32">
        <v>0</v>
      </c>
      <c r="D395" s="33">
        <v>15</v>
      </c>
      <c r="E395" s="33">
        <v>47</v>
      </c>
      <c r="F395" s="33">
        <v>46</v>
      </c>
      <c r="G395" s="33">
        <v>0</v>
      </c>
      <c r="H395" s="33">
        <v>0</v>
      </c>
      <c r="I395" s="33">
        <v>108</v>
      </c>
      <c r="J395" s="28"/>
      <c r="K395" s="28"/>
      <c r="L395" s="100"/>
    </row>
    <row r="396" spans="1:12">
      <c r="A396" s="137"/>
      <c r="B396" s="26" t="s">
        <v>354</v>
      </c>
      <c r="C396" s="32">
        <v>0</v>
      </c>
      <c r="D396" s="33">
        <v>8</v>
      </c>
      <c r="E396" s="33">
        <v>36</v>
      </c>
      <c r="F396" s="33">
        <v>46</v>
      </c>
      <c r="G396" s="33">
        <v>0</v>
      </c>
      <c r="H396" s="33">
        <v>0</v>
      </c>
      <c r="I396" s="33">
        <v>90</v>
      </c>
      <c r="J396" s="28"/>
      <c r="K396" s="28"/>
      <c r="L396" s="100"/>
    </row>
    <row r="397" spans="1:12">
      <c r="A397" s="137"/>
      <c r="B397" s="26" t="s">
        <v>355</v>
      </c>
      <c r="C397" s="32">
        <v>0</v>
      </c>
      <c r="D397" s="33">
        <v>9</v>
      </c>
      <c r="E397" s="33">
        <v>37</v>
      </c>
      <c r="F397" s="33">
        <v>50</v>
      </c>
      <c r="G397" s="33">
        <v>0</v>
      </c>
      <c r="H397" s="33">
        <v>0</v>
      </c>
      <c r="I397" s="33">
        <v>96</v>
      </c>
      <c r="J397" s="28"/>
      <c r="K397" s="28"/>
      <c r="L397" s="100"/>
    </row>
    <row r="398" spans="1:12">
      <c r="A398" s="137"/>
      <c r="B398" s="26" t="s">
        <v>356</v>
      </c>
      <c r="C398" s="32">
        <v>0</v>
      </c>
      <c r="D398" s="33">
        <v>11</v>
      </c>
      <c r="E398" s="33">
        <v>29</v>
      </c>
      <c r="F398" s="33">
        <v>41</v>
      </c>
      <c r="G398" s="33">
        <v>0</v>
      </c>
      <c r="H398" s="33">
        <v>0</v>
      </c>
      <c r="I398" s="33">
        <v>81</v>
      </c>
      <c r="J398" s="28"/>
      <c r="K398" s="28"/>
      <c r="L398" s="100"/>
    </row>
    <row r="399" spans="1:12">
      <c r="A399" s="137"/>
      <c r="B399" s="26" t="s">
        <v>357</v>
      </c>
      <c r="C399" s="32">
        <v>0</v>
      </c>
      <c r="D399" s="33">
        <v>5</v>
      </c>
      <c r="E399" s="33">
        <v>24</v>
      </c>
      <c r="F399" s="33">
        <v>32</v>
      </c>
      <c r="G399" s="33">
        <v>0</v>
      </c>
      <c r="H399" s="33">
        <v>0</v>
      </c>
      <c r="I399" s="33">
        <v>61</v>
      </c>
      <c r="J399" s="28"/>
      <c r="K399" s="28"/>
      <c r="L399" s="100"/>
    </row>
    <row r="400" spans="1:12">
      <c r="A400" s="137"/>
      <c r="B400" s="26" t="s">
        <v>358</v>
      </c>
      <c r="C400" s="32">
        <v>0</v>
      </c>
      <c r="D400" s="33">
        <v>9</v>
      </c>
      <c r="E400" s="33">
        <v>23</v>
      </c>
      <c r="F400" s="33">
        <v>28</v>
      </c>
      <c r="G400" s="33">
        <v>0</v>
      </c>
      <c r="H400" s="33">
        <v>0</v>
      </c>
      <c r="I400" s="33">
        <v>60</v>
      </c>
      <c r="J400" s="28"/>
      <c r="K400" s="28"/>
      <c r="L400" s="100"/>
    </row>
    <row r="401" spans="1:12">
      <c r="A401" s="137"/>
      <c r="B401" s="26" t="s">
        <v>359</v>
      </c>
      <c r="C401" s="32">
        <v>0</v>
      </c>
      <c r="D401" s="33">
        <v>7</v>
      </c>
      <c r="E401" s="33">
        <v>21</v>
      </c>
      <c r="F401" s="33">
        <v>40</v>
      </c>
      <c r="G401" s="33">
        <v>0</v>
      </c>
      <c r="H401" s="33">
        <v>0</v>
      </c>
      <c r="I401" s="33">
        <v>68</v>
      </c>
      <c r="J401" s="28"/>
      <c r="K401" s="28"/>
      <c r="L401" s="100"/>
    </row>
    <row r="402" spans="1:12">
      <c r="A402" s="137"/>
      <c r="B402" s="26" t="s">
        <v>360</v>
      </c>
      <c r="C402" s="32">
        <v>0</v>
      </c>
      <c r="D402" s="33">
        <v>6</v>
      </c>
      <c r="E402" s="33">
        <v>23</v>
      </c>
      <c r="F402" s="33">
        <v>40</v>
      </c>
      <c r="G402" s="33">
        <v>0</v>
      </c>
      <c r="H402" s="33">
        <v>0</v>
      </c>
      <c r="I402" s="33">
        <v>69</v>
      </c>
      <c r="J402" s="28"/>
      <c r="K402" s="28"/>
      <c r="L402" s="100"/>
    </row>
    <row r="403" spans="1:12">
      <c r="A403" s="137"/>
      <c r="B403" s="26" t="s">
        <v>361</v>
      </c>
      <c r="C403" s="32">
        <v>0</v>
      </c>
      <c r="D403" s="33">
        <v>9</v>
      </c>
      <c r="E403" s="33">
        <v>25</v>
      </c>
      <c r="F403" s="33">
        <v>50</v>
      </c>
      <c r="G403" s="33">
        <v>0</v>
      </c>
      <c r="H403" s="33">
        <v>0</v>
      </c>
      <c r="I403" s="33">
        <v>84</v>
      </c>
      <c r="J403" s="28"/>
      <c r="K403" s="28"/>
      <c r="L403" s="100"/>
    </row>
    <row r="404" spans="1:12">
      <c r="A404" s="137"/>
      <c r="B404" s="26" t="s">
        <v>362</v>
      </c>
      <c r="C404" s="32">
        <v>0</v>
      </c>
      <c r="D404" s="33">
        <v>15</v>
      </c>
      <c r="E404" s="33">
        <v>30</v>
      </c>
      <c r="F404" s="33">
        <v>41</v>
      </c>
      <c r="G404" s="33">
        <v>0</v>
      </c>
      <c r="H404" s="33">
        <v>0</v>
      </c>
      <c r="I404" s="33">
        <v>86</v>
      </c>
      <c r="J404" s="28"/>
      <c r="K404" s="28"/>
      <c r="L404" s="100"/>
    </row>
    <row r="405" spans="1:12">
      <c r="A405" s="137"/>
      <c r="B405" s="26" t="s">
        <v>363</v>
      </c>
      <c r="C405" s="32">
        <v>0</v>
      </c>
      <c r="D405" s="33">
        <v>2</v>
      </c>
      <c r="E405" s="33">
        <v>32</v>
      </c>
      <c r="F405" s="33">
        <v>44</v>
      </c>
      <c r="G405" s="33">
        <v>0</v>
      </c>
      <c r="H405" s="33">
        <v>0</v>
      </c>
      <c r="I405" s="33">
        <v>78</v>
      </c>
      <c r="J405" s="28"/>
      <c r="K405" s="28"/>
      <c r="L405" s="100"/>
    </row>
    <row r="406" spans="1:12">
      <c r="A406" s="137"/>
      <c r="B406" s="26" t="s">
        <v>364</v>
      </c>
      <c r="C406" s="32">
        <v>0</v>
      </c>
      <c r="D406" s="33">
        <v>11</v>
      </c>
      <c r="E406" s="33">
        <v>35</v>
      </c>
      <c r="F406" s="33">
        <v>44</v>
      </c>
      <c r="G406" s="33">
        <v>0</v>
      </c>
      <c r="H406" s="33">
        <v>0</v>
      </c>
      <c r="I406" s="33">
        <v>90</v>
      </c>
      <c r="J406" s="28"/>
      <c r="K406" s="28"/>
      <c r="L406" s="100"/>
    </row>
    <row r="407" spans="1:12">
      <c r="A407" s="137"/>
      <c r="B407" s="26" t="s">
        <v>365</v>
      </c>
      <c r="C407" s="32">
        <v>0</v>
      </c>
      <c r="D407" s="33">
        <v>7</v>
      </c>
      <c r="E407" s="33">
        <v>27</v>
      </c>
      <c r="F407" s="33">
        <v>47</v>
      </c>
      <c r="G407" s="33">
        <v>0</v>
      </c>
      <c r="H407" s="33">
        <v>0</v>
      </c>
      <c r="I407" s="33">
        <v>81</v>
      </c>
      <c r="J407" s="28"/>
      <c r="K407" s="28"/>
      <c r="L407" s="100"/>
    </row>
    <row r="408" spans="1:12">
      <c r="A408" s="137"/>
      <c r="B408" s="26" t="s">
        <v>366</v>
      </c>
      <c r="C408" s="32">
        <v>0</v>
      </c>
      <c r="D408" s="33">
        <v>9</v>
      </c>
      <c r="E408" s="33">
        <v>34</v>
      </c>
      <c r="F408" s="33">
        <v>55</v>
      </c>
      <c r="G408" s="33">
        <v>0</v>
      </c>
      <c r="H408" s="33">
        <v>0</v>
      </c>
      <c r="I408" s="33">
        <v>98</v>
      </c>
      <c r="J408" s="28"/>
      <c r="K408" s="28"/>
      <c r="L408" s="100"/>
    </row>
    <row r="409" spans="1:12">
      <c r="A409" s="137"/>
      <c r="B409" s="26" t="s">
        <v>367</v>
      </c>
      <c r="C409" s="32">
        <v>0</v>
      </c>
      <c r="D409" s="33">
        <v>12</v>
      </c>
      <c r="E409" s="33">
        <v>35</v>
      </c>
      <c r="F409" s="33">
        <v>43</v>
      </c>
      <c r="G409" s="33">
        <v>0</v>
      </c>
      <c r="H409" s="33">
        <v>0</v>
      </c>
      <c r="I409" s="33">
        <v>90</v>
      </c>
      <c r="J409" s="28"/>
      <c r="K409" s="28"/>
      <c r="L409" s="100"/>
    </row>
    <row r="410" spans="1:12">
      <c r="A410" s="137"/>
      <c r="B410" s="26" t="s">
        <v>368</v>
      </c>
      <c r="C410" s="32">
        <v>0</v>
      </c>
      <c r="D410" s="33">
        <v>6</v>
      </c>
      <c r="E410" s="33">
        <v>31</v>
      </c>
      <c r="F410" s="33">
        <v>35</v>
      </c>
      <c r="G410" s="33">
        <v>0</v>
      </c>
      <c r="H410" s="33">
        <v>0</v>
      </c>
      <c r="I410" s="33">
        <v>72</v>
      </c>
      <c r="J410" s="28"/>
      <c r="K410" s="28"/>
      <c r="L410" s="100"/>
    </row>
    <row r="411" spans="1:12">
      <c r="A411" s="137"/>
      <c r="B411" s="26" t="s">
        <v>369</v>
      </c>
      <c r="C411" s="32">
        <v>0</v>
      </c>
      <c r="D411" s="33">
        <v>4</v>
      </c>
      <c r="E411" s="33">
        <v>28</v>
      </c>
      <c r="F411" s="33">
        <v>50</v>
      </c>
      <c r="G411" s="33">
        <v>0</v>
      </c>
      <c r="H411" s="33">
        <v>0</v>
      </c>
      <c r="I411" s="33">
        <v>82</v>
      </c>
      <c r="J411" s="28"/>
      <c r="K411" s="28"/>
      <c r="L411" s="100"/>
    </row>
    <row r="412" spans="1:12">
      <c r="A412" s="137"/>
      <c r="B412" s="26" t="s">
        <v>370</v>
      </c>
      <c r="C412" s="32">
        <v>0</v>
      </c>
      <c r="D412" s="33">
        <v>8</v>
      </c>
      <c r="E412" s="33">
        <v>32</v>
      </c>
      <c r="F412" s="33">
        <v>52</v>
      </c>
      <c r="G412" s="33">
        <v>0</v>
      </c>
      <c r="H412" s="33">
        <v>0</v>
      </c>
      <c r="I412" s="33">
        <v>92</v>
      </c>
      <c r="J412" s="28"/>
      <c r="K412" s="28"/>
      <c r="L412" s="100"/>
    </row>
    <row r="413" spans="1:12">
      <c r="A413" s="137"/>
      <c r="B413" s="26" t="s">
        <v>371</v>
      </c>
      <c r="C413" s="32">
        <v>0</v>
      </c>
      <c r="D413" s="33">
        <v>7</v>
      </c>
      <c r="E413" s="33">
        <v>42</v>
      </c>
      <c r="F413" s="33">
        <v>45</v>
      </c>
      <c r="G413" s="33">
        <v>0</v>
      </c>
      <c r="H413" s="33">
        <v>0</v>
      </c>
      <c r="I413" s="33">
        <v>94</v>
      </c>
      <c r="J413" s="28"/>
      <c r="K413" s="28"/>
      <c r="L413" s="100"/>
    </row>
    <row r="414" spans="1:12">
      <c r="A414" s="137"/>
      <c r="B414" s="26" t="s">
        <v>372</v>
      </c>
      <c r="C414" s="32">
        <v>0</v>
      </c>
      <c r="D414" s="33">
        <v>7</v>
      </c>
      <c r="E414" s="33">
        <v>33</v>
      </c>
      <c r="F414" s="33">
        <v>44</v>
      </c>
      <c r="G414" s="33">
        <v>0</v>
      </c>
      <c r="H414" s="33">
        <v>0</v>
      </c>
      <c r="I414" s="33">
        <v>84</v>
      </c>
      <c r="J414" s="28"/>
      <c r="K414" s="28"/>
      <c r="L414" s="100"/>
    </row>
    <row r="415" spans="1:12">
      <c r="A415" s="137"/>
      <c r="B415" s="26" t="s">
        <v>373</v>
      </c>
      <c r="C415" s="32">
        <v>0</v>
      </c>
      <c r="D415" s="33">
        <v>8</v>
      </c>
      <c r="E415" s="33">
        <v>37</v>
      </c>
      <c r="F415" s="33">
        <v>53</v>
      </c>
      <c r="G415" s="33">
        <v>0</v>
      </c>
      <c r="H415" s="33">
        <v>0</v>
      </c>
      <c r="I415" s="33">
        <v>98</v>
      </c>
      <c r="J415" s="28"/>
      <c r="K415" s="28"/>
      <c r="L415" s="100"/>
    </row>
    <row r="416" spans="1:12">
      <c r="A416" s="137"/>
      <c r="B416" s="26" t="s">
        <v>374</v>
      </c>
      <c r="C416" s="32">
        <v>0</v>
      </c>
      <c r="D416" s="33">
        <v>8</v>
      </c>
      <c r="E416" s="33">
        <v>47</v>
      </c>
      <c r="F416" s="33">
        <v>58</v>
      </c>
      <c r="G416" s="33">
        <v>0</v>
      </c>
      <c r="H416" s="33">
        <v>0</v>
      </c>
      <c r="I416" s="33">
        <v>113</v>
      </c>
      <c r="J416" s="28"/>
      <c r="K416" s="28"/>
      <c r="L416" s="100"/>
    </row>
    <row r="417" spans="1:12">
      <c r="A417" s="137"/>
      <c r="B417" s="26" t="s">
        <v>375</v>
      </c>
      <c r="C417" s="32">
        <v>0</v>
      </c>
      <c r="D417" s="33">
        <v>11</v>
      </c>
      <c r="E417" s="33">
        <v>43</v>
      </c>
      <c r="F417" s="33">
        <v>56</v>
      </c>
      <c r="G417" s="33">
        <v>0</v>
      </c>
      <c r="H417" s="33">
        <v>0</v>
      </c>
      <c r="I417" s="33">
        <v>110</v>
      </c>
      <c r="J417" s="28"/>
      <c r="K417" s="28"/>
      <c r="L417" s="100"/>
    </row>
    <row r="418" spans="1:12">
      <c r="A418" s="137"/>
      <c r="B418" s="26" t="s">
        <v>376</v>
      </c>
      <c r="C418" s="32">
        <v>0</v>
      </c>
      <c r="D418" s="33">
        <v>9</v>
      </c>
      <c r="E418" s="33">
        <v>33</v>
      </c>
      <c r="F418" s="33">
        <v>63</v>
      </c>
      <c r="G418" s="33">
        <v>0</v>
      </c>
      <c r="H418" s="33">
        <v>0</v>
      </c>
      <c r="I418" s="33">
        <v>105</v>
      </c>
      <c r="J418" s="28"/>
      <c r="K418" s="28"/>
      <c r="L418" s="100"/>
    </row>
    <row r="419" spans="1:12">
      <c r="A419" s="137"/>
      <c r="B419" s="26" t="s">
        <v>377</v>
      </c>
      <c r="C419" s="32">
        <v>0</v>
      </c>
      <c r="D419" s="33">
        <v>5</v>
      </c>
      <c r="E419" s="33">
        <v>32</v>
      </c>
      <c r="F419" s="33">
        <v>53</v>
      </c>
      <c r="G419" s="33">
        <v>0</v>
      </c>
      <c r="H419" s="33">
        <v>0</v>
      </c>
      <c r="I419" s="33">
        <v>90</v>
      </c>
      <c r="J419" s="28"/>
      <c r="K419" s="28"/>
      <c r="L419" s="100"/>
    </row>
    <row r="420" spans="1:12">
      <c r="A420" s="137"/>
      <c r="B420" s="26" t="s">
        <v>378</v>
      </c>
      <c r="C420" s="32">
        <v>0</v>
      </c>
      <c r="D420" s="33">
        <v>4</v>
      </c>
      <c r="E420" s="33">
        <v>27</v>
      </c>
      <c r="F420" s="33">
        <v>48</v>
      </c>
      <c r="G420" s="33">
        <v>0</v>
      </c>
      <c r="H420" s="33">
        <v>0</v>
      </c>
      <c r="I420" s="33">
        <v>79</v>
      </c>
      <c r="J420" s="28"/>
      <c r="K420" s="28"/>
      <c r="L420" s="100"/>
    </row>
    <row r="421" spans="1:12">
      <c r="A421" s="137"/>
      <c r="B421" s="26" t="s">
        <v>379</v>
      </c>
      <c r="C421" s="32">
        <v>0</v>
      </c>
      <c r="D421" s="33">
        <v>12</v>
      </c>
      <c r="E421" s="33">
        <v>35</v>
      </c>
      <c r="F421" s="33">
        <v>54</v>
      </c>
      <c r="G421" s="33">
        <v>0</v>
      </c>
      <c r="H421" s="33">
        <v>0</v>
      </c>
      <c r="I421" s="33">
        <v>101</v>
      </c>
      <c r="J421" s="28"/>
      <c r="K421" s="28"/>
      <c r="L421" s="100"/>
    </row>
    <row r="422" spans="1:12">
      <c r="A422" s="137"/>
      <c r="B422" s="26" t="s">
        <v>380</v>
      </c>
      <c r="C422" s="32">
        <v>0</v>
      </c>
      <c r="D422" s="33">
        <v>12</v>
      </c>
      <c r="E422" s="33">
        <v>34</v>
      </c>
      <c r="F422" s="33">
        <v>63</v>
      </c>
      <c r="G422" s="33">
        <v>0</v>
      </c>
      <c r="H422" s="33">
        <v>0</v>
      </c>
      <c r="I422" s="33">
        <v>109</v>
      </c>
      <c r="J422" s="28"/>
      <c r="K422" s="28"/>
      <c r="L422" s="100"/>
    </row>
    <row r="423" spans="1:12">
      <c r="A423" s="137"/>
      <c r="B423" s="26" t="s">
        <v>381</v>
      </c>
      <c r="C423" s="32">
        <v>0</v>
      </c>
      <c r="D423" s="33">
        <v>10</v>
      </c>
      <c r="E423" s="33">
        <v>43</v>
      </c>
      <c r="F423" s="33">
        <v>53</v>
      </c>
      <c r="G423" s="33">
        <v>0</v>
      </c>
      <c r="H423" s="33">
        <v>0</v>
      </c>
      <c r="I423" s="33">
        <v>106</v>
      </c>
      <c r="J423" s="28"/>
      <c r="K423" s="28"/>
      <c r="L423" s="100"/>
    </row>
    <row r="424" spans="1:12">
      <c r="A424" s="137"/>
      <c r="B424" s="26" t="s">
        <v>382</v>
      </c>
      <c r="C424" s="32">
        <v>0</v>
      </c>
      <c r="D424" s="33">
        <v>13</v>
      </c>
      <c r="E424" s="33">
        <v>45</v>
      </c>
      <c r="F424" s="33">
        <v>53</v>
      </c>
      <c r="G424" s="33">
        <v>0</v>
      </c>
      <c r="H424" s="33">
        <v>0</v>
      </c>
      <c r="I424" s="33">
        <v>111</v>
      </c>
      <c r="J424" s="28"/>
      <c r="K424" s="28"/>
      <c r="L424" s="100"/>
    </row>
    <row r="425" spans="1:12">
      <c r="A425" s="137"/>
      <c r="B425" s="26" t="s">
        <v>383</v>
      </c>
      <c r="C425" s="32">
        <v>0</v>
      </c>
      <c r="D425" s="33">
        <v>12</v>
      </c>
      <c r="E425" s="33">
        <v>43</v>
      </c>
      <c r="F425" s="33">
        <v>58</v>
      </c>
      <c r="G425" s="33">
        <v>0</v>
      </c>
      <c r="H425" s="33">
        <v>0</v>
      </c>
      <c r="I425" s="33">
        <v>113</v>
      </c>
      <c r="J425" s="28"/>
      <c r="K425" s="28"/>
      <c r="L425" s="100"/>
    </row>
    <row r="426" spans="1:12">
      <c r="A426" s="137"/>
      <c r="B426" s="26" t="s">
        <v>384</v>
      </c>
      <c r="C426" s="32">
        <v>0</v>
      </c>
      <c r="D426" s="33">
        <v>14</v>
      </c>
      <c r="E426" s="33">
        <v>50</v>
      </c>
      <c r="F426" s="33">
        <v>71</v>
      </c>
      <c r="G426" s="33">
        <v>0</v>
      </c>
      <c r="H426" s="33">
        <v>0</v>
      </c>
      <c r="I426" s="33">
        <v>135</v>
      </c>
      <c r="J426" s="28"/>
      <c r="K426" s="28"/>
      <c r="L426" s="100"/>
    </row>
    <row r="427" spans="1:12">
      <c r="A427" s="137"/>
      <c r="B427" s="26" t="s">
        <v>385</v>
      </c>
      <c r="C427" s="32">
        <v>0</v>
      </c>
      <c r="D427" s="33">
        <v>8</v>
      </c>
      <c r="E427" s="33">
        <v>37</v>
      </c>
      <c r="F427" s="33">
        <v>66</v>
      </c>
      <c r="G427" s="33">
        <v>0</v>
      </c>
      <c r="H427" s="33">
        <v>0</v>
      </c>
      <c r="I427" s="33">
        <v>111</v>
      </c>
      <c r="J427" s="28"/>
      <c r="K427" s="28"/>
      <c r="L427" s="100"/>
    </row>
    <row r="428" spans="1:12">
      <c r="A428" s="137"/>
      <c r="B428" s="26" t="s">
        <v>386</v>
      </c>
      <c r="C428" s="32">
        <v>0</v>
      </c>
      <c r="D428" s="33">
        <v>12</v>
      </c>
      <c r="E428" s="33">
        <v>43</v>
      </c>
      <c r="F428" s="33">
        <v>60</v>
      </c>
      <c r="G428" s="33">
        <v>0</v>
      </c>
      <c r="H428" s="33">
        <v>0</v>
      </c>
      <c r="I428" s="33">
        <v>115</v>
      </c>
      <c r="J428" s="28"/>
      <c r="K428" s="28"/>
      <c r="L428" s="100"/>
    </row>
    <row r="429" spans="1:12">
      <c r="A429" s="137"/>
      <c r="B429" s="26" t="s">
        <v>387</v>
      </c>
      <c r="C429" s="32">
        <v>0</v>
      </c>
      <c r="D429" s="33">
        <v>13</v>
      </c>
      <c r="E429" s="33">
        <v>45</v>
      </c>
      <c r="F429" s="33">
        <v>46</v>
      </c>
      <c r="G429" s="33">
        <v>0</v>
      </c>
      <c r="H429" s="33">
        <v>0</v>
      </c>
      <c r="I429" s="33">
        <f>H429+G429+F429</f>
        <v>46</v>
      </c>
      <c r="J429" s="28"/>
      <c r="K429" s="28"/>
      <c r="L429" s="100"/>
    </row>
    <row r="430" spans="1:12">
      <c r="A430" s="137"/>
      <c r="B430" s="26" t="s">
        <v>388</v>
      </c>
      <c r="C430" s="32">
        <v>0</v>
      </c>
      <c r="D430" s="33">
        <v>17</v>
      </c>
      <c r="E430" s="33">
        <v>49</v>
      </c>
      <c r="F430" s="33">
        <v>62</v>
      </c>
      <c r="G430" s="33">
        <v>0</v>
      </c>
      <c r="H430" s="33">
        <v>0</v>
      </c>
      <c r="I430" s="33">
        <v>128</v>
      </c>
      <c r="J430" s="28"/>
      <c r="K430" s="28"/>
      <c r="L430" s="100"/>
    </row>
    <row r="431" spans="1:12">
      <c r="A431" s="137"/>
      <c r="B431" s="26" t="s">
        <v>389</v>
      </c>
      <c r="C431" s="32">
        <v>0</v>
      </c>
      <c r="D431" s="33">
        <v>17</v>
      </c>
      <c r="E431" s="33">
        <v>66</v>
      </c>
      <c r="F431" s="33">
        <v>56</v>
      </c>
      <c r="G431" s="33">
        <v>0</v>
      </c>
      <c r="H431" s="33">
        <v>0</v>
      </c>
      <c r="I431" s="33">
        <v>139</v>
      </c>
      <c r="J431" s="28"/>
      <c r="K431" s="28"/>
      <c r="L431" s="100"/>
    </row>
    <row r="432" spans="1:12">
      <c r="A432" s="137"/>
      <c r="B432" s="26" t="s">
        <v>390</v>
      </c>
      <c r="C432" s="32">
        <v>0</v>
      </c>
      <c r="D432" s="33">
        <v>12</v>
      </c>
      <c r="E432" s="33">
        <v>75</v>
      </c>
      <c r="F432" s="33">
        <v>47</v>
      </c>
      <c r="G432" s="33">
        <v>0</v>
      </c>
      <c r="H432" s="33">
        <v>0</v>
      </c>
      <c r="I432" s="33">
        <v>134</v>
      </c>
      <c r="J432" s="28"/>
      <c r="K432" s="28"/>
      <c r="L432" s="100"/>
    </row>
    <row r="433" spans="1:12">
      <c r="A433" s="137"/>
      <c r="B433" s="26" t="s">
        <v>391</v>
      </c>
      <c r="C433" s="32">
        <v>0</v>
      </c>
      <c r="D433" s="33">
        <v>12</v>
      </c>
      <c r="E433" s="33">
        <v>71</v>
      </c>
      <c r="F433" s="33">
        <v>62</v>
      </c>
      <c r="G433" s="33">
        <v>0</v>
      </c>
      <c r="H433" s="33">
        <v>0</v>
      </c>
      <c r="I433" s="33">
        <v>145</v>
      </c>
      <c r="J433" s="28"/>
      <c r="K433" s="28"/>
      <c r="L433" s="100"/>
    </row>
    <row r="434" spans="1:12">
      <c r="A434" s="137"/>
      <c r="B434" s="26" t="s">
        <v>392</v>
      </c>
      <c r="C434" s="32">
        <v>0</v>
      </c>
      <c r="D434" s="33">
        <v>14</v>
      </c>
      <c r="E434" s="33">
        <v>57</v>
      </c>
      <c r="F434" s="33">
        <v>56</v>
      </c>
      <c r="G434" s="33">
        <v>0</v>
      </c>
      <c r="H434" s="33">
        <v>0</v>
      </c>
      <c r="I434" s="33">
        <v>127</v>
      </c>
      <c r="J434" s="28"/>
      <c r="K434" s="28"/>
      <c r="L434" s="100"/>
    </row>
    <row r="435" spans="1:12">
      <c r="A435" s="137"/>
      <c r="B435" s="26" t="s">
        <v>393</v>
      </c>
      <c r="C435" s="32">
        <v>0</v>
      </c>
      <c r="D435" s="33">
        <v>17</v>
      </c>
      <c r="E435" s="33">
        <v>58</v>
      </c>
      <c r="F435" s="33">
        <v>46</v>
      </c>
      <c r="G435" s="33">
        <v>0</v>
      </c>
      <c r="H435" s="33">
        <v>0</v>
      </c>
      <c r="I435" s="33">
        <v>121</v>
      </c>
      <c r="J435" s="28"/>
      <c r="K435" s="28"/>
      <c r="L435" s="100"/>
    </row>
    <row r="436" spans="1:12">
      <c r="A436" s="137"/>
      <c r="B436" s="26" t="s">
        <v>394</v>
      </c>
      <c r="C436" s="32">
        <v>0</v>
      </c>
      <c r="D436" s="33">
        <v>13</v>
      </c>
      <c r="E436" s="33">
        <v>57</v>
      </c>
      <c r="F436" s="33">
        <v>47</v>
      </c>
      <c r="G436" s="33">
        <v>0</v>
      </c>
      <c r="H436" s="33">
        <v>0</v>
      </c>
      <c r="I436" s="33">
        <v>117</v>
      </c>
      <c r="J436" s="28"/>
      <c r="K436" s="28"/>
      <c r="L436" s="100"/>
    </row>
    <row r="437" spans="1:12">
      <c r="A437" s="138"/>
      <c r="B437" s="26" t="s">
        <v>395</v>
      </c>
      <c r="C437" s="32">
        <v>0</v>
      </c>
      <c r="D437" s="33">
        <v>13</v>
      </c>
      <c r="E437" s="33">
        <v>45</v>
      </c>
      <c r="F437" s="33">
        <v>55</v>
      </c>
      <c r="G437" s="33">
        <v>0</v>
      </c>
      <c r="H437" s="33">
        <v>0</v>
      </c>
      <c r="I437" s="33">
        <v>113</v>
      </c>
    </row>
    <row r="438" spans="1:12">
      <c r="B438" s="26" t="s">
        <v>396</v>
      </c>
      <c r="C438" s="32">
        <v>0</v>
      </c>
      <c r="D438" s="33">
        <v>8</v>
      </c>
      <c r="E438" s="33">
        <v>45</v>
      </c>
      <c r="F438" s="33">
        <v>65</v>
      </c>
      <c r="G438" s="33">
        <v>0</v>
      </c>
      <c r="H438" s="33">
        <v>0</v>
      </c>
      <c r="I438" s="33">
        <v>118</v>
      </c>
    </row>
    <row r="439" spans="1:12">
      <c r="B439" s="26" t="s">
        <v>397</v>
      </c>
      <c r="C439" s="32">
        <v>0</v>
      </c>
      <c r="D439" s="33">
        <v>12</v>
      </c>
      <c r="E439" s="33">
        <v>42</v>
      </c>
      <c r="F439" s="33">
        <v>62</v>
      </c>
      <c r="G439" s="33">
        <v>0</v>
      </c>
      <c r="H439" s="33">
        <v>0</v>
      </c>
      <c r="I439" s="33">
        <v>116</v>
      </c>
    </row>
    <row r="440" spans="1:12">
      <c r="B440" s="26" t="s">
        <v>398</v>
      </c>
      <c r="C440" s="32">
        <v>0</v>
      </c>
      <c r="D440" s="33">
        <v>13</v>
      </c>
      <c r="E440" s="33">
        <v>43</v>
      </c>
      <c r="F440" s="33">
        <v>64</v>
      </c>
      <c r="G440" s="33">
        <v>0</v>
      </c>
      <c r="H440" s="33">
        <v>0</v>
      </c>
      <c r="I440" s="33">
        <v>120</v>
      </c>
    </row>
    <row r="441" spans="1:12">
      <c r="B441" s="26" t="s">
        <v>399</v>
      </c>
      <c r="C441" s="32">
        <v>0</v>
      </c>
      <c r="D441" s="33">
        <v>12</v>
      </c>
      <c r="E441" s="33">
        <v>58</v>
      </c>
      <c r="F441" s="33">
        <v>47</v>
      </c>
      <c r="G441" s="33">
        <v>0</v>
      </c>
      <c r="H441" s="33">
        <v>0</v>
      </c>
      <c r="I441" s="33">
        <v>117</v>
      </c>
    </row>
    <row r="442" spans="1:12">
      <c r="B442" s="26" t="s">
        <v>400</v>
      </c>
      <c r="C442" s="32">
        <v>0</v>
      </c>
      <c r="D442" s="33">
        <v>18</v>
      </c>
      <c r="E442" s="33">
        <v>59</v>
      </c>
      <c r="F442" s="33">
        <v>42</v>
      </c>
      <c r="G442" s="33">
        <v>0</v>
      </c>
      <c r="H442" s="33">
        <v>0</v>
      </c>
      <c r="I442" s="33">
        <v>119</v>
      </c>
    </row>
    <row r="443" spans="1:12">
      <c r="B443" s="26" t="s">
        <v>401</v>
      </c>
      <c r="C443" s="32">
        <v>0</v>
      </c>
      <c r="D443" s="33">
        <v>12</v>
      </c>
      <c r="E443" s="33">
        <v>56</v>
      </c>
      <c r="F443" s="33">
        <v>39</v>
      </c>
      <c r="G443" s="33">
        <v>0</v>
      </c>
      <c r="H443" s="33">
        <v>0</v>
      </c>
      <c r="I443" s="33">
        <v>107</v>
      </c>
    </row>
    <row r="444" spans="1:12">
      <c r="B444" s="26" t="s">
        <v>402</v>
      </c>
      <c r="C444" s="32">
        <v>0</v>
      </c>
      <c r="D444" s="33">
        <v>16</v>
      </c>
      <c r="E444" s="33">
        <v>50</v>
      </c>
      <c r="F444" s="33">
        <v>39</v>
      </c>
      <c r="G444" s="33">
        <v>0</v>
      </c>
      <c r="H444" s="33">
        <v>0</v>
      </c>
      <c r="I444" s="33">
        <v>105</v>
      </c>
    </row>
    <row r="445" spans="1:12">
      <c r="B445" s="26" t="s">
        <v>403</v>
      </c>
      <c r="C445" s="32">
        <v>0</v>
      </c>
      <c r="D445" s="33">
        <v>10</v>
      </c>
      <c r="E445" s="33">
        <v>53</v>
      </c>
      <c r="F445" s="33">
        <v>39</v>
      </c>
      <c r="G445" s="33">
        <v>0</v>
      </c>
      <c r="H445" s="33">
        <v>0</v>
      </c>
      <c r="I445" s="33">
        <v>102</v>
      </c>
    </row>
    <row r="446" spans="1:12">
      <c r="B446" s="26" t="s">
        <v>404</v>
      </c>
      <c r="C446" s="32">
        <v>0</v>
      </c>
      <c r="D446" s="33">
        <v>8</v>
      </c>
      <c r="E446" s="33">
        <v>53</v>
      </c>
      <c r="F446" s="33">
        <v>52</v>
      </c>
      <c r="G446" s="33">
        <v>0</v>
      </c>
      <c r="H446" s="33">
        <v>0</v>
      </c>
      <c r="I446" s="33">
        <v>113</v>
      </c>
      <c r="J446" s="28"/>
      <c r="K446" s="28"/>
      <c r="L446" s="100"/>
    </row>
    <row r="447" spans="1:12">
      <c r="B447" s="26" t="s">
        <v>405</v>
      </c>
      <c r="C447" s="32">
        <v>0</v>
      </c>
      <c r="D447" s="33">
        <v>12</v>
      </c>
      <c r="E447" s="33">
        <v>65</v>
      </c>
      <c r="F447" s="33">
        <v>79</v>
      </c>
      <c r="G447" s="33">
        <v>0</v>
      </c>
      <c r="H447" s="33">
        <v>0</v>
      </c>
      <c r="I447" s="33">
        <v>156</v>
      </c>
      <c r="J447" s="28"/>
      <c r="K447" s="28"/>
      <c r="L447" s="100"/>
    </row>
    <row r="448" spans="1:12">
      <c r="B448" s="26" t="s">
        <v>406</v>
      </c>
      <c r="C448" s="32">
        <v>0</v>
      </c>
      <c r="D448" s="33">
        <v>16</v>
      </c>
      <c r="E448" s="33">
        <v>59</v>
      </c>
      <c r="F448" s="33">
        <v>70</v>
      </c>
      <c r="G448" s="33">
        <v>0</v>
      </c>
      <c r="H448" s="33">
        <v>0</v>
      </c>
      <c r="I448" s="33">
        <v>145</v>
      </c>
      <c r="J448" s="28"/>
      <c r="K448" s="28"/>
      <c r="L448" s="100"/>
    </row>
    <row r="449" spans="2:12">
      <c r="B449" s="26" t="s">
        <v>407</v>
      </c>
      <c r="C449" s="32">
        <v>0</v>
      </c>
      <c r="D449" s="33">
        <v>16</v>
      </c>
      <c r="E449" s="33">
        <v>59</v>
      </c>
      <c r="F449" s="33">
        <v>65</v>
      </c>
      <c r="G449" s="33">
        <v>0</v>
      </c>
      <c r="H449" s="33">
        <v>0</v>
      </c>
      <c r="I449" s="33">
        <v>140</v>
      </c>
      <c r="J449" s="28"/>
      <c r="K449" s="28"/>
      <c r="L449" s="100"/>
    </row>
    <row r="450" spans="2:12">
      <c r="B450" s="26" t="s">
        <v>408</v>
      </c>
      <c r="C450" s="32">
        <v>0</v>
      </c>
      <c r="D450" s="33">
        <v>11</v>
      </c>
      <c r="E450" s="33">
        <v>55</v>
      </c>
      <c r="F450" s="33">
        <v>52</v>
      </c>
      <c r="G450" s="33">
        <v>0</v>
      </c>
      <c r="H450" s="33">
        <v>0</v>
      </c>
      <c r="I450" s="33">
        <v>118</v>
      </c>
      <c r="J450" s="28"/>
      <c r="K450" s="28"/>
      <c r="L450" s="100"/>
    </row>
    <row r="451" spans="2:12">
      <c r="B451" s="26" t="s">
        <v>409</v>
      </c>
      <c r="C451" s="32">
        <v>0</v>
      </c>
      <c r="D451" s="33">
        <v>14</v>
      </c>
      <c r="E451" s="33">
        <v>50</v>
      </c>
      <c r="F451" s="33">
        <v>59</v>
      </c>
      <c r="G451" s="33">
        <v>0</v>
      </c>
      <c r="H451" s="33">
        <v>0</v>
      </c>
      <c r="I451" s="33">
        <v>123</v>
      </c>
      <c r="J451" s="28"/>
      <c r="K451" s="28"/>
      <c r="L451" s="100"/>
    </row>
    <row r="452" spans="2:12">
      <c r="B452" s="26" t="s">
        <v>410</v>
      </c>
      <c r="C452" s="32">
        <v>0</v>
      </c>
      <c r="D452" s="33">
        <v>9</v>
      </c>
      <c r="E452" s="33">
        <v>38</v>
      </c>
      <c r="F452" s="33">
        <v>46</v>
      </c>
      <c r="G452" s="33">
        <v>0</v>
      </c>
      <c r="H452" s="33">
        <v>0</v>
      </c>
      <c r="I452" s="33">
        <v>93</v>
      </c>
      <c r="J452" s="28"/>
      <c r="K452" s="28"/>
      <c r="L452" s="100"/>
    </row>
    <row r="453" spans="2:12">
      <c r="B453" s="26" t="s">
        <v>411</v>
      </c>
      <c r="C453" s="32">
        <v>0</v>
      </c>
      <c r="D453" s="33">
        <v>9</v>
      </c>
      <c r="E453" s="33">
        <v>33</v>
      </c>
      <c r="F453" s="33">
        <v>42</v>
      </c>
      <c r="G453" s="33">
        <v>0</v>
      </c>
      <c r="H453" s="33">
        <v>0</v>
      </c>
      <c r="I453" s="33">
        <v>84</v>
      </c>
      <c r="J453" s="28"/>
      <c r="K453" s="28"/>
      <c r="L453" s="100"/>
    </row>
    <row r="454" spans="2:12">
      <c r="B454" s="26" t="s">
        <v>412</v>
      </c>
      <c r="C454" s="32">
        <v>0</v>
      </c>
      <c r="D454" s="33">
        <v>12</v>
      </c>
      <c r="E454" s="33">
        <v>42</v>
      </c>
      <c r="F454" s="33">
        <v>39</v>
      </c>
      <c r="G454" s="33">
        <v>0</v>
      </c>
      <c r="H454" s="33">
        <v>0</v>
      </c>
      <c r="I454" s="33">
        <v>93</v>
      </c>
      <c r="J454" s="28"/>
      <c r="K454" s="28"/>
      <c r="L454" s="100"/>
    </row>
    <row r="455" spans="2:12">
      <c r="B455" s="26" t="s">
        <v>413</v>
      </c>
      <c r="C455" s="32">
        <v>0</v>
      </c>
      <c r="D455" s="33">
        <v>7</v>
      </c>
      <c r="E455" s="33">
        <v>41</v>
      </c>
      <c r="F455" s="33">
        <v>39</v>
      </c>
      <c r="G455" s="33">
        <v>0</v>
      </c>
      <c r="H455" s="33">
        <v>0</v>
      </c>
      <c r="I455" s="33">
        <v>87</v>
      </c>
      <c r="J455" s="28"/>
      <c r="K455" s="28"/>
      <c r="L455" s="100"/>
    </row>
    <row r="456" spans="2:12">
      <c r="B456" s="26" t="s">
        <v>414</v>
      </c>
      <c r="C456" s="32">
        <v>0</v>
      </c>
      <c r="D456" s="33">
        <v>10</v>
      </c>
      <c r="E456" s="33">
        <v>35</v>
      </c>
      <c r="F456" s="33">
        <v>53</v>
      </c>
      <c r="G456" s="33">
        <v>0</v>
      </c>
      <c r="H456" s="33">
        <v>0</v>
      </c>
      <c r="I456" s="33">
        <v>98</v>
      </c>
      <c r="J456" s="28"/>
      <c r="K456" s="28"/>
      <c r="L456" s="100"/>
    </row>
    <row r="457" spans="2:12">
      <c r="B457" s="26" t="s">
        <v>415</v>
      </c>
      <c r="C457" s="32">
        <v>0</v>
      </c>
      <c r="D457" s="33">
        <v>11</v>
      </c>
      <c r="E457" s="33">
        <v>38</v>
      </c>
      <c r="F457" s="33">
        <v>44</v>
      </c>
      <c r="G457" s="33">
        <v>0</v>
      </c>
      <c r="H457" s="33">
        <v>0</v>
      </c>
      <c r="I457" s="33">
        <v>93</v>
      </c>
      <c r="J457" s="28"/>
      <c r="K457" s="28"/>
      <c r="L457" s="100"/>
    </row>
    <row r="458" spans="2:12">
      <c r="B458" s="26" t="s">
        <v>416</v>
      </c>
      <c r="C458" s="32">
        <v>0</v>
      </c>
      <c r="D458" s="33">
        <v>10</v>
      </c>
      <c r="E458" s="33">
        <v>41</v>
      </c>
      <c r="F458" s="33">
        <v>52</v>
      </c>
      <c r="G458" s="33">
        <v>0</v>
      </c>
      <c r="H458" s="33">
        <v>0</v>
      </c>
      <c r="I458" s="33">
        <v>103</v>
      </c>
      <c r="J458" s="28"/>
      <c r="K458" s="28"/>
      <c r="L458" s="100"/>
    </row>
    <row r="459" spans="2:12">
      <c r="B459" s="26" t="s">
        <v>417</v>
      </c>
      <c r="C459" s="32">
        <v>0</v>
      </c>
      <c r="D459" s="33">
        <v>9</v>
      </c>
      <c r="E459" s="33">
        <v>46</v>
      </c>
      <c r="F459" s="33">
        <v>50</v>
      </c>
      <c r="G459" s="33">
        <v>0</v>
      </c>
      <c r="H459" s="33">
        <v>0</v>
      </c>
      <c r="I459" s="33">
        <v>105</v>
      </c>
      <c r="J459" s="28"/>
      <c r="K459" s="28"/>
      <c r="L459" s="100"/>
    </row>
    <row r="460" spans="2:12">
      <c r="B460" s="26" t="s">
        <v>418</v>
      </c>
      <c r="C460" s="32">
        <v>0</v>
      </c>
      <c r="D460" s="33">
        <v>17</v>
      </c>
      <c r="E460" s="33">
        <v>58</v>
      </c>
      <c r="F460" s="33">
        <v>39</v>
      </c>
      <c r="G460" s="33">
        <v>0</v>
      </c>
      <c r="H460" s="33">
        <v>0</v>
      </c>
      <c r="I460" s="33">
        <v>114</v>
      </c>
      <c r="J460" s="28"/>
      <c r="K460" s="28"/>
      <c r="L460" s="100"/>
    </row>
    <row r="461" spans="2:12">
      <c r="B461" s="26" t="s">
        <v>419</v>
      </c>
      <c r="C461" s="32">
        <v>0</v>
      </c>
      <c r="D461" s="33">
        <v>9</v>
      </c>
      <c r="E461" s="33">
        <v>48</v>
      </c>
      <c r="F461" s="33">
        <v>38</v>
      </c>
      <c r="G461" s="33">
        <v>0</v>
      </c>
      <c r="H461" s="33">
        <v>0</v>
      </c>
      <c r="I461" s="33">
        <v>95</v>
      </c>
      <c r="J461" s="28"/>
      <c r="K461" s="28"/>
      <c r="L461" s="100"/>
    </row>
    <row r="462" spans="2:12">
      <c r="B462" s="26" t="s">
        <v>420</v>
      </c>
      <c r="C462" s="32">
        <v>0</v>
      </c>
      <c r="D462" s="33">
        <v>7</v>
      </c>
      <c r="E462" s="33">
        <v>37</v>
      </c>
      <c r="F462" s="33">
        <v>45</v>
      </c>
      <c r="G462" s="33">
        <v>0</v>
      </c>
      <c r="H462" s="33">
        <v>0</v>
      </c>
      <c r="I462" s="33">
        <v>89</v>
      </c>
      <c r="J462" s="28"/>
      <c r="K462" s="28"/>
      <c r="L462" s="100"/>
    </row>
    <row r="463" spans="2:12">
      <c r="B463" s="26" t="s">
        <v>421</v>
      </c>
      <c r="C463" s="32">
        <v>0</v>
      </c>
      <c r="D463" s="33">
        <v>13</v>
      </c>
      <c r="E463" s="33">
        <v>45</v>
      </c>
      <c r="F463" s="33">
        <v>68</v>
      </c>
      <c r="G463" s="33">
        <v>0</v>
      </c>
      <c r="H463" s="33">
        <v>0</v>
      </c>
      <c r="I463" s="33">
        <v>126</v>
      </c>
      <c r="J463" s="28"/>
      <c r="K463" s="28"/>
      <c r="L463" s="100"/>
    </row>
    <row r="464" spans="2:12">
      <c r="B464" s="26" t="s">
        <v>422</v>
      </c>
      <c r="C464" s="32">
        <v>0</v>
      </c>
      <c r="D464" s="33">
        <v>11</v>
      </c>
      <c r="E464" s="33">
        <v>28</v>
      </c>
      <c r="F464" s="33">
        <v>66</v>
      </c>
      <c r="G464" s="33">
        <v>0</v>
      </c>
      <c r="H464" s="33">
        <v>0</v>
      </c>
      <c r="I464" s="33">
        <v>105</v>
      </c>
      <c r="J464" s="28"/>
      <c r="K464" s="28"/>
      <c r="L464" s="100"/>
    </row>
    <row r="465" spans="2:12">
      <c r="B465" s="26" t="s">
        <v>423</v>
      </c>
      <c r="C465" s="32">
        <v>0</v>
      </c>
      <c r="D465" s="33">
        <v>5</v>
      </c>
      <c r="E465" s="33">
        <v>32</v>
      </c>
      <c r="F465" s="33">
        <v>86</v>
      </c>
      <c r="G465" s="33">
        <v>0</v>
      </c>
      <c r="H465" s="33">
        <v>0</v>
      </c>
      <c r="I465" s="33">
        <v>123</v>
      </c>
      <c r="J465" s="28"/>
      <c r="K465" s="28"/>
      <c r="L465" s="100"/>
    </row>
    <row r="466" spans="2:12">
      <c r="B466" s="26" t="s">
        <v>424</v>
      </c>
      <c r="C466" s="32">
        <v>0</v>
      </c>
      <c r="D466" s="33">
        <v>7</v>
      </c>
      <c r="E466" s="33">
        <v>33</v>
      </c>
      <c r="F466" s="33">
        <v>93</v>
      </c>
      <c r="G466" s="33">
        <v>0</v>
      </c>
      <c r="H466" s="33">
        <v>0</v>
      </c>
      <c r="I466" s="33">
        <v>133</v>
      </c>
      <c r="J466" s="28"/>
      <c r="K466" s="28"/>
      <c r="L466" s="100"/>
    </row>
    <row r="467" spans="2:12">
      <c r="B467" s="26" t="s">
        <v>425</v>
      </c>
      <c r="C467" s="32">
        <v>0</v>
      </c>
      <c r="D467" s="33">
        <v>6</v>
      </c>
      <c r="E467" s="33">
        <v>26</v>
      </c>
      <c r="F467" s="33">
        <v>97</v>
      </c>
      <c r="G467" s="33">
        <v>0</v>
      </c>
      <c r="H467" s="33">
        <v>0</v>
      </c>
      <c r="I467" s="33">
        <v>129</v>
      </c>
      <c r="J467" s="28"/>
      <c r="K467" s="28"/>
      <c r="L467" s="100"/>
    </row>
    <row r="468" spans="2:12">
      <c r="B468" s="26" t="s">
        <v>426</v>
      </c>
      <c r="C468" s="32">
        <v>0</v>
      </c>
      <c r="D468" s="33">
        <v>6</v>
      </c>
      <c r="E468" s="33">
        <v>42</v>
      </c>
      <c r="F468" s="33">
        <v>72</v>
      </c>
      <c r="G468" s="33">
        <v>0</v>
      </c>
      <c r="H468" s="33">
        <v>0</v>
      </c>
      <c r="I468" s="33">
        <v>120</v>
      </c>
      <c r="J468" s="28"/>
      <c r="K468" s="28"/>
      <c r="L468" s="100"/>
    </row>
    <row r="469" spans="2:12">
      <c r="B469" s="26" t="s">
        <v>427</v>
      </c>
      <c r="C469" s="32">
        <v>0</v>
      </c>
      <c r="D469" s="33">
        <v>15</v>
      </c>
      <c r="E469" s="33">
        <v>44</v>
      </c>
      <c r="F469" s="33">
        <v>78</v>
      </c>
      <c r="G469" s="33">
        <v>0</v>
      </c>
      <c r="H469" s="33">
        <v>0</v>
      </c>
      <c r="I469" s="33">
        <v>137</v>
      </c>
      <c r="J469" s="28"/>
      <c r="K469" s="28"/>
      <c r="L469" s="100"/>
    </row>
    <row r="470" spans="2:12">
      <c r="B470" s="26" t="s">
        <v>428</v>
      </c>
      <c r="C470" s="32">
        <v>0</v>
      </c>
      <c r="D470" s="33">
        <v>9</v>
      </c>
      <c r="E470" s="33">
        <v>31</v>
      </c>
      <c r="F470" s="33">
        <v>59</v>
      </c>
      <c r="G470" s="33">
        <v>0</v>
      </c>
      <c r="H470" s="33">
        <v>0</v>
      </c>
      <c r="I470" s="33">
        <v>99</v>
      </c>
      <c r="J470" s="28"/>
      <c r="K470" s="28"/>
      <c r="L470" s="100"/>
    </row>
    <row r="471" spans="2:12">
      <c r="B471" s="26" t="s">
        <v>429</v>
      </c>
      <c r="C471" s="32">
        <v>0</v>
      </c>
      <c r="D471" s="33">
        <v>6</v>
      </c>
      <c r="E471" s="33">
        <v>28</v>
      </c>
      <c r="F471" s="33">
        <v>74</v>
      </c>
      <c r="G471" s="33">
        <v>0</v>
      </c>
      <c r="H471" s="33">
        <v>0</v>
      </c>
      <c r="I471" s="33">
        <v>108</v>
      </c>
      <c r="J471" s="28"/>
      <c r="K471" s="28"/>
      <c r="L471" s="100"/>
    </row>
    <row r="472" spans="2:12">
      <c r="B472" s="26" t="s">
        <v>430</v>
      </c>
      <c r="C472" s="32">
        <v>0</v>
      </c>
      <c r="D472" s="33">
        <v>6</v>
      </c>
      <c r="E472" s="33">
        <v>29</v>
      </c>
      <c r="F472" s="33">
        <v>74</v>
      </c>
      <c r="G472" s="33">
        <v>0</v>
      </c>
      <c r="H472" s="33">
        <v>0</v>
      </c>
      <c r="I472" s="33">
        <v>109</v>
      </c>
      <c r="J472" s="28"/>
      <c r="K472" s="28"/>
      <c r="L472" s="100"/>
    </row>
    <row r="473" spans="2:12">
      <c r="B473" s="26" t="s">
        <v>431</v>
      </c>
      <c r="C473" s="32">
        <v>0</v>
      </c>
      <c r="D473" s="33">
        <v>10</v>
      </c>
      <c r="E473" s="33">
        <v>34</v>
      </c>
      <c r="F473" s="33">
        <v>70</v>
      </c>
      <c r="G473" s="33">
        <v>0</v>
      </c>
      <c r="H473" s="33">
        <v>0</v>
      </c>
      <c r="I473" s="33">
        <v>114</v>
      </c>
      <c r="J473" s="28"/>
      <c r="K473" s="28"/>
      <c r="L473" s="100"/>
    </row>
    <row r="474" spans="2:12">
      <c r="B474" s="26" t="s">
        <v>432</v>
      </c>
      <c r="C474" s="32">
        <v>0</v>
      </c>
      <c r="D474" s="33">
        <v>16</v>
      </c>
      <c r="E474" s="33">
        <v>28</v>
      </c>
      <c r="F474" s="33">
        <v>64</v>
      </c>
      <c r="G474" s="33">
        <v>0</v>
      </c>
      <c r="H474" s="33">
        <v>0</v>
      </c>
      <c r="I474" s="33">
        <v>108</v>
      </c>
      <c r="J474" s="28"/>
      <c r="K474" s="28"/>
      <c r="L474" s="100"/>
    </row>
    <row r="475" spans="2:12">
      <c r="B475" s="26" t="s">
        <v>433</v>
      </c>
      <c r="C475" s="32">
        <v>0</v>
      </c>
      <c r="D475" s="33">
        <v>9</v>
      </c>
      <c r="E475" s="33">
        <v>23</v>
      </c>
      <c r="F475" s="33">
        <v>84</v>
      </c>
      <c r="G475" s="33">
        <v>0</v>
      </c>
      <c r="H475" s="33">
        <v>0</v>
      </c>
      <c r="I475" s="33">
        <v>116</v>
      </c>
      <c r="J475" s="28"/>
      <c r="K475" s="28"/>
      <c r="L475" s="100"/>
    </row>
    <row r="476" spans="2:12">
      <c r="B476" s="26" t="s">
        <v>434</v>
      </c>
      <c r="C476" s="32">
        <v>0</v>
      </c>
      <c r="D476" s="33">
        <v>7</v>
      </c>
      <c r="E476" s="33">
        <v>28</v>
      </c>
      <c r="F476" s="33">
        <v>67</v>
      </c>
      <c r="G476" s="33">
        <v>0</v>
      </c>
      <c r="H476" s="33">
        <v>0</v>
      </c>
      <c r="I476" s="33">
        <v>102</v>
      </c>
      <c r="J476" s="28"/>
      <c r="K476" s="28"/>
      <c r="L476" s="100"/>
    </row>
    <row r="477" spans="2:12">
      <c r="B477" s="26" t="s">
        <v>435</v>
      </c>
      <c r="C477" s="32">
        <v>0</v>
      </c>
      <c r="D477" s="33">
        <v>5</v>
      </c>
      <c r="E477" s="33">
        <v>16</v>
      </c>
      <c r="F477" s="33">
        <v>67</v>
      </c>
      <c r="G477" s="33">
        <v>0</v>
      </c>
      <c r="H477" s="33">
        <v>0</v>
      </c>
      <c r="I477" s="33">
        <v>88</v>
      </c>
      <c r="J477" s="28"/>
      <c r="K477" s="28"/>
      <c r="L477" s="100"/>
    </row>
    <row r="478" spans="2:12">
      <c r="B478" s="26" t="s">
        <v>436</v>
      </c>
      <c r="C478" s="32">
        <v>0</v>
      </c>
      <c r="D478" s="33">
        <v>7</v>
      </c>
      <c r="E478" s="33">
        <v>16</v>
      </c>
      <c r="F478" s="33">
        <v>54</v>
      </c>
      <c r="G478" s="33">
        <v>0</v>
      </c>
      <c r="H478" s="33">
        <v>0</v>
      </c>
      <c r="I478" s="33">
        <v>77</v>
      </c>
      <c r="J478" s="28"/>
      <c r="K478" s="28"/>
      <c r="L478" s="100"/>
    </row>
    <row r="479" spans="2:12">
      <c r="B479" s="26" t="s">
        <v>437</v>
      </c>
      <c r="C479" s="32">
        <v>0</v>
      </c>
      <c r="D479" s="33">
        <v>6</v>
      </c>
      <c r="E479" s="33">
        <v>21</v>
      </c>
      <c r="F479" s="33">
        <v>82</v>
      </c>
      <c r="G479" s="33">
        <v>0</v>
      </c>
      <c r="H479" s="33">
        <v>0</v>
      </c>
      <c r="I479" s="33">
        <v>109</v>
      </c>
      <c r="J479" s="28"/>
      <c r="K479" s="28"/>
      <c r="L479" s="100"/>
    </row>
    <row r="480" spans="2:12">
      <c r="B480" s="26" t="s">
        <v>438</v>
      </c>
      <c r="C480" s="32">
        <v>0</v>
      </c>
      <c r="D480" s="33">
        <v>6</v>
      </c>
      <c r="E480" s="33">
        <v>27</v>
      </c>
      <c r="F480" s="33">
        <v>68</v>
      </c>
      <c r="G480" s="33">
        <v>0</v>
      </c>
      <c r="H480" s="33">
        <v>0</v>
      </c>
      <c r="I480" s="33">
        <v>101</v>
      </c>
      <c r="J480" s="28"/>
      <c r="K480" s="28"/>
      <c r="L480" s="100"/>
    </row>
    <row r="481" spans="2:12">
      <c r="B481" s="26" t="s">
        <v>439</v>
      </c>
      <c r="C481" s="32">
        <v>0</v>
      </c>
      <c r="D481" s="33">
        <v>11</v>
      </c>
      <c r="E481" s="33">
        <v>30</v>
      </c>
      <c r="F481" s="33">
        <v>74</v>
      </c>
      <c r="G481" s="33">
        <v>0</v>
      </c>
      <c r="H481" s="33">
        <v>0</v>
      </c>
      <c r="I481" s="33">
        <v>115</v>
      </c>
      <c r="J481" s="28"/>
      <c r="K481" s="28"/>
      <c r="L481" s="100"/>
    </row>
    <row r="482" spans="2:12">
      <c r="B482" s="26" t="s">
        <v>440</v>
      </c>
      <c r="C482" s="32">
        <v>0</v>
      </c>
      <c r="D482" s="33">
        <v>7</v>
      </c>
      <c r="E482" s="33">
        <v>25</v>
      </c>
      <c r="F482" s="33">
        <v>65</v>
      </c>
      <c r="G482" s="33">
        <v>0</v>
      </c>
      <c r="H482" s="33">
        <v>0</v>
      </c>
      <c r="I482" s="33">
        <v>97</v>
      </c>
      <c r="J482" s="28"/>
      <c r="K482" s="28"/>
      <c r="L482" s="100"/>
    </row>
    <row r="483" spans="2:12">
      <c r="B483" s="26" t="s">
        <v>441</v>
      </c>
      <c r="C483" s="32">
        <v>0</v>
      </c>
      <c r="D483" s="33">
        <v>7</v>
      </c>
      <c r="E483" s="33">
        <v>39</v>
      </c>
      <c r="F483" s="33">
        <v>65</v>
      </c>
      <c r="G483" s="33">
        <v>0</v>
      </c>
      <c r="H483" s="33">
        <v>0</v>
      </c>
      <c r="I483" s="33">
        <v>111</v>
      </c>
      <c r="J483" s="28"/>
      <c r="K483" s="28"/>
      <c r="L483" s="100"/>
    </row>
    <row r="484" spans="2:12">
      <c r="B484" s="26" t="s">
        <v>442</v>
      </c>
      <c r="C484" s="32">
        <v>0</v>
      </c>
      <c r="D484" s="33">
        <v>11</v>
      </c>
      <c r="E484" s="33">
        <v>42</v>
      </c>
      <c r="F484" s="33">
        <v>88</v>
      </c>
      <c r="G484" s="33">
        <v>0</v>
      </c>
      <c r="H484" s="33">
        <v>0</v>
      </c>
      <c r="I484" s="33">
        <v>141</v>
      </c>
      <c r="J484" s="28"/>
      <c r="K484" s="28"/>
      <c r="L484" s="100"/>
    </row>
    <row r="485" spans="2:12">
      <c r="B485" s="26" t="s">
        <v>443</v>
      </c>
      <c r="C485" s="32">
        <v>0</v>
      </c>
      <c r="D485" s="33">
        <v>13</v>
      </c>
      <c r="E485" s="33">
        <v>55</v>
      </c>
      <c r="F485" s="33">
        <v>85</v>
      </c>
      <c r="G485" s="33">
        <v>0</v>
      </c>
      <c r="H485" s="33">
        <v>0</v>
      </c>
      <c r="I485" s="33">
        <v>153</v>
      </c>
      <c r="J485" s="28"/>
      <c r="K485" s="28"/>
      <c r="L485" s="100"/>
    </row>
    <row r="486" spans="2:12">
      <c r="B486" s="26" t="s">
        <v>444</v>
      </c>
      <c r="C486" s="32">
        <v>0</v>
      </c>
      <c r="D486" s="33">
        <v>13</v>
      </c>
      <c r="E486" s="33">
        <v>43</v>
      </c>
      <c r="F486" s="33">
        <v>81</v>
      </c>
      <c r="G486" s="33">
        <v>0</v>
      </c>
      <c r="H486" s="33">
        <v>0</v>
      </c>
      <c r="I486" s="33">
        <v>137</v>
      </c>
      <c r="J486" s="28"/>
      <c r="K486" s="28"/>
      <c r="L486" s="100"/>
    </row>
    <row r="487" spans="2:12">
      <c r="B487" s="26" t="s">
        <v>445</v>
      </c>
      <c r="C487" s="32">
        <v>0</v>
      </c>
      <c r="D487" s="33">
        <v>16</v>
      </c>
      <c r="E487" s="33">
        <v>35</v>
      </c>
      <c r="F487" s="33">
        <v>58</v>
      </c>
      <c r="G487" s="33">
        <v>0</v>
      </c>
      <c r="H487" s="33">
        <v>0</v>
      </c>
      <c r="I487" s="33">
        <v>109</v>
      </c>
      <c r="J487" s="28"/>
      <c r="K487" s="28"/>
      <c r="L487" s="100"/>
    </row>
    <row r="488" spans="2:12">
      <c r="B488" s="26" t="s">
        <v>446</v>
      </c>
      <c r="C488" s="32">
        <v>0</v>
      </c>
      <c r="D488" s="33">
        <v>1</v>
      </c>
      <c r="E488" s="33">
        <v>44</v>
      </c>
      <c r="F488" s="33">
        <v>72</v>
      </c>
      <c r="G488" s="33">
        <v>0</v>
      </c>
      <c r="H488" s="33">
        <v>0</v>
      </c>
      <c r="I488" s="33">
        <v>117</v>
      </c>
      <c r="J488" s="28"/>
      <c r="K488" s="28"/>
      <c r="L488" s="100"/>
    </row>
    <row r="489" spans="2:12">
      <c r="B489" s="26" t="s">
        <v>447</v>
      </c>
      <c r="C489" s="32">
        <v>0</v>
      </c>
      <c r="D489" s="33">
        <v>10</v>
      </c>
      <c r="E489" s="33">
        <v>44</v>
      </c>
      <c r="F489" s="33">
        <v>63</v>
      </c>
      <c r="G489" s="33">
        <v>0</v>
      </c>
      <c r="H489" s="33">
        <v>0</v>
      </c>
      <c r="I489" s="33">
        <v>117</v>
      </c>
      <c r="J489" s="28"/>
      <c r="K489" s="28"/>
      <c r="L489" s="100"/>
    </row>
    <row r="490" spans="2:12">
      <c r="B490" s="26" t="s">
        <v>448</v>
      </c>
      <c r="C490" s="32">
        <v>0</v>
      </c>
      <c r="D490" s="33">
        <v>12</v>
      </c>
      <c r="E490" s="33">
        <v>42</v>
      </c>
      <c r="F490" s="33">
        <v>71</v>
      </c>
      <c r="G490" s="33">
        <v>0</v>
      </c>
      <c r="H490" s="33">
        <v>0</v>
      </c>
      <c r="I490" s="33">
        <v>125</v>
      </c>
      <c r="J490" s="28"/>
      <c r="K490" s="28"/>
      <c r="L490" s="100"/>
    </row>
    <row r="491" spans="2:12">
      <c r="B491" s="26" t="s">
        <v>449</v>
      </c>
      <c r="C491" s="32">
        <v>0</v>
      </c>
      <c r="D491" s="33">
        <v>2</v>
      </c>
      <c r="E491" s="33">
        <v>47</v>
      </c>
      <c r="F491" s="33">
        <v>80</v>
      </c>
      <c r="G491" s="33">
        <v>0</v>
      </c>
      <c r="H491" s="33">
        <v>0</v>
      </c>
      <c r="I491" s="33">
        <v>129</v>
      </c>
      <c r="J491" s="28"/>
      <c r="K491" s="28"/>
      <c r="L491" s="100"/>
    </row>
    <row r="492" spans="2:12">
      <c r="B492" s="26" t="s">
        <v>450</v>
      </c>
      <c r="C492" s="32">
        <v>0</v>
      </c>
      <c r="D492" s="33">
        <v>18</v>
      </c>
      <c r="E492" s="33">
        <v>47</v>
      </c>
      <c r="F492" s="33">
        <v>95</v>
      </c>
      <c r="G492" s="33">
        <v>0</v>
      </c>
      <c r="H492" s="33">
        <v>0</v>
      </c>
      <c r="I492" s="33">
        <v>160</v>
      </c>
      <c r="J492" s="28"/>
      <c r="K492" s="28"/>
      <c r="L492" s="100"/>
    </row>
    <row r="493" spans="2:12">
      <c r="B493" s="26" t="s">
        <v>451</v>
      </c>
      <c r="C493" s="32">
        <v>0</v>
      </c>
      <c r="D493" s="33">
        <v>6</v>
      </c>
      <c r="E493" s="33">
        <v>49</v>
      </c>
      <c r="F493" s="33">
        <v>83</v>
      </c>
      <c r="G493" s="33">
        <v>0</v>
      </c>
      <c r="H493" s="33">
        <v>0</v>
      </c>
      <c r="I493" s="33">
        <v>138</v>
      </c>
      <c r="J493" s="28"/>
      <c r="K493" s="28"/>
      <c r="L493" s="100"/>
    </row>
    <row r="494" spans="2:12">
      <c r="B494" s="26" t="s">
        <v>452</v>
      </c>
      <c r="C494" s="32">
        <v>0</v>
      </c>
      <c r="D494" s="33">
        <v>5</v>
      </c>
      <c r="E494" s="33">
        <v>45</v>
      </c>
      <c r="F494" s="33">
        <v>94</v>
      </c>
      <c r="G494" s="33">
        <v>0</v>
      </c>
      <c r="H494" s="33">
        <v>0</v>
      </c>
      <c r="I494" s="33">
        <v>144</v>
      </c>
      <c r="J494" s="28"/>
      <c r="K494" s="28"/>
      <c r="L494" s="100"/>
    </row>
    <row r="495" spans="2:12">
      <c r="B495" s="26" t="s">
        <v>453</v>
      </c>
      <c r="C495" s="32">
        <v>0</v>
      </c>
      <c r="D495" s="33">
        <v>4</v>
      </c>
      <c r="E495" s="33">
        <v>45</v>
      </c>
      <c r="F495" s="33">
        <v>86</v>
      </c>
      <c r="G495" s="33">
        <v>0</v>
      </c>
      <c r="H495" s="33">
        <v>0</v>
      </c>
      <c r="I495" s="33">
        <v>135</v>
      </c>
      <c r="J495" s="28"/>
      <c r="K495" s="28"/>
      <c r="L495" s="100"/>
    </row>
    <row r="496" spans="2:12">
      <c r="B496" s="26" t="s">
        <v>454</v>
      </c>
      <c r="C496" s="32">
        <v>0</v>
      </c>
      <c r="D496" s="33">
        <v>9</v>
      </c>
      <c r="E496" s="33">
        <v>47</v>
      </c>
      <c r="F496" s="33">
        <v>93</v>
      </c>
      <c r="G496" s="33">
        <v>0</v>
      </c>
      <c r="H496" s="33">
        <v>0</v>
      </c>
      <c r="I496" s="33">
        <v>149</v>
      </c>
      <c r="J496" s="28"/>
      <c r="K496" s="28"/>
      <c r="L496" s="100"/>
    </row>
    <row r="497" spans="2:12">
      <c r="B497" s="26" t="s">
        <v>455</v>
      </c>
      <c r="C497" s="32">
        <v>0</v>
      </c>
      <c r="D497" s="33">
        <v>9</v>
      </c>
      <c r="E497" s="33">
        <v>50</v>
      </c>
      <c r="F497" s="33">
        <v>97</v>
      </c>
      <c r="G497" s="33">
        <v>0</v>
      </c>
      <c r="H497" s="33">
        <v>0</v>
      </c>
      <c r="I497" s="33">
        <v>156</v>
      </c>
      <c r="J497" s="28"/>
      <c r="K497" s="28"/>
      <c r="L497" s="100"/>
    </row>
    <row r="498" spans="2:12">
      <c r="B498" s="26" t="s">
        <v>456</v>
      </c>
      <c r="C498" s="32">
        <v>0</v>
      </c>
      <c r="D498" s="33">
        <v>4</v>
      </c>
      <c r="E498" s="33">
        <v>50</v>
      </c>
      <c r="F498" s="33">
        <v>102</v>
      </c>
      <c r="G498" s="33">
        <v>0</v>
      </c>
      <c r="H498" s="33">
        <v>0</v>
      </c>
      <c r="I498" s="33">
        <v>156</v>
      </c>
      <c r="J498" s="28"/>
      <c r="K498" s="28"/>
      <c r="L498" s="100"/>
    </row>
    <row r="499" spans="2:12">
      <c r="B499" s="26" t="s">
        <v>457</v>
      </c>
      <c r="C499" s="32">
        <v>0</v>
      </c>
      <c r="D499" s="33">
        <v>3</v>
      </c>
      <c r="E499" s="33">
        <v>47</v>
      </c>
      <c r="F499" s="33">
        <v>91</v>
      </c>
      <c r="G499" s="33">
        <v>0</v>
      </c>
      <c r="H499" s="33">
        <v>0</v>
      </c>
      <c r="I499" s="33">
        <v>141</v>
      </c>
      <c r="J499" s="28"/>
      <c r="K499" s="28"/>
      <c r="L499" s="100"/>
    </row>
    <row r="500" spans="2:12">
      <c r="B500" s="26" t="s">
        <v>458</v>
      </c>
      <c r="C500" s="32">
        <v>0</v>
      </c>
      <c r="D500" s="33">
        <v>15</v>
      </c>
      <c r="E500" s="33">
        <v>57</v>
      </c>
      <c r="F500" s="33">
        <v>91</v>
      </c>
      <c r="G500" s="33">
        <v>0</v>
      </c>
      <c r="H500" s="33">
        <v>0</v>
      </c>
      <c r="I500" s="33">
        <v>163</v>
      </c>
      <c r="J500" s="28"/>
      <c r="K500" s="28"/>
      <c r="L500" s="100"/>
    </row>
    <row r="501" spans="2:12">
      <c r="B501" s="26" t="s">
        <v>459</v>
      </c>
      <c r="C501" s="32">
        <v>0</v>
      </c>
      <c r="D501" s="33">
        <v>8</v>
      </c>
      <c r="E501" s="33">
        <v>48</v>
      </c>
      <c r="F501" s="33">
        <v>82</v>
      </c>
      <c r="G501" s="33">
        <v>0</v>
      </c>
      <c r="H501" s="33">
        <v>0</v>
      </c>
      <c r="I501" s="33">
        <v>138</v>
      </c>
      <c r="J501" s="28"/>
      <c r="K501" s="28"/>
      <c r="L501" s="100"/>
    </row>
    <row r="502" spans="2:12">
      <c r="B502" s="26" t="s">
        <v>460</v>
      </c>
      <c r="C502" s="32">
        <v>0</v>
      </c>
      <c r="D502" s="33">
        <v>11</v>
      </c>
      <c r="E502" s="33">
        <v>44</v>
      </c>
      <c r="F502" s="33">
        <v>75</v>
      </c>
      <c r="G502" s="33">
        <v>0</v>
      </c>
      <c r="H502" s="33">
        <v>0</v>
      </c>
      <c r="I502" s="33">
        <v>130</v>
      </c>
      <c r="J502" s="28"/>
      <c r="K502" s="28"/>
      <c r="L502" s="100"/>
    </row>
    <row r="503" spans="2:12">
      <c r="B503" s="26" t="s">
        <v>461</v>
      </c>
      <c r="C503" s="32">
        <v>0</v>
      </c>
      <c r="D503" s="33">
        <v>10</v>
      </c>
      <c r="E503" s="33">
        <v>38</v>
      </c>
      <c r="F503" s="33">
        <v>90</v>
      </c>
      <c r="G503" s="33">
        <v>0</v>
      </c>
      <c r="H503" s="33">
        <v>0</v>
      </c>
      <c r="I503" s="33">
        <v>138</v>
      </c>
      <c r="J503" s="28"/>
      <c r="K503" s="28"/>
      <c r="L503" s="100"/>
    </row>
    <row r="504" spans="2:12">
      <c r="B504" s="26" t="s">
        <v>462</v>
      </c>
      <c r="C504" s="32">
        <v>0</v>
      </c>
      <c r="D504" s="33">
        <v>8</v>
      </c>
      <c r="E504" s="33">
        <v>41</v>
      </c>
      <c r="F504" s="33">
        <v>73</v>
      </c>
      <c r="G504" s="33">
        <v>0</v>
      </c>
      <c r="H504" s="33">
        <v>0</v>
      </c>
      <c r="I504" s="33">
        <v>122</v>
      </c>
      <c r="J504" s="28"/>
      <c r="K504" s="28"/>
      <c r="L504" s="100"/>
    </row>
    <row r="505" spans="2:12">
      <c r="B505" s="26" t="s">
        <v>463</v>
      </c>
      <c r="C505" s="32">
        <v>0</v>
      </c>
      <c r="D505" s="33">
        <v>7</v>
      </c>
      <c r="E505" s="33">
        <v>33</v>
      </c>
      <c r="F505" s="33">
        <v>74</v>
      </c>
      <c r="G505" s="33">
        <v>0</v>
      </c>
      <c r="H505" s="33">
        <v>0</v>
      </c>
      <c r="I505" s="33">
        <v>114</v>
      </c>
      <c r="J505" s="28"/>
      <c r="K505" s="28"/>
      <c r="L505" s="100"/>
    </row>
    <row r="506" spans="2:12">
      <c r="B506" s="26" t="s">
        <v>464</v>
      </c>
      <c r="C506" s="32">
        <v>0</v>
      </c>
      <c r="D506" s="33">
        <v>8</v>
      </c>
      <c r="E506" s="33">
        <v>45</v>
      </c>
      <c r="F506" s="33">
        <v>76</v>
      </c>
      <c r="G506" s="33">
        <v>0</v>
      </c>
      <c r="H506" s="33">
        <v>0</v>
      </c>
      <c r="I506" s="33">
        <v>129</v>
      </c>
      <c r="J506" s="28"/>
      <c r="K506" s="28"/>
      <c r="L506" s="100"/>
    </row>
    <row r="507" spans="2:12">
      <c r="B507" s="26" t="s">
        <v>465</v>
      </c>
      <c r="C507" s="32">
        <v>0</v>
      </c>
      <c r="D507" s="33">
        <v>11</v>
      </c>
      <c r="E507" s="33">
        <v>46</v>
      </c>
      <c r="F507" s="33">
        <v>76</v>
      </c>
      <c r="G507" s="33">
        <v>0</v>
      </c>
      <c r="H507" s="33">
        <v>0</v>
      </c>
      <c r="I507" s="33">
        <v>133</v>
      </c>
      <c r="J507" s="28"/>
      <c r="K507" s="28"/>
      <c r="L507" s="100"/>
    </row>
    <row r="508" spans="2:12">
      <c r="B508" s="26" t="s">
        <v>466</v>
      </c>
      <c r="C508" s="32">
        <v>0</v>
      </c>
      <c r="D508" s="33">
        <v>8</v>
      </c>
      <c r="E508" s="33">
        <v>49</v>
      </c>
      <c r="F508" s="33">
        <v>85</v>
      </c>
      <c r="G508" s="33">
        <v>0</v>
      </c>
      <c r="H508" s="33">
        <v>0</v>
      </c>
      <c r="I508" s="33">
        <v>142</v>
      </c>
      <c r="J508" s="28"/>
      <c r="K508" s="28"/>
      <c r="L508" s="100"/>
    </row>
    <row r="509" spans="2:12">
      <c r="B509" s="26" t="s">
        <v>467</v>
      </c>
      <c r="C509" s="32">
        <v>0</v>
      </c>
      <c r="D509" s="33">
        <v>14</v>
      </c>
      <c r="E509" s="33">
        <v>39</v>
      </c>
      <c r="F509" s="33">
        <v>88</v>
      </c>
      <c r="G509" s="33">
        <v>0</v>
      </c>
      <c r="H509" s="33">
        <v>0</v>
      </c>
      <c r="I509" s="33">
        <v>141</v>
      </c>
      <c r="J509" s="28"/>
      <c r="K509" s="28"/>
      <c r="L509" s="100"/>
    </row>
    <row r="510" spans="2:12">
      <c r="B510" s="26" t="s">
        <v>468</v>
      </c>
      <c r="C510" s="32">
        <v>0</v>
      </c>
      <c r="D510" s="33">
        <v>14</v>
      </c>
      <c r="E510" s="33">
        <v>39</v>
      </c>
      <c r="F510" s="33">
        <v>78</v>
      </c>
      <c r="G510" s="33">
        <v>0</v>
      </c>
      <c r="H510" s="33">
        <v>0</v>
      </c>
      <c r="I510" s="33">
        <v>131</v>
      </c>
      <c r="J510" s="28"/>
      <c r="K510" s="28"/>
      <c r="L510" s="100"/>
    </row>
    <row r="511" spans="2:12">
      <c r="B511" s="26" t="s">
        <v>469</v>
      </c>
      <c r="C511" s="32">
        <v>0</v>
      </c>
      <c r="D511" s="33">
        <v>7</v>
      </c>
      <c r="E511" s="33">
        <v>28</v>
      </c>
      <c r="F511" s="33">
        <v>86</v>
      </c>
      <c r="G511" s="33">
        <v>0</v>
      </c>
      <c r="H511" s="33">
        <v>0</v>
      </c>
      <c r="I511" s="33">
        <v>121</v>
      </c>
      <c r="J511" s="28"/>
      <c r="K511" s="28"/>
      <c r="L511" s="100"/>
    </row>
    <row r="512" spans="2:12">
      <c r="B512" s="26" t="s">
        <v>470</v>
      </c>
      <c r="C512" s="32">
        <v>0</v>
      </c>
      <c r="D512" s="33">
        <v>6</v>
      </c>
      <c r="E512" s="33">
        <v>44</v>
      </c>
      <c r="F512" s="33">
        <v>107</v>
      </c>
      <c r="G512" s="33">
        <v>0</v>
      </c>
      <c r="H512" s="33">
        <v>0</v>
      </c>
      <c r="I512" s="33">
        <v>157</v>
      </c>
      <c r="J512" s="28"/>
      <c r="K512" s="28"/>
      <c r="L512" s="100"/>
    </row>
    <row r="513" spans="2:12">
      <c r="B513" s="26" t="s">
        <v>471</v>
      </c>
      <c r="C513" s="32">
        <v>0</v>
      </c>
      <c r="D513" s="33">
        <v>11</v>
      </c>
      <c r="E513" s="33">
        <v>39</v>
      </c>
      <c r="F513" s="33">
        <v>90</v>
      </c>
      <c r="G513" s="33">
        <v>0</v>
      </c>
      <c r="H513" s="33">
        <v>0</v>
      </c>
      <c r="I513" s="33">
        <v>140</v>
      </c>
      <c r="J513" s="28"/>
      <c r="K513" s="28"/>
      <c r="L513" s="100"/>
    </row>
    <row r="514" spans="2:12">
      <c r="B514" s="26" t="s">
        <v>472</v>
      </c>
      <c r="C514" s="32">
        <v>0</v>
      </c>
      <c r="D514" s="33">
        <v>11</v>
      </c>
      <c r="E514" s="33">
        <v>39</v>
      </c>
      <c r="F514" s="33">
        <v>88</v>
      </c>
      <c r="G514" s="33">
        <v>0</v>
      </c>
      <c r="H514" s="33">
        <v>0</v>
      </c>
      <c r="I514" s="33">
        <f>$G$219</f>
        <v>7</v>
      </c>
      <c r="J514" s="28"/>
      <c r="K514" s="28"/>
      <c r="L514" s="100"/>
    </row>
    <row r="515" spans="2:12">
      <c r="B515" s="26" t="s">
        <v>473</v>
      </c>
      <c r="C515" s="32">
        <v>0</v>
      </c>
      <c r="D515" s="33">
        <v>7</v>
      </c>
      <c r="E515" s="33">
        <v>37</v>
      </c>
      <c r="F515" s="33">
        <v>79</v>
      </c>
      <c r="G515" s="33">
        <v>0</v>
      </c>
      <c r="H515" s="33">
        <v>0</v>
      </c>
      <c r="I515" s="33">
        <v>123</v>
      </c>
      <c r="J515" s="28"/>
      <c r="K515" s="28"/>
      <c r="L515" s="100"/>
    </row>
    <row r="516" spans="2:12">
      <c r="B516" s="26" t="s">
        <v>474</v>
      </c>
      <c r="C516" s="32">
        <v>0</v>
      </c>
      <c r="D516" s="33">
        <v>8</v>
      </c>
      <c r="E516" s="33">
        <v>14</v>
      </c>
      <c r="F516" s="33">
        <v>85</v>
      </c>
      <c r="G516" s="33">
        <v>0</v>
      </c>
      <c r="H516" s="33">
        <v>0</v>
      </c>
      <c r="I516" s="33">
        <v>137</v>
      </c>
      <c r="J516" s="28"/>
      <c r="K516" s="28"/>
      <c r="L516" s="100"/>
    </row>
    <row r="517" spans="2:12">
      <c r="B517" s="26" t="s">
        <v>475</v>
      </c>
      <c r="C517" s="32">
        <v>0</v>
      </c>
      <c r="D517" s="33">
        <v>14</v>
      </c>
      <c r="E517" s="33">
        <v>45</v>
      </c>
      <c r="F517" s="33">
        <v>86</v>
      </c>
      <c r="G517" s="33">
        <v>0</v>
      </c>
      <c r="H517" s="33">
        <v>0</v>
      </c>
      <c r="I517" s="33">
        <v>145</v>
      </c>
      <c r="J517" s="28"/>
      <c r="K517" s="28"/>
      <c r="L517" s="100"/>
    </row>
    <row r="518" spans="2:12">
      <c r="B518" s="26" t="s">
        <v>476</v>
      </c>
      <c r="C518" s="32">
        <v>0</v>
      </c>
      <c r="D518" s="33">
        <v>14</v>
      </c>
      <c r="E518" s="33">
        <v>38</v>
      </c>
      <c r="F518" s="33">
        <v>71</v>
      </c>
      <c r="G518" s="33">
        <v>0</v>
      </c>
      <c r="H518" s="33">
        <v>0</v>
      </c>
      <c r="I518" s="33">
        <v>123</v>
      </c>
      <c r="J518" s="28"/>
      <c r="K518" s="28"/>
      <c r="L518" s="100"/>
    </row>
    <row r="519" spans="2:12">
      <c r="B519" s="26" t="s">
        <v>477</v>
      </c>
      <c r="C519" s="32">
        <v>0</v>
      </c>
      <c r="D519" s="33">
        <v>12</v>
      </c>
      <c r="E519" s="33">
        <v>59</v>
      </c>
      <c r="F519" s="33">
        <v>87</v>
      </c>
      <c r="G519" s="33">
        <v>0</v>
      </c>
      <c r="H519" s="33">
        <v>0</v>
      </c>
      <c r="I519" s="33">
        <v>158</v>
      </c>
      <c r="J519" s="28"/>
      <c r="K519" s="28"/>
      <c r="L519" s="100"/>
    </row>
    <row r="520" spans="2:12">
      <c r="B520" s="26" t="s">
        <v>478</v>
      </c>
      <c r="C520" s="32">
        <v>0</v>
      </c>
      <c r="D520" s="33">
        <v>12</v>
      </c>
      <c r="E520" s="33">
        <v>56</v>
      </c>
      <c r="F520" s="33">
        <v>93</v>
      </c>
      <c r="G520" s="33">
        <v>0</v>
      </c>
      <c r="H520" s="33">
        <v>0</v>
      </c>
      <c r="I520" s="33">
        <v>161</v>
      </c>
      <c r="J520" s="28"/>
      <c r="K520" s="28"/>
      <c r="L520" s="100"/>
    </row>
    <row r="521" spans="2:12">
      <c r="B521" s="26" t="s">
        <v>479</v>
      </c>
      <c r="C521" s="32">
        <v>0</v>
      </c>
      <c r="D521" s="33">
        <v>11</v>
      </c>
      <c r="E521" s="33">
        <v>65</v>
      </c>
      <c r="F521" s="33">
        <v>75</v>
      </c>
      <c r="G521" s="33">
        <v>0</v>
      </c>
      <c r="H521" s="33">
        <v>0</v>
      </c>
      <c r="I521" s="33">
        <v>151</v>
      </c>
      <c r="J521" s="28"/>
      <c r="K521" s="28"/>
      <c r="L521" s="100"/>
    </row>
    <row r="522" spans="2:12">
      <c r="B522" s="26" t="s">
        <v>480</v>
      </c>
      <c r="C522" s="32">
        <v>0</v>
      </c>
      <c r="D522" s="33">
        <v>7</v>
      </c>
      <c r="E522" s="33">
        <v>65</v>
      </c>
      <c r="F522" s="33">
        <v>82</v>
      </c>
      <c r="G522" s="33">
        <v>0</v>
      </c>
      <c r="H522" s="33">
        <v>0</v>
      </c>
      <c r="I522" s="33">
        <v>154</v>
      </c>
      <c r="J522" s="28"/>
      <c r="K522" s="28"/>
      <c r="L522" s="100"/>
    </row>
    <row r="523" spans="2:12">
      <c r="B523" s="26" t="s">
        <v>481</v>
      </c>
      <c r="C523" s="32">
        <v>0</v>
      </c>
      <c r="D523" s="33">
        <v>9</v>
      </c>
      <c r="E523" s="33">
        <v>62</v>
      </c>
      <c r="F523" s="33">
        <v>74</v>
      </c>
      <c r="G523" s="33">
        <v>0</v>
      </c>
      <c r="H523" s="33">
        <v>0</v>
      </c>
      <c r="I523" s="33">
        <v>145</v>
      </c>
      <c r="J523" s="28"/>
      <c r="K523" s="28"/>
      <c r="L523" s="100"/>
    </row>
    <row r="524" spans="2:12">
      <c r="B524" s="26" t="s">
        <v>482</v>
      </c>
      <c r="C524" s="32">
        <v>0</v>
      </c>
      <c r="D524" s="33">
        <v>12</v>
      </c>
      <c r="E524" s="33">
        <v>46</v>
      </c>
      <c r="F524" s="33">
        <v>75</v>
      </c>
      <c r="G524" s="33">
        <v>0</v>
      </c>
      <c r="H524" s="33">
        <v>0</v>
      </c>
      <c r="I524" s="33">
        <v>133</v>
      </c>
      <c r="J524" s="28"/>
      <c r="K524" s="28"/>
      <c r="L524" s="100"/>
    </row>
    <row r="525" spans="2:12">
      <c r="B525" s="26" t="s">
        <v>483</v>
      </c>
      <c r="C525" s="32">
        <v>0</v>
      </c>
      <c r="D525" s="33">
        <v>6</v>
      </c>
      <c r="E525" s="33">
        <v>49</v>
      </c>
      <c r="F525" s="33">
        <v>76</v>
      </c>
      <c r="G525" s="33">
        <v>0</v>
      </c>
      <c r="H525" s="33">
        <v>0</v>
      </c>
      <c r="I525" s="33">
        <v>131</v>
      </c>
      <c r="J525" s="28"/>
      <c r="K525" s="28"/>
      <c r="L525" s="100"/>
    </row>
    <row r="526" spans="2:12">
      <c r="B526" s="26" t="s">
        <v>484</v>
      </c>
      <c r="C526" s="32">
        <v>0</v>
      </c>
      <c r="D526" s="33">
        <v>18</v>
      </c>
      <c r="E526" s="33">
        <v>52</v>
      </c>
      <c r="F526" s="33">
        <v>94</v>
      </c>
      <c r="G526" s="33">
        <v>0</v>
      </c>
      <c r="H526" s="33">
        <v>0</v>
      </c>
      <c r="I526" s="33">
        <v>164</v>
      </c>
      <c r="J526" s="28"/>
      <c r="K526" s="28"/>
      <c r="L526" s="100"/>
    </row>
    <row r="527" spans="2:12">
      <c r="B527" s="26" t="s">
        <v>485</v>
      </c>
      <c r="C527" s="32">
        <v>0</v>
      </c>
      <c r="D527" s="33">
        <v>13</v>
      </c>
      <c r="E527" s="33">
        <v>64</v>
      </c>
      <c r="F527" s="33">
        <v>89</v>
      </c>
      <c r="G527" s="33">
        <v>0</v>
      </c>
      <c r="H527" s="33">
        <v>0</v>
      </c>
      <c r="I527" s="33">
        <v>166</v>
      </c>
      <c r="J527" s="28"/>
      <c r="K527" s="28"/>
      <c r="L527" s="100"/>
    </row>
    <row r="528" spans="2:12">
      <c r="B528" s="26" t="s">
        <v>486</v>
      </c>
      <c r="C528" s="32">
        <v>0</v>
      </c>
      <c r="D528" s="33">
        <v>5</v>
      </c>
      <c r="E528" s="33">
        <v>51</v>
      </c>
      <c r="F528" s="33">
        <v>75</v>
      </c>
      <c r="G528" s="33">
        <v>0</v>
      </c>
      <c r="H528" s="33">
        <v>0</v>
      </c>
      <c r="I528" s="33">
        <v>131</v>
      </c>
      <c r="J528" s="28"/>
      <c r="K528" s="28"/>
      <c r="L528" s="100"/>
    </row>
    <row r="529" spans="2:12">
      <c r="B529" s="26" t="s">
        <v>487</v>
      </c>
      <c r="C529" s="32">
        <v>0</v>
      </c>
      <c r="D529" s="33">
        <v>16</v>
      </c>
      <c r="E529" s="33">
        <v>61</v>
      </c>
      <c r="F529" s="33">
        <v>98</v>
      </c>
      <c r="G529" s="33">
        <v>0</v>
      </c>
      <c r="H529" s="33">
        <v>0</v>
      </c>
      <c r="I529" s="33">
        <v>175</v>
      </c>
      <c r="J529" s="28"/>
      <c r="K529" s="28"/>
      <c r="L529" s="100"/>
    </row>
    <row r="530" spans="2:12">
      <c r="B530" s="26" t="s">
        <v>488</v>
      </c>
      <c r="C530" s="32">
        <v>0</v>
      </c>
      <c r="D530" s="33">
        <v>18</v>
      </c>
      <c r="E530" s="33">
        <v>52</v>
      </c>
      <c r="F530" s="33">
        <v>84</v>
      </c>
      <c r="G530" s="33">
        <v>0</v>
      </c>
      <c r="H530" s="33">
        <v>0</v>
      </c>
      <c r="I530" s="33">
        <v>154</v>
      </c>
      <c r="J530" s="28"/>
      <c r="K530" s="28"/>
      <c r="L530" s="100"/>
    </row>
    <row r="531" spans="2:12">
      <c r="B531" s="26" t="s">
        <v>489</v>
      </c>
      <c r="C531" s="32">
        <v>0</v>
      </c>
      <c r="D531" s="33">
        <v>15</v>
      </c>
      <c r="E531" s="33">
        <v>46</v>
      </c>
      <c r="F531" s="33">
        <v>100</v>
      </c>
      <c r="G531" s="33">
        <v>0</v>
      </c>
      <c r="H531" s="33">
        <v>0</v>
      </c>
      <c r="I531" s="33">
        <v>161</v>
      </c>
      <c r="J531" s="28"/>
      <c r="K531" s="28"/>
      <c r="L531" s="100"/>
    </row>
    <row r="532" spans="2:12">
      <c r="B532" s="26" t="s">
        <v>490</v>
      </c>
      <c r="C532" s="32">
        <v>0</v>
      </c>
      <c r="D532" s="33">
        <v>16</v>
      </c>
      <c r="E532" s="33">
        <v>42</v>
      </c>
      <c r="F532" s="33">
        <v>87</v>
      </c>
      <c r="G532" s="33">
        <v>0</v>
      </c>
      <c r="H532" s="33">
        <v>0</v>
      </c>
      <c r="I532" s="33">
        <v>145</v>
      </c>
      <c r="J532" s="28"/>
      <c r="K532" s="28"/>
      <c r="L532" s="100"/>
    </row>
    <row r="533" spans="2:12">
      <c r="B533" s="26" t="s">
        <v>491</v>
      </c>
      <c r="C533" s="32">
        <v>0</v>
      </c>
      <c r="D533" s="33">
        <v>9</v>
      </c>
      <c r="E533" s="33">
        <v>31</v>
      </c>
      <c r="F533" s="33">
        <v>84</v>
      </c>
      <c r="G533" s="33">
        <v>0</v>
      </c>
      <c r="H533" s="33">
        <v>0</v>
      </c>
      <c r="I533" s="33">
        <v>124</v>
      </c>
      <c r="J533" s="28"/>
      <c r="K533" s="28"/>
      <c r="L533" s="100"/>
    </row>
    <row r="534" spans="2:12">
      <c r="B534" s="26" t="s">
        <v>492</v>
      </c>
      <c r="C534" s="32">
        <v>0</v>
      </c>
      <c r="D534" s="33">
        <v>14</v>
      </c>
      <c r="E534" s="33">
        <v>35</v>
      </c>
      <c r="F534" s="33">
        <v>83</v>
      </c>
      <c r="G534" s="33">
        <v>0</v>
      </c>
      <c r="H534" s="33">
        <v>0</v>
      </c>
      <c r="I534" s="33">
        <v>132</v>
      </c>
      <c r="J534" s="28"/>
      <c r="K534" s="28"/>
      <c r="L534" s="100"/>
    </row>
    <row r="535" spans="2:12">
      <c r="B535" s="26" t="s">
        <v>493</v>
      </c>
      <c r="C535" s="32">
        <v>0</v>
      </c>
      <c r="D535" s="33">
        <v>7</v>
      </c>
      <c r="E535" s="33">
        <v>44</v>
      </c>
      <c r="F535" s="33">
        <v>67</v>
      </c>
      <c r="G535" s="33">
        <v>0</v>
      </c>
      <c r="H535" s="33">
        <v>0</v>
      </c>
      <c r="I535" s="33">
        <v>118</v>
      </c>
      <c r="J535" s="28"/>
      <c r="K535" s="28"/>
      <c r="L535" s="100"/>
    </row>
    <row r="536" spans="2:12">
      <c r="B536" s="26" t="s">
        <v>494</v>
      </c>
      <c r="C536" s="32">
        <v>0</v>
      </c>
      <c r="D536" s="33">
        <v>7</v>
      </c>
      <c r="E536" s="33">
        <v>49</v>
      </c>
      <c r="F536" s="33">
        <v>94</v>
      </c>
      <c r="G536" s="33">
        <v>0</v>
      </c>
      <c r="H536" s="33">
        <v>0</v>
      </c>
      <c r="I536" s="33">
        <v>150</v>
      </c>
      <c r="J536" s="28"/>
      <c r="K536" s="28"/>
      <c r="L536" s="100"/>
    </row>
    <row r="537" spans="2:12">
      <c r="B537" s="26" t="s">
        <v>495</v>
      </c>
      <c r="C537" s="32">
        <v>0</v>
      </c>
      <c r="D537" s="33">
        <v>13</v>
      </c>
      <c r="E537" s="33">
        <v>54</v>
      </c>
      <c r="F537" s="33">
        <v>86</v>
      </c>
      <c r="G537" s="33">
        <v>0</v>
      </c>
      <c r="H537" s="33">
        <v>0</v>
      </c>
      <c r="I537" s="33">
        <v>153</v>
      </c>
      <c r="J537" s="28"/>
      <c r="K537" s="28"/>
      <c r="L537" s="100"/>
    </row>
    <row r="538" spans="2:12">
      <c r="B538" s="26" t="s">
        <v>496</v>
      </c>
      <c r="C538" s="32">
        <v>0</v>
      </c>
      <c r="D538" s="33">
        <v>11</v>
      </c>
      <c r="E538" s="33">
        <v>41</v>
      </c>
      <c r="F538" s="33">
        <v>69</v>
      </c>
      <c r="G538" s="33">
        <v>0</v>
      </c>
      <c r="H538" s="33">
        <v>0</v>
      </c>
      <c r="I538" s="33">
        <v>121</v>
      </c>
      <c r="J538" s="28"/>
      <c r="K538" s="28"/>
      <c r="L538" s="100"/>
    </row>
    <row r="539" spans="2:12">
      <c r="B539" s="26" t="s">
        <v>497</v>
      </c>
      <c r="C539" s="32">
        <v>0</v>
      </c>
      <c r="D539" s="33">
        <v>13</v>
      </c>
      <c r="E539" s="33">
        <v>33</v>
      </c>
      <c r="F539" s="33">
        <v>75</v>
      </c>
      <c r="G539" s="33">
        <v>0</v>
      </c>
      <c r="H539" s="33">
        <v>0</v>
      </c>
      <c r="I539" s="33">
        <v>121</v>
      </c>
      <c r="J539" s="28"/>
      <c r="K539" s="28"/>
      <c r="L539" s="100"/>
    </row>
    <row r="540" spans="2:12">
      <c r="B540" s="26" t="s">
        <v>498</v>
      </c>
      <c r="C540" s="32">
        <v>0</v>
      </c>
      <c r="D540" s="33">
        <v>8</v>
      </c>
      <c r="E540" s="33">
        <v>34</v>
      </c>
      <c r="F540" s="33">
        <v>117</v>
      </c>
      <c r="G540" s="33">
        <v>0</v>
      </c>
      <c r="H540" s="33">
        <v>0</v>
      </c>
      <c r="I540" s="33">
        <v>159</v>
      </c>
      <c r="J540" s="28"/>
      <c r="K540" s="28"/>
      <c r="L540" s="100"/>
    </row>
    <row r="541" spans="2:12">
      <c r="B541" s="26" t="s">
        <v>499</v>
      </c>
      <c r="C541" s="32">
        <v>0</v>
      </c>
      <c r="D541" s="33">
        <v>8</v>
      </c>
      <c r="E541" s="33">
        <v>38</v>
      </c>
      <c r="F541" s="33">
        <v>103</v>
      </c>
      <c r="G541" s="33">
        <v>0</v>
      </c>
      <c r="H541" s="33">
        <v>0</v>
      </c>
      <c r="I541" s="33">
        <v>149</v>
      </c>
      <c r="J541" s="28"/>
      <c r="K541" s="28"/>
      <c r="L541" s="100"/>
    </row>
    <row r="542" spans="2:12">
      <c r="B542" s="26" t="s">
        <v>500</v>
      </c>
      <c r="C542" s="32">
        <v>0</v>
      </c>
      <c r="D542" s="33">
        <v>13</v>
      </c>
      <c r="E542" s="33">
        <v>24</v>
      </c>
      <c r="F542" s="33">
        <v>92</v>
      </c>
      <c r="G542" s="33">
        <v>0</v>
      </c>
      <c r="H542" s="33">
        <v>0</v>
      </c>
      <c r="I542" s="33">
        <v>129</v>
      </c>
      <c r="J542" s="28"/>
      <c r="K542" s="28"/>
      <c r="L542" s="100"/>
    </row>
    <row r="543" spans="2:12">
      <c r="B543" s="26" t="s">
        <v>501</v>
      </c>
      <c r="C543" s="32">
        <v>0</v>
      </c>
      <c r="D543" s="33">
        <v>11</v>
      </c>
      <c r="E543" s="33">
        <v>29</v>
      </c>
      <c r="F543" s="33">
        <v>86</v>
      </c>
      <c r="G543" s="33">
        <v>0</v>
      </c>
      <c r="H543" s="33">
        <v>0</v>
      </c>
      <c r="I543" s="33">
        <v>126</v>
      </c>
      <c r="J543" s="28"/>
      <c r="K543" s="28"/>
      <c r="L543" s="100"/>
    </row>
    <row r="544" spans="2:12">
      <c r="B544" s="26" t="s">
        <v>502</v>
      </c>
      <c r="C544" s="32">
        <v>0</v>
      </c>
      <c r="D544" s="33">
        <v>14</v>
      </c>
      <c r="E544" s="33">
        <v>37</v>
      </c>
      <c r="F544" s="33">
        <v>98</v>
      </c>
      <c r="G544" s="33">
        <v>0</v>
      </c>
      <c r="H544" s="33">
        <v>0</v>
      </c>
      <c r="I544" s="33">
        <v>149</v>
      </c>
      <c r="J544" s="28"/>
      <c r="K544" s="28"/>
      <c r="L544" s="100"/>
    </row>
    <row r="545" spans="2:12">
      <c r="B545" s="26" t="s">
        <v>503</v>
      </c>
      <c r="C545" s="32">
        <v>0</v>
      </c>
      <c r="D545" s="33">
        <v>27</v>
      </c>
      <c r="E545" s="33">
        <v>45</v>
      </c>
      <c r="F545" s="33">
        <v>103</v>
      </c>
      <c r="G545" s="33">
        <v>0</v>
      </c>
      <c r="H545" s="33">
        <v>0</v>
      </c>
      <c r="I545" s="33">
        <v>175</v>
      </c>
      <c r="J545" s="28"/>
      <c r="K545" s="28"/>
      <c r="L545" s="100"/>
    </row>
    <row r="546" spans="2:12">
      <c r="B546" s="26" t="s">
        <v>504</v>
      </c>
      <c r="C546" s="32">
        <v>0</v>
      </c>
      <c r="D546" s="33">
        <v>19</v>
      </c>
      <c r="E546" s="33">
        <v>35</v>
      </c>
      <c r="F546" s="33">
        <v>90</v>
      </c>
      <c r="G546" s="33">
        <v>0</v>
      </c>
      <c r="H546" s="33">
        <v>0</v>
      </c>
      <c r="I546" s="33">
        <v>144</v>
      </c>
      <c r="J546" s="28"/>
      <c r="K546" s="28"/>
      <c r="L546" s="100"/>
    </row>
    <row r="547" spans="2:12">
      <c r="B547" s="26" t="s">
        <v>505</v>
      </c>
      <c r="C547" s="32">
        <v>0</v>
      </c>
      <c r="D547" s="33">
        <v>24</v>
      </c>
      <c r="E547" s="33">
        <v>39</v>
      </c>
      <c r="F547" s="33">
        <v>68</v>
      </c>
      <c r="G547" s="33">
        <v>0</v>
      </c>
      <c r="H547" s="33">
        <v>0</v>
      </c>
      <c r="I547" s="33">
        <v>131</v>
      </c>
      <c r="J547" s="28"/>
      <c r="K547" s="28"/>
      <c r="L547" s="100"/>
    </row>
    <row r="548" spans="2:12">
      <c r="B548" s="26" t="s">
        <v>506</v>
      </c>
      <c r="C548" s="32">
        <v>0</v>
      </c>
      <c r="D548" s="33">
        <v>14</v>
      </c>
      <c r="E548" s="33">
        <v>23</v>
      </c>
      <c r="F548" s="33">
        <v>67</v>
      </c>
      <c r="G548" s="33">
        <v>0</v>
      </c>
      <c r="H548" s="33">
        <v>0</v>
      </c>
      <c r="I548" s="33">
        <v>104</v>
      </c>
      <c r="J548" s="28"/>
      <c r="K548" s="28"/>
      <c r="L548" s="100"/>
    </row>
    <row r="549" spans="2:12">
      <c r="B549" s="26" t="s">
        <v>507</v>
      </c>
      <c r="C549" s="32">
        <v>0</v>
      </c>
      <c r="D549" s="33">
        <v>14</v>
      </c>
      <c r="E549" s="33">
        <v>24</v>
      </c>
      <c r="F549" s="33">
        <v>69</v>
      </c>
      <c r="G549" s="33">
        <v>0</v>
      </c>
      <c r="H549" s="33">
        <v>0</v>
      </c>
      <c r="I549" s="33">
        <v>107</v>
      </c>
      <c r="J549" s="28"/>
      <c r="K549" s="28"/>
      <c r="L549" s="100"/>
    </row>
    <row r="550" spans="2:12">
      <c r="B550" s="26" t="s">
        <v>508</v>
      </c>
      <c r="C550" s="32">
        <v>0</v>
      </c>
      <c r="D550" s="33">
        <v>9</v>
      </c>
      <c r="E550" s="33">
        <v>27</v>
      </c>
      <c r="F550" s="33">
        <v>51</v>
      </c>
      <c r="G550" s="33">
        <v>0</v>
      </c>
      <c r="H550" s="33">
        <v>0</v>
      </c>
      <c r="I550" s="33">
        <v>87</v>
      </c>
      <c r="J550" s="28"/>
      <c r="K550" s="28"/>
      <c r="L550" s="100"/>
    </row>
    <row r="551" spans="2:12">
      <c r="B551" s="26" t="s">
        <v>509</v>
      </c>
      <c r="C551" s="32">
        <v>0</v>
      </c>
      <c r="D551" s="33">
        <v>9</v>
      </c>
      <c r="E551" s="33">
        <v>32</v>
      </c>
      <c r="F551" s="33">
        <v>82</v>
      </c>
      <c r="G551" s="33">
        <v>0</v>
      </c>
      <c r="H551" s="33">
        <v>0</v>
      </c>
      <c r="I551" s="33">
        <v>123</v>
      </c>
      <c r="J551" s="28"/>
      <c r="K551" s="28"/>
      <c r="L551" s="100"/>
    </row>
    <row r="552" spans="2:12">
      <c r="B552" s="26" t="s">
        <v>510</v>
      </c>
      <c r="C552" s="32">
        <v>0</v>
      </c>
      <c r="D552" s="33">
        <v>10</v>
      </c>
      <c r="E552" s="33">
        <v>27</v>
      </c>
      <c r="F552" s="33">
        <v>80</v>
      </c>
      <c r="G552" s="33">
        <v>0</v>
      </c>
      <c r="H552" s="33">
        <v>0</v>
      </c>
      <c r="I552" s="33">
        <v>117</v>
      </c>
      <c r="J552" s="28"/>
      <c r="K552" s="28"/>
      <c r="L552" s="100"/>
    </row>
    <row r="553" spans="2:12">
      <c r="B553" s="26" t="s">
        <v>962</v>
      </c>
      <c r="C553" s="32">
        <v>0</v>
      </c>
      <c r="D553" s="33">
        <v>10</v>
      </c>
      <c r="E553" s="33">
        <v>30</v>
      </c>
      <c r="F553" s="33">
        <v>82</v>
      </c>
      <c r="G553" s="33">
        <v>0</v>
      </c>
      <c r="H553" s="33">
        <v>0</v>
      </c>
      <c r="I553" s="33">
        <v>122</v>
      </c>
      <c r="J553" s="28"/>
      <c r="K553" s="28"/>
      <c r="L553" s="100"/>
    </row>
    <row r="554" spans="2:12">
      <c r="B554" s="26" t="s">
        <v>964</v>
      </c>
      <c r="C554" s="32">
        <v>0</v>
      </c>
      <c r="D554" s="33">
        <v>11</v>
      </c>
      <c r="E554" s="33">
        <v>29</v>
      </c>
      <c r="F554" s="33">
        <v>70</v>
      </c>
      <c r="G554" s="33">
        <v>0</v>
      </c>
      <c r="H554" s="33">
        <v>0</v>
      </c>
      <c r="I554" s="33">
        <v>110</v>
      </c>
      <c r="J554" s="28"/>
      <c r="K554" s="28"/>
      <c r="L554" s="100"/>
    </row>
    <row r="555" spans="2:12">
      <c r="B555" s="26" t="s">
        <v>966</v>
      </c>
      <c r="C555" s="32">
        <v>0</v>
      </c>
      <c r="D555" s="33">
        <v>14</v>
      </c>
      <c r="E555" s="33">
        <v>41</v>
      </c>
      <c r="F555" s="33">
        <v>88</v>
      </c>
      <c r="G555" s="33">
        <v>0</v>
      </c>
      <c r="H555" s="33">
        <v>0</v>
      </c>
      <c r="I555" s="33">
        <v>143</v>
      </c>
      <c r="J555" s="28"/>
      <c r="K555" s="28"/>
      <c r="L555" s="100"/>
    </row>
    <row r="556" spans="2:12">
      <c r="B556" s="26" t="s">
        <v>968</v>
      </c>
      <c r="C556" s="32">
        <v>0</v>
      </c>
      <c r="D556" s="33">
        <v>14</v>
      </c>
      <c r="E556" s="33">
        <v>40</v>
      </c>
      <c r="F556" s="33">
        <v>73</v>
      </c>
      <c r="G556" s="33">
        <v>0</v>
      </c>
      <c r="H556" s="33">
        <v>0</v>
      </c>
      <c r="I556" s="33">
        <v>127</v>
      </c>
      <c r="J556" s="28"/>
      <c r="K556" s="28"/>
      <c r="L556" s="100"/>
    </row>
    <row r="557" spans="2:12">
      <c r="B557" s="26" t="s">
        <v>971</v>
      </c>
      <c r="C557" s="32">
        <v>0</v>
      </c>
      <c r="D557" s="33">
        <v>9</v>
      </c>
      <c r="E557" s="33">
        <v>38</v>
      </c>
      <c r="F557" s="33">
        <v>70</v>
      </c>
      <c r="G557" s="33">
        <v>0</v>
      </c>
      <c r="H557" s="33">
        <v>0</v>
      </c>
      <c r="I557" s="33">
        <v>117</v>
      </c>
      <c r="J557" s="28"/>
      <c r="K557" s="28"/>
      <c r="L557" s="100"/>
    </row>
    <row r="558" spans="2:12">
      <c r="B558" s="26" t="s">
        <v>973</v>
      </c>
      <c r="C558" s="32">
        <v>0</v>
      </c>
      <c r="D558" s="33">
        <v>10</v>
      </c>
      <c r="E558" s="33">
        <v>31</v>
      </c>
      <c r="F558" s="33">
        <v>90</v>
      </c>
      <c r="G558" s="33">
        <v>0</v>
      </c>
      <c r="H558" s="33">
        <v>0</v>
      </c>
      <c r="I558" s="33">
        <v>131</v>
      </c>
      <c r="J558" s="28"/>
      <c r="K558" s="28"/>
      <c r="L558" s="100"/>
    </row>
    <row r="559" spans="2:12">
      <c r="B559" s="26" t="s">
        <v>974</v>
      </c>
      <c r="C559" s="32">
        <v>0</v>
      </c>
      <c r="D559" s="33">
        <v>18</v>
      </c>
      <c r="E559" s="33">
        <v>38</v>
      </c>
      <c r="F559" s="33">
        <v>95</v>
      </c>
      <c r="G559" s="33">
        <v>0</v>
      </c>
      <c r="H559" s="33">
        <v>0</v>
      </c>
      <c r="I559" s="33">
        <v>151</v>
      </c>
      <c r="J559" s="28"/>
      <c r="K559" s="28"/>
      <c r="L559" s="100"/>
    </row>
    <row r="560" spans="2:12">
      <c r="B560" s="26" t="s">
        <v>977</v>
      </c>
      <c r="C560" s="32">
        <v>0</v>
      </c>
      <c r="D560" s="33">
        <v>10</v>
      </c>
      <c r="E560" s="33">
        <v>31</v>
      </c>
      <c r="F560" s="33">
        <v>84</v>
      </c>
      <c r="G560" s="33">
        <v>0</v>
      </c>
      <c r="H560" s="33">
        <v>0</v>
      </c>
      <c r="I560" s="33">
        <v>125</v>
      </c>
      <c r="J560" s="28"/>
      <c r="K560" s="28"/>
      <c r="L560" s="100"/>
    </row>
    <row r="561" spans="2:12">
      <c r="B561" s="26" t="s">
        <v>980</v>
      </c>
      <c r="C561" s="32">
        <v>0</v>
      </c>
      <c r="D561" s="33">
        <v>15</v>
      </c>
      <c r="E561" s="33">
        <v>29</v>
      </c>
      <c r="F561" s="33">
        <v>75</v>
      </c>
      <c r="G561" s="33">
        <v>0</v>
      </c>
      <c r="H561" s="33">
        <v>0</v>
      </c>
      <c r="I561" s="33">
        <v>119</v>
      </c>
      <c r="J561" s="28"/>
      <c r="K561" s="28"/>
      <c r="L561" s="100"/>
    </row>
    <row r="562" spans="2:12">
      <c r="B562" s="26" t="s">
        <v>982</v>
      </c>
      <c r="C562" s="32">
        <v>0</v>
      </c>
      <c r="D562" s="33">
        <v>11</v>
      </c>
      <c r="E562" s="33">
        <v>47</v>
      </c>
      <c r="F562" s="33">
        <v>73</v>
      </c>
      <c r="G562" s="33">
        <v>0</v>
      </c>
      <c r="H562" s="33">
        <v>0</v>
      </c>
      <c r="I562" s="33">
        <v>131</v>
      </c>
      <c r="J562" s="28"/>
      <c r="K562" s="28"/>
      <c r="L562" s="100"/>
    </row>
    <row r="563" spans="2:12">
      <c r="B563" s="26" t="s">
        <v>985</v>
      </c>
      <c r="C563" s="32">
        <v>0</v>
      </c>
      <c r="D563" s="33">
        <v>14</v>
      </c>
      <c r="E563" s="33">
        <v>32</v>
      </c>
      <c r="F563" s="33">
        <v>87</v>
      </c>
      <c r="G563" s="33">
        <v>0</v>
      </c>
      <c r="H563" s="33">
        <v>0</v>
      </c>
      <c r="I563" s="33">
        <v>133</v>
      </c>
      <c r="J563" s="28"/>
      <c r="K563" s="28"/>
      <c r="L563" s="100"/>
    </row>
    <row r="564" spans="2:12">
      <c r="B564" s="26" t="s">
        <v>987</v>
      </c>
      <c r="C564" s="32">
        <v>0</v>
      </c>
      <c r="D564" s="33">
        <v>17</v>
      </c>
      <c r="E564" s="33">
        <v>33</v>
      </c>
      <c r="F564" s="33">
        <v>79</v>
      </c>
      <c r="G564" s="33">
        <v>0</v>
      </c>
      <c r="H564" s="33">
        <v>0</v>
      </c>
      <c r="I564" s="33">
        <v>129</v>
      </c>
      <c r="J564" s="28"/>
      <c r="K564" s="28"/>
      <c r="L564" s="100"/>
    </row>
    <row r="565" spans="2:12">
      <c r="B565" s="26" t="s">
        <v>989</v>
      </c>
      <c r="C565" s="32">
        <v>0</v>
      </c>
      <c r="D565" s="33">
        <v>15</v>
      </c>
      <c r="E565" s="33">
        <v>43</v>
      </c>
      <c r="F565" s="33">
        <v>102</v>
      </c>
      <c r="G565" s="33">
        <v>0</v>
      </c>
      <c r="H565" s="33">
        <v>0</v>
      </c>
      <c r="I565" s="33">
        <v>160</v>
      </c>
      <c r="J565" s="28"/>
      <c r="K565" s="28"/>
      <c r="L565" s="100"/>
    </row>
    <row r="566" spans="2:12">
      <c r="B566" s="26" t="s">
        <v>991</v>
      </c>
      <c r="C566" s="32">
        <v>0</v>
      </c>
      <c r="D566" s="33">
        <v>18</v>
      </c>
      <c r="E566" s="33">
        <v>45</v>
      </c>
      <c r="F566" s="33">
        <v>89</v>
      </c>
      <c r="G566" s="33">
        <v>0</v>
      </c>
      <c r="H566" s="33">
        <v>0</v>
      </c>
      <c r="I566" s="33">
        <v>152</v>
      </c>
      <c r="J566" s="28"/>
      <c r="K566" s="28"/>
      <c r="L566" s="100"/>
    </row>
    <row r="567" spans="2:12">
      <c r="B567" s="26" t="s">
        <v>992</v>
      </c>
      <c r="C567" s="32">
        <v>0</v>
      </c>
      <c r="D567" s="33">
        <v>8</v>
      </c>
      <c r="E567" s="33">
        <v>28</v>
      </c>
      <c r="F567" s="33">
        <v>86</v>
      </c>
      <c r="G567" s="33">
        <v>0</v>
      </c>
      <c r="H567" s="33">
        <v>0</v>
      </c>
      <c r="I567" s="33">
        <v>122</v>
      </c>
      <c r="J567" s="28"/>
      <c r="K567" s="28"/>
      <c r="L567" s="100"/>
    </row>
    <row r="568" spans="2:12">
      <c r="B568" s="26" t="s">
        <v>995</v>
      </c>
      <c r="C568" s="32">
        <v>0</v>
      </c>
      <c r="D568" s="33">
        <v>19</v>
      </c>
      <c r="E568" s="33">
        <v>36</v>
      </c>
      <c r="F568" s="33">
        <v>80</v>
      </c>
      <c r="G568" s="33">
        <v>0</v>
      </c>
      <c r="H568" s="33">
        <v>0</v>
      </c>
      <c r="I568" s="33">
        <v>135</v>
      </c>
      <c r="J568" s="28"/>
      <c r="K568" s="28"/>
      <c r="L568" s="100"/>
    </row>
    <row r="569" spans="2:12">
      <c r="B569" s="26" t="s">
        <v>996</v>
      </c>
      <c r="C569" s="32">
        <v>0</v>
      </c>
      <c r="D569" s="33">
        <v>13</v>
      </c>
      <c r="E569" s="33">
        <v>43</v>
      </c>
      <c r="F569" s="33">
        <v>87</v>
      </c>
      <c r="G569" s="33">
        <v>0</v>
      </c>
      <c r="H569" s="33">
        <v>0</v>
      </c>
      <c r="I569" s="33">
        <v>143</v>
      </c>
      <c r="J569" s="28"/>
      <c r="K569" s="28"/>
      <c r="L569" s="100"/>
    </row>
    <row r="570" spans="2:12">
      <c r="B570" s="26" t="s">
        <v>998</v>
      </c>
      <c r="C570" s="32">
        <v>0</v>
      </c>
      <c r="D570" s="33">
        <v>9</v>
      </c>
      <c r="E570" s="33">
        <v>47</v>
      </c>
      <c r="F570" s="33">
        <v>99</v>
      </c>
      <c r="G570" s="33">
        <v>0</v>
      </c>
      <c r="H570" s="33">
        <v>0</v>
      </c>
      <c r="I570" s="33">
        <v>155</v>
      </c>
      <c r="J570" s="28"/>
      <c r="K570" s="28"/>
      <c r="L570" s="100"/>
    </row>
    <row r="571" spans="2:12">
      <c r="B571" s="26" t="s">
        <v>1000</v>
      </c>
      <c r="C571" s="32">
        <v>0</v>
      </c>
      <c r="D571" s="33">
        <v>16</v>
      </c>
      <c r="E571" s="33">
        <v>34</v>
      </c>
      <c r="F571" s="33">
        <v>89</v>
      </c>
      <c r="G571" s="33">
        <v>0</v>
      </c>
      <c r="H571" s="33">
        <v>0</v>
      </c>
      <c r="I571" s="33">
        <v>139</v>
      </c>
      <c r="J571" s="28"/>
      <c r="K571" s="28"/>
      <c r="L571" s="100"/>
    </row>
    <row r="572" spans="2:12" ht="11.25" customHeight="1">
      <c r="B572" s="26" t="s">
        <v>1002</v>
      </c>
      <c r="C572" s="32">
        <v>0</v>
      </c>
      <c r="D572" s="33">
        <v>19</v>
      </c>
      <c r="E572" s="33">
        <v>32</v>
      </c>
      <c r="F572" s="33">
        <v>73</v>
      </c>
      <c r="G572" s="33">
        <v>0</v>
      </c>
      <c r="H572" s="33">
        <v>0</v>
      </c>
      <c r="I572" s="33">
        <v>124</v>
      </c>
      <c r="J572" s="28"/>
      <c r="K572" s="28"/>
      <c r="L572" s="100"/>
    </row>
    <row r="573" spans="2:12" ht="11.25" customHeight="1">
      <c r="B573" s="26" t="s">
        <v>1003</v>
      </c>
      <c r="C573" s="32">
        <v>0</v>
      </c>
      <c r="D573" s="33">
        <v>11</v>
      </c>
      <c r="E573" s="33">
        <v>42</v>
      </c>
      <c r="F573" s="33">
        <v>89</v>
      </c>
      <c r="G573" s="33">
        <v>0</v>
      </c>
      <c r="H573" s="33">
        <v>0</v>
      </c>
      <c r="I573" s="33">
        <v>142</v>
      </c>
      <c r="J573" s="28"/>
      <c r="K573" s="28"/>
      <c r="L573" s="100"/>
    </row>
    <row r="574" spans="2:12" ht="11.25" customHeight="1">
      <c r="B574" s="26" t="s">
        <v>1007</v>
      </c>
      <c r="C574" s="32">
        <v>0</v>
      </c>
      <c r="D574" s="33">
        <v>8</v>
      </c>
      <c r="E574" s="33">
        <v>42</v>
      </c>
      <c r="F574" s="33">
        <v>85</v>
      </c>
      <c r="G574" s="33">
        <v>0</v>
      </c>
      <c r="H574" s="33">
        <v>0</v>
      </c>
      <c r="I574" s="33">
        <v>135</v>
      </c>
      <c r="J574" s="28"/>
      <c r="K574" s="28"/>
      <c r="L574" s="100"/>
    </row>
    <row r="575" spans="2:12" ht="11.25" customHeight="1">
      <c r="B575" s="26" t="s">
        <v>1008</v>
      </c>
      <c r="C575" s="32">
        <v>0</v>
      </c>
      <c r="D575" s="33">
        <v>4</v>
      </c>
      <c r="E575" s="33">
        <v>61</v>
      </c>
      <c r="F575" s="33">
        <v>79</v>
      </c>
      <c r="G575" s="33">
        <v>0</v>
      </c>
      <c r="H575" s="33">
        <v>0</v>
      </c>
      <c r="I575" s="33">
        <v>144</v>
      </c>
      <c r="J575" s="28"/>
      <c r="K575" s="28"/>
      <c r="L575" s="100"/>
    </row>
    <row r="576" spans="2:12" ht="11.25" customHeight="1">
      <c r="B576" s="26" t="s">
        <v>1010</v>
      </c>
      <c r="C576" s="32">
        <v>0</v>
      </c>
      <c r="D576" s="33">
        <v>6</v>
      </c>
      <c r="E576" s="33">
        <v>57</v>
      </c>
      <c r="F576" s="33">
        <v>83</v>
      </c>
      <c r="G576" s="33">
        <v>0</v>
      </c>
      <c r="H576" s="33">
        <v>0</v>
      </c>
      <c r="I576" s="33">
        <v>146</v>
      </c>
      <c r="J576" s="28"/>
      <c r="K576" s="28"/>
      <c r="L576" s="100"/>
    </row>
    <row r="577" spans="2:12" ht="11.25" customHeight="1">
      <c r="B577" s="26" t="s">
        <v>1012</v>
      </c>
      <c r="C577" s="32">
        <v>0</v>
      </c>
      <c r="D577" s="33">
        <v>8</v>
      </c>
      <c r="E577" s="33">
        <v>68</v>
      </c>
      <c r="F577" s="33">
        <v>80</v>
      </c>
      <c r="G577" s="33">
        <v>0</v>
      </c>
      <c r="H577" s="33">
        <v>0</v>
      </c>
      <c r="I577" s="33">
        <v>156</v>
      </c>
      <c r="J577" s="28"/>
      <c r="K577" s="28"/>
      <c r="L577" s="100"/>
    </row>
    <row r="578" spans="2:12" ht="11.25" customHeight="1">
      <c r="B578" s="26" t="s">
        <v>1014</v>
      </c>
      <c r="C578" s="32">
        <v>0</v>
      </c>
      <c r="D578" s="33">
        <v>11</v>
      </c>
      <c r="E578" s="33">
        <v>69</v>
      </c>
      <c r="F578" s="33">
        <v>83</v>
      </c>
      <c r="G578" s="33">
        <v>0</v>
      </c>
      <c r="H578" s="33">
        <v>0</v>
      </c>
      <c r="I578" s="33">
        <v>163</v>
      </c>
      <c r="J578" s="28"/>
      <c r="K578" s="28"/>
      <c r="L578" s="100"/>
    </row>
    <row r="579" spans="2:12" ht="11.25" customHeight="1">
      <c r="B579" s="26" t="s">
        <v>1017</v>
      </c>
      <c r="C579" s="32">
        <v>0</v>
      </c>
      <c r="D579" s="33">
        <v>9</v>
      </c>
      <c r="E579" s="33">
        <v>59</v>
      </c>
      <c r="F579" s="33">
        <v>88</v>
      </c>
      <c r="G579" s="33">
        <v>0</v>
      </c>
      <c r="H579" s="33">
        <v>0</v>
      </c>
      <c r="I579" s="33">
        <v>156</v>
      </c>
      <c r="J579" s="28"/>
      <c r="K579" s="28"/>
      <c r="L579" s="100"/>
    </row>
    <row r="580" spans="2:12" ht="11.25" customHeight="1">
      <c r="B580" s="26" t="s">
        <v>1018</v>
      </c>
      <c r="C580" s="32">
        <v>0</v>
      </c>
      <c r="D580" s="33">
        <v>2</v>
      </c>
      <c r="E580" s="33">
        <v>49</v>
      </c>
      <c r="F580" s="33">
        <v>75</v>
      </c>
      <c r="G580" s="33">
        <v>0</v>
      </c>
      <c r="H580" s="33">
        <v>0</v>
      </c>
      <c r="I580" s="33">
        <v>126</v>
      </c>
      <c r="J580" s="28"/>
      <c r="K580" s="28"/>
      <c r="L580" s="100"/>
    </row>
    <row r="581" spans="2:12" ht="11.25" customHeight="1">
      <c r="B581" s="26" t="s">
        <v>1021</v>
      </c>
      <c r="C581" s="32">
        <v>0</v>
      </c>
      <c r="D581" s="33">
        <v>8</v>
      </c>
      <c r="E581" s="33">
        <v>45</v>
      </c>
      <c r="F581" s="33">
        <v>78</v>
      </c>
      <c r="G581" s="33">
        <v>0</v>
      </c>
      <c r="H581" s="33">
        <v>0</v>
      </c>
      <c r="I581" s="33">
        <v>131</v>
      </c>
      <c r="J581" s="28"/>
      <c r="K581" s="28"/>
      <c r="L581" s="100"/>
    </row>
    <row r="582" spans="2:12" ht="11.25" customHeight="1">
      <c r="B582" s="26" t="s">
        <v>1022</v>
      </c>
      <c r="C582" s="32">
        <v>0</v>
      </c>
      <c r="D582" s="33">
        <v>10</v>
      </c>
      <c r="E582" s="33">
        <v>42</v>
      </c>
      <c r="F582" s="33">
        <v>78</v>
      </c>
      <c r="G582" s="33">
        <v>0</v>
      </c>
      <c r="H582" s="33">
        <v>0</v>
      </c>
      <c r="I582" s="33">
        <v>130</v>
      </c>
      <c r="J582" s="28"/>
      <c r="K582" s="28"/>
      <c r="L582" s="100"/>
    </row>
    <row r="583" spans="2:12" ht="11.25" customHeight="1">
      <c r="B583" s="26" t="s">
        <v>1024</v>
      </c>
      <c r="C583" s="32">
        <v>0</v>
      </c>
      <c r="D583" s="33">
        <v>14</v>
      </c>
      <c r="E583" s="33">
        <v>52</v>
      </c>
      <c r="F583" s="33">
        <v>72</v>
      </c>
      <c r="G583" s="33">
        <v>0</v>
      </c>
      <c r="H583" s="33">
        <v>0</v>
      </c>
      <c r="I583" s="33">
        <v>138</v>
      </c>
      <c r="J583" s="28"/>
      <c r="K583" s="28"/>
      <c r="L583" s="100"/>
    </row>
    <row r="584" spans="2:12" ht="11.25" customHeight="1">
      <c r="B584" s="26" t="s">
        <v>1027</v>
      </c>
      <c r="C584" s="32">
        <v>0</v>
      </c>
      <c r="D584" s="33">
        <v>14</v>
      </c>
      <c r="E584" s="33">
        <v>52</v>
      </c>
      <c r="F584" s="33">
        <v>72</v>
      </c>
      <c r="G584" s="33">
        <v>0</v>
      </c>
      <c r="H584" s="33">
        <v>0</v>
      </c>
      <c r="I584" s="33">
        <f t="shared" ref="I584:I591" si="1">C584+D584+E584+F584</f>
        <v>138</v>
      </c>
      <c r="J584" s="28"/>
      <c r="K584" s="28"/>
      <c r="L584" s="100"/>
    </row>
    <row r="585" spans="2:12" ht="11.25" customHeight="1">
      <c r="B585" s="26" t="s">
        <v>1028</v>
      </c>
      <c r="C585" s="32">
        <v>0</v>
      </c>
      <c r="D585" s="33">
        <v>15</v>
      </c>
      <c r="E585" s="33">
        <v>61</v>
      </c>
      <c r="F585" s="33">
        <v>82</v>
      </c>
      <c r="G585" s="33">
        <v>0</v>
      </c>
      <c r="H585" s="33">
        <v>0</v>
      </c>
      <c r="I585" s="33">
        <f t="shared" si="1"/>
        <v>158</v>
      </c>
      <c r="J585" s="28"/>
      <c r="K585" s="28"/>
      <c r="L585" s="100"/>
    </row>
    <row r="586" spans="2:12" ht="11.25" customHeight="1">
      <c r="B586" s="26" t="s">
        <v>1030</v>
      </c>
      <c r="C586" s="32">
        <v>0</v>
      </c>
      <c r="D586" s="33">
        <v>19</v>
      </c>
      <c r="E586" s="33">
        <v>41</v>
      </c>
      <c r="F586" s="33">
        <v>74</v>
      </c>
      <c r="G586" s="33">
        <v>0</v>
      </c>
      <c r="H586" s="33">
        <v>0</v>
      </c>
      <c r="I586" s="33">
        <f t="shared" si="1"/>
        <v>134</v>
      </c>
      <c r="J586" s="28"/>
      <c r="K586" s="28"/>
      <c r="L586" s="100"/>
    </row>
    <row r="587" spans="2:12" ht="11.25" customHeight="1">
      <c r="B587" s="26" t="s">
        <v>1032</v>
      </c>
      <c r="C587" s="32">
        <v>0</v>
      </c>
      <c r="D587" s="33">
        <v>16</v>
      </c>
      <c r="E587" s="33">
        <v>44</v>
      </c>
      <c r="F587" s="33">
        <v>88</v>
      </c>
      <c r="G587" s="33">
        <v>0</v>
      </c>
      <c r="H587" s="33">
        <v>0</v>
      </c>
      <c r="I587" s="33">
        <f t="shared" si="1"/>
        <v>148</v>
      </c>
      <c r="J587" s="28"/>
      <c r="K587" s="28"/>
      <c r="L587" s="100"/>
    </row>
    <row r="588" spans="2:12" ht="11.25" customHeight="1">
      <c r="B588" s="26" t="s">
        <v>1034</v>
      </c>
      <c r="C588" s="32">
        <v>0</v>
      </c>
      <c r="D588" s="33">
        <v>17</v>
      </c>
      <c r="E588" s="33">
        <v>40</v>
      </c>
      <c r="F588" s="33">
        <v>90</v>
      </c>
      <c r="G588" s="33">
        <v>0</v>
      </c>
      <c r="H588" s="33">
        <v>0</v>
      </c>
      <c r="I588" s="33">
        <f t="shared" si="1"/>
        <v>147</v>
      </c>
      <c r="J588" s="28"/>
      <c r="K588" s="28"/>
      <c r="L588" s="100"/>
    </row>
    <row r="589" spans="2:12" ht="11.25" customHeight="1">
      <c r="B589" s="26" t="s">
        <v>1036</v>
      </c>
      <c r="C589" s="32">
        <v>0</v>
      </c>
      <c r="D589" s="33">
        <v>8</v>
      </c>
      <c r="E589" s="33">
        <v>47</v>
      </c>
      <c r="F589" s="33">
        <v>87</v>
      </c>
      <c r="G589" s="33">
        <v>0</v>
      </c>
      <c r="H589" s="33">
        <v>0</v>
      </c>
      <c r="I589" s="33">
        <f t="shared" si="1"/>
        <v>142</v>
      </c>
      <c r="J589" s="28"/>
      <c r="K589" s="28"/>
      <c r="L589" s="100"/>
    </row>
    <row r="590" spans="2:12" ht="11.25" customHeight="1">
      <c r="B590" s="26" t="s">
        <v>1038</v>
      </c>
      <c r="C590" s="32">
        <v>0</v>
      </c>
      <c r="D590" s="33">
        <v>6</v>
      </c>
      <c r="E590" s="33">
        <v>54</v>
      </c>
      <c r="F590" s="33">
        <v>96</v>
      </c>
      <c r="G590" s="33">
        <v>0</v>
      </c>
      <c r="H590" s="33">
        <v>0</v>
      </c>
      <c r="I590" s="33">
        <f t="shared" si="1"/>
        <v>156</v>
      </c>
      <c r="J590" s="28"/>
      <c r="K590" s="28"/>
      <c r="L590" s="100"/>
    </row>
    <row r="591" spans="2:12" ht="11.25" customHeight="1">
      <c r="B591" s="26" t="s">
        <v>1040</v>
      </c>
      <c r="C591" s="32">
        <v>0</v>
      </c>
      <c r="D591" s="33">
        <v>7</v>
      </c>
      <c r="E591" s="33">
        <v>70</v>
      </c>
      <c r="F591" s="33">
        <v>95</v>
      </c>
      <c r="G591" s="33">
        <v>0</v>
      </c>
      <c r="H591" s="33">
        <v>0</v>
      </c>
      <c r="I591" s="33">
        <f t="shared" si="1"/>
        <v>172</v>
      </c>
      <c r="J591" s="28"/>
      <c r="K591" s="28"/>
      <c r="L591" s="100"/>
    </row>
    <row r="592" spans="2:12" ht="11.25" customHeight="1">
      <c r="B592" s="26" t="s">
        <v>1042</v>
      </c>
      <c r="C592" s="32">
        <v>0</v>
      </c>
      <c r="D592" s="33">
        <v>8</v>
      </c>
      <c r="E592" s="33">
        <v>57</v>
      </c>
      <c r="F592" s="33">
        <v>88</v>
      </c>
      <c r="G592" s="33">
        <v>0</v>
      </c>
      <c r="H592" s="33">
        <v>0</v>
      </c>
      <c r="I592" s="33">
        <v>153</v>
      </c>
      <c r="J592" s="28"/>
      <c r="K592" s="28"/>
      <c r="L592" s="100"/>
    </row>
    <row r="593" spans="2:12" ht="11.25" customHeight="1">
      <c r="B593" s="26" t="s">
        <v>1045</v>
      </c>
      <c r="C593" s="32">
        <v>0</v>
      </c>
      <c r="D593" s="33">
        <v>9</v>
      </c>
      <c r="E593" s="33">
        <v>41</v>
      </c>
      <c r="F593" s="33">
        <v>70</v>
      </c>
      <c r="G593" s="33">
        <v>0</v>
      </c>
      <c r="H593" s="33">
        <v>0</v>
      </c>
      <c r="I593" s="33">
        <v>120</v>
      </c>
      <c r="J593" s="28"/>
      <c r="K593" s="28"/>
      <c r="L593" s="100"/>
    </row>
    <row r="594" spans="2:12" ht="11.25" customHeight="1">
      <c r="B594" s="26" t="s">
        <v>1048</v>
      </c>
      <c r="C594" s="32">
        <v>0</v>
      </c>
      <c r="D594" s="33">
        <v>4</v>
      </c>
      <c r="E594" s="33">
        <v>34</v>
      </c>
      <c r="F594" s="33">
        <v>76</v>
      </c>
      <c r="G594" s="33">
        <v>0</v>
      </c>
      <c r="H594" s="33">
        <v>0</v>
      </c>
      <c r="I594" s="33">
        <v>114</v>
      </c>
      <c r="J594" s="28"/>
      <c r="K594" s="28"/>
      <c r="L594" s="100"/>
    </row>
    <row r="595" spans="2:12" ht="11.25" customHeight="1">
      <c r="B595" s="26" t="s">
        <v>1051</v>
      </c>
      <c r="C595" s="32">
        <v>0</v>
      </c>
      <c r="D595" s="33">
        <v>6</v>
      </c>
      <c r="E595" s="33">
        <v>43</v>
      </c>
      <c r="F595" s="33">
        <v>84</v>
      </c>
      <c r="G595" s="33">
        <v>0</v>
      </c>
      <c r="H595" s="33">
        <v>0</v>
      </c>
      <c r="I595" s="33">
        <v>133</v>
      </c>
      <c r="J595" s="28"/>
      <c r="K595" s="28"/>
      <c r="L595" s="100"/>
    </row>
    <row r="596" spans="2:12" ht="11.25" customHeight="1">
      <c r="B596" s="26" t="s">
        <v>1053</v>
      </c>
      <c r="C596" s="32">
        <v>0</v>
      </c>
      <c r="D596" s="33">
        <v>3</v>
      </c>
      <c r="E596" s="33">
        <v>43</v>
      </c>
      <c r="F596" s="33">
        <v>79</v>
      </c>
      <c r="G596" s="33">
        <v>0</v>
      </c>
      <c r="H596" s="33">
        <v>0</v>
      </c>
      <c r="I596" s="33">
        <v>125</v>
      </c>
      <c r="J596" s="28"/>
      <c r="K596" s="28"/>
      <c r="L596" s="100"/>
    </row>
    <row r="597" spans="2:12" ht="11.25" customHeight="1">
      <c r="B597" s="26" t="s">
        <v>1057</v>
      </c>
      <c r="C597" s="32">
        <v>0</v>
      </c>
      <c r="D597" s="33">
        <v>7</v>
      </c>
      <c r="E597" s="33">
        <v>47</v>
      </c>
      <c r="F597" s="33">
        <v>84</v>
      </c>
      <c r="G597" s="33">
        <v>0</v>
      </c>
      <c r="H597" s="33">
        <v>0</v>
      </c>
      <c r="I597" s="33">
        <v>138</v>
      </c>
      <c r="J597" s="28"/>
      <c r="K597" s="28"/>
      <c r="L597" s="100"/>
    </row>
    <row r="598" spans="2:12" ht="11.25" customHeight="1">
      <c r="B598" s="26" t="s">
        <v>1060</v>
      </c>
      <c r="C598" s="32">
        <v>0</v>
      </c>
      <c r="D598" s="33">
        <v>6</v>
      </c>
      <c r="E598" s="33">
        <v>51</v>
      </c>
      <c r="F598" s="33">
        <v>71</v>
      </c>
      <c r="G598" s="33">
        <v>0</v>
      </c>
      <c r="H598" s="33">
        <v>0</v>
      </c>
      <c r="I598" s="33">
        <v>128</v>
      </c>
      <c r="J598" s="28"/>
      <c r="K598" s="28"/>
      <c r="L598" s="100"/>
    </row>
    <row r="599" spans="2:12" ht="11.25" customHeight="1">
      <c r="B599" s="26" t="s">
        <v>1063</v>
      </c>
      <c r="C599" s="32">
        <v>0</v>
      </c>
      <c r="D599" s="33">
        <v>11</v>
      </c>
      <c r="E599" s="33">
        <v>56</v>
      </c>
      <c r="F599" s="33">
        <v>65</v>
      </c>
      <c r="G599" s="33">
        <v>0</v>
      </c>
      <c r="H599" s="33">
        <v>0</v>
      </c>
      <c r="I599" s="33">
        <v>132</v>
      </c>
      <c r="J599" s="28"/>
      <c r="K599" s="28"/>
      <c r="L599" s="100"/>
    </row>
    <row r="600" spans="2:12" ht="11.25" customHeight="1">
      <c r="B600" s="26" t="s">
        <v>1066</v>
      </c>
      <c r="C600" s="32">
        <v>0</v>
      </c>
      <c r="D600" s="33">
        <v>7</v>
      </c>
      <c r="E600" s="33">
        <v>53</v>
      </c>
      <c r="F600" s="33">
        <v>68</v>
      </c>
      <c r="G600" s="33">
        <v>0</v>
      </c>
      <c r="H600" s="33">
        <v>0</v>
      </c>
      <c r="I600" s="33">
        <v>128</v>
      </c>
      <c r="J600" s="28"/>
      <c r="K600" s="28"/>
      <c r="L600" s="100"/>
    </row>
    <row r="601" spans="2:12" ht="11.25" customHeight="1">
      <c r="B601" s="26" t="s">
        <v>1078</v>
      </c>
      <c r="C601" s="33">
        <v>2</v>
      </c>
      <c r="D601" s="33">
        <v>17</v>
      </c>
      <c r="E601" s="33">
        <v>42</v>
      </c>
      <c r="F601" s="33">
        <v>79</v>
      </c>
      <c r="G601" s="33">
        <v>0</v>
      </c>
      <c r="H601" s="33">
        <v>0</v>
      </c>
      <c r="I601" s="33">
        <v>140</v>
      </c>
      <c r="J601" s="28"/>
      <c r="K601" s="28"/>
      <c r="L601" s="100"/>
    </row>
    <row r="602" spans="2:12" ht="11.25" customHeight="1">
      <c r="B602" s="26" t="s">
        <v>1082</v>
      </c>
      <c r="C602" s="33">
        <v>1</v>
      </c>
      <c r="D602" s="33">
        <v>18</v>
      </c>
      <c r="E602" s="33">
        <v>36</v>
      </c>
      <c r="F602" s="33">
        <v>84</v>
      </c>
      <c r="G602" s="33">
        <v>0</v>
      </c>
      <c r="H602" s="33">
        <v>0</v>
      </c>
      <c r="I602" s="33">
        <v>139</v>
      </c>
      <c r="J602" s="28"/>
      <c r="K602" s="28"/>
      <c r="L602" s="100"/>
    </row>
    <row r="603" spans="2:12" ht="11.25" customHeight="1">
      <c r="B603" s="26" t="s">
        <v>1085</v>
      </c>
      <c r="C603" s="33">
        <v>1</v>
      </c>
      <c r="D603" s="33">
        <v>18</v>
      </c>
      <c r="E603" s="33">
        <v>28</v>
      </c>
      <c r="F603" s="33">
        <v>98</v>
      </c>
      <c r="G603" s="33">
        <v>0</v>
      </c>
      <c r="H603" s="33">
        <v>0</v>
      </c>
      <c r="I603" s="33">
        <v>145</v>
      </c>
      <c r="J603" s="28"/>
      <c r="K603" s="28"/>
      <c r="L603" s="100"/>
    </row>
    <row r="604" spans="2:12" ht="11.25" customHeight="1">
      <c r="B604" s="26" t="s">
        <v>1087</v>
      </c>
      <c r="C604" s="33">
        <v>2</v>
      </c>
      <c r="D604" s="33">
        <v>11</v>
      </c>
      <c r="E604" s="33">
        <v>25</v>
      </c>
      <c r="F604" s="33">
        <v>88</v>
      </c>
      <c r="G604" s="33">
        <v>0</v>
      </c>
      <c r="H604" s="33">
        <v>0</v>
      </c>
      <c r="I604" s="33">
        <v>126</v>
      </c>
      <c r="J604" s="28"/>
      <c r="K604" s="28"/>
      <c r="L604" s="100"/>
    </row>
    <row r="605" spans="2:12" ht="11.25" customHeight="1">
      <c r="B605" s="26" t="s">
        <v>1090</v>
      </c>
      <c r="C605" s="33">
        <v>2</v>
      </c>
      <c r="D605" s="33">
        <v>7</v>
      </c>
      <c r="E605" s="33">
        <v>29</v>
      </c>
      <c r="F605" s="33">
        <v>65</v>
      </c>
      <c r="G605" s="33">
        <v>0</v>
      </c>
      <c r="H605" s="33">
        <v>0</v>
      </c>
      <c r="I605" s="33">
        <v>103</v>
      </c>
      <c r="J605" s="28"/>
      <c r="K605" s="28"/>
      <c r="L605" s="100"/>
    </row>
    <row r="606" spans="2:12" ht="11.25" customHeight="1">
      <c r="B606" s="26" t="s">
        <v>1093</v>
      </c>
      <c r="C606" s="33">
        <v>0</v>
      </c>
      <c r="D606" s="33">
        <v>8</v>
      </c>
      <c r="E606" s="33">
        <v>28</v>
      </c>
      <c r="F606" s="33">
        <v>82</v>
      </c>
      <c r="G606" s="33">
        <v>0</v>
      </c>
      <c r="H606" s="33">
        <v>0</v>
      </c>
      <c r="I606" s="33">
        <v>118</v>
      </c>
      <c r="J606" s="28"/>
      <c r="K606" s="28"/>
      <c r="L606" s="100"/>
    </row>
    <row r="607" spans="2:12" ht="11.25" customHeight="1">
      <c r="B607" s="26" t="s">
        <v>1096</v>
      </c>
      <c r="C607" s="33">
        <v>1</v>
      </c>
      <c r="D607" s="33">
        <v>6</v>
      </c>
      <c r="E607" s="33">
        <v>20</v>
      </c>
      <c r="F607" s="33">
        <v>63</v>
      </c>
      <c r="G607" s="33">
        <v>0</v>
      </c>
      <c r="H607" s="33">
        <v>0</v>
      </c>
      <c r="I607" s="33">
        <v>90</v>
      </c>
      <c r="J607" s="28"/>
      <c r="K607" s="28"/>
      <c r="L607" s="100"/>
    </row>
    <row r="608" spans="2:12" ht="11.25" customHeight="1">
      <c r="B608" s="26" t="s">
        <v>1114</v>
      </c>
      <c r="C608" s="33">
        <v>1</v>
      </c>
      <c r="D608" s="33">
        <v>4</v>
      </c>
      <c r="E608" s="33">
        <v>23</v>
      </c>
      <c r="F608" s="33">
        <v>54</v>
      </c>
      <c r="G608" s="33">
        <v>11</v>
      </c>
      <c r="H608" s="33">
        <v>9</v>
      </c>
      <c r="I608" s="33">
        <v>102</v>
      </c>
      <c r="J608" s="28"/>
      <c r="K608" s="28"/>
      <c r="L608" s="100"/>
    </row>
    <row r="609" spans="2:12" ht="11.25" customHeight="1">
      <c r="B609" s="26" t="s">
        <v>1117</v>
      </c>
      <c r="C609" s="33">
        <v>2</v>
      </c>
      <c r="D609" s="33">
        <v>8</v>
      </c>
      <c r="E609" s="33">
        <v>30</v>
      </c>
      <c r="F609" s="33">
        <v>65</v>
      </c>
      <c r="G609" s="33">
        <v>14</v>
      </c>
      <c r="H609" s="33">
        <v>8</v>
      </c>
      <c r="I609" s="33">
        <v>127</v>
      </c>
      <c r="J609" s="28"/>
      <c r="K609" s="28"/>
      <c r="L609" s="100"/>
    </row>
    <row r="610" spans="2:12" ht="11.25" customHeight="1">
      <c r="B610" s="26" t="s">
        <v>1120</v>
      </c>
      <c r="C610" s="33">
        <v>1</v>
      </c>
      <c r="D610" s="33">
        <v>14</v>
      </c>
      <c r="E610" s="33">
        <v>35</v>
      </c>
      <c r="F610" s="33">
        <v>72</v>
      </c>
      <c r="G610" s="33">
        <v>22</v>
      </c>
      <c r="H610" s="33">
        <v>7</v>
      </c>
      <c r="I610" s="33">
        <v>151</v>
      </c>
      <c r="J610" s="28"/>
      <c r="K610" s="28"/>
      <c r="L610" s="100"/>
    </row>
    <row r="611" spans="2:12" ht="11.25" customHeight="1">
      <c r="B611" s="26" t="s">
        <v>1123</v>
      </c>
      <c r="C611" s="33">
        <v>2</v>
      </c>
      <c r="D611" s="33">
        <v>10</v>
      </c>
      <c r="E611" s="33">
        <v>39</v>
      </c>
      <c r="F611" s="33">
        <v>64</v>
      </c>
      <c r="G611" s="33">
        <v>17</v>
      </c>
      <c r="H611" s="33">
        <v>9</v>
      </c>
      <c r="I611" s="33">
        <v>141</v>
      </c>
      <c r="J611" s="28"/>
      <c r="K611" s="28"/>
      <c r="L611" s="100"/>
    </row>
    <row r="612" spans="2:12" ht="11.25" customHeight="1">
      <c r="B612" s="26" t="s">
        <v>1126</v>
      </c>
      <c r="C612" s="33">
        <v>1</v>
      </c>
      <c r="D612" s="33">
        <v>9</v>
      </c>
      <c r="E612" s="33">
        <v>44</v>
      </c>
      <c r="F612" s="33">
        <v>61</v>
      </c>
      <c r="G612" s="33">
        <v>16</v>
      </c>
      <c r="H612" s="33">
        <v>9</v>
      </c>
      <c r="I612" s="33">
        <v>140</v>
      </c>
      <c r="J612" s="28"/>
      <c r="K612" s="28"/>
      <c r="L612" s="100"/>
    </row>
    <row r="613" spans="2:12" ht="11.25" customHeight="1">
      <c r="B613" s="26" t="s">
        <v>1130</v>
      </c>
      <c r="C613" s="33">
        <v>0</v>
      </c>
      <c r="D613" s="33">
        <v>8</v>
      </c>
      <c r="E613" s="33">
        <v>38</v>
      </c>
      <c r="F613" s="33">
        <v>59</v>
      </c>
      <c r="G613" s="33">
        <v>11</v>
      </c>
      <c r="H613" s="33">
        <v>9</v>
      </c>
      <c r="I613" s="33">
        <v>125</v>
      </c>
      <c r="J613" s="28"/>
      <c r="K613" s="28"/>
      <c r="L613" s="100"/>
    </row>
    <row r="614" spans="2:12" ht="11.25" customHeight="1">
      <c r="B614" s="26" t="s">
        <v>1132</v>
      </c>
      <c r="C614" s="33">
        <v>0</v>
      </c>
      <c r="D614" s="33">
        <v>10</v>
      </c>
      <c r="E614" s="33">
        <v>39</v>
      </c>
      <c r="F614" s="33">
        <v>55</v>
      </c>
      <c r="G614" s="33">
        <v>13</v>
      </c>
      <c r="H614" s="33">
        <v>9</v>
      </c>
      <c r="I614" s="33">
        <v>126</v>
      </c>
      <c r="J614" s="28"/>
      <c r="K614" s="28"/>
      <c r="L614" s="100"/>
    </row>
    <row r="615" spans="2:12" ht="11.25" customHeight="1">
      <c r="B615" s="26" t="s">
        <v>1134</v>
      </c>
      <c r="C615" s="33">
        <v>0</v>
      </c>
      <c r="D615" s="33">
        <v>10</v>
      </c>
      <c r="E615" s="33">
        <v>43</v>
      </c>
      <c r="F615" s="33">
        <v>53</v>
      </c>
      <c r="G615" s="33">
        <v>11</v>
      </c>
      <c r="H615" s="33">
        <v>7</v>
      </c>
      <c r="I615" s="33">
        <v>124</v>
      </c>
      <c r="J615" s="28"/>
      <c r="K615" s="28"/>
      <c r="L615" s="100"/>
    </row>
    <row r="616" spans="2:12" ht="11.25" customHeight="1">
      <c r="B616" s="26" t="s">
        <v>1138</v>
      </c>
      <c r="C616" s="33">
        <v>0</v>
      </c>
      <c r="D616" s="33">
        <v>10</v>
      </c>
      <c r="E616" s="33">
        <v>32</v>
      </c>
      <c r="F616" s="33">
        <v>62</v>
      </c>
      <c r="G616" s="33">
        <v>3</v>
      </c>
      <c r="H616" s="33">
        <v>8</v>
      </c>
      <c r="I616" s="33">
        <v>115</v>
      </c>
      <c r="J616" s="28"/>
      <c r="K616" s="28"/>
      <c r="L616" s="100"/>
    </row>
    <row r="617" spans="2:12" ht="11.25" customHeight="1">
      <c r="B617" s="26" t="s">
        <v>1141</v>
      </c>
      <c r="C617" s="33">
        <v>0</v>
      </c>
      <c r="D617" s="33">
        <v>10</v>
      </c>
      <c r="E617" s="33">
        <v>37</v>
      </c>
      <c r="F617" s="33">
        <v>56</v>
      </c>
      <c r="G617" s="33">
        <v>0</v>
      </c>
      <c r="H617" s="33">
        <v>0</v>
      </c>
      <c r="I617" s="33">
        <v>103</v>
      </c>
      <c r="J617" s="28"/>
      <c r="K617" s="28"/>
      <c r="L617" s="100"/>
    </row>
    <row r="618" spans="2:12" ht="11.25" customHeight="1">
      <c r="B618" s="26" t="s">
        <v>1144</v>
      </c>
      <c r="C618" s="33">
        <v>7</v>
      </c>
      <c r="D618" s="33">
        <v>9</v>
      </c>
      <c r="E618" s="33">
        <v>24</v>
      </c>
      <c r="F618" s="33">
        <v>48</v>
      </c>
      <c r="G618" s="33">
        <v>9</v>
      </c>
      <c r="H618" s="33">
        <v>4</v>
      </c>
      <c r="I618" s="33">
        <v>96</v>
      </c>
      <c r="J618" s="28"/>
      <c r="K618" s="28"/>
      <c r="L618" s="100"/>
    </row>
    <row r="619" spans="2:12">
      <c r="B619" s="26" t="s">
        <v>1147</v>
      </c>
      <c r="C619" s="33">
        <v>2</v>
      </c>
      <c r="D619" s="33">
        <v>9</v>
      </c>
      <c r="E619" s="33">
        <v>19</v>
      </c>
      <c r="F619" s="33">
        <v>65</v>
      </c>
      <c r="G619" s="33">
        <v>9</v>
      </c>
      <c r="H619" s="33">
        <v>0</v>
      </c>
      <c r="I619" s="33">
        <v>104</v>
      </c>
      <c r="J619" s="28"/>
      <c r="K619" s="28"/>
      <c r="L619" s="100"/>
    </row>
    <row r="620" spans="2:12">
      <c r="B620" s="26" t="s">
        <v>1154</v>
      </c>
      <c r="C620" s="33">
        <f>$C$219</f>
        <v>0</v>
      </c>
      <c r="D620" s="33">
        <v>8</v>
      </c>
      <c r="E620" s="33">
        <v>25</v>
      </c>
      <c r="F620" s="33">
        <v>50</v>
      </c>
      <c r="G620" s="33">
        <v>6</v>
      </c>
      <c r="H620" s="33">
        <v>2</v>
      </c>
      <c r="I620" s="33">
        <v>91</v>
      </c>
      <c r="J620" s="28"/>
      <c r="K620" s="28"/>
      <c r="L620" s="100"/>
    </row>
    <row r="621" spans="2:12">
      <c r="B621" s="26" t="s">
        <v>1162</v>
      </c>
      <c r="C621" s="33">
        <v>1</v>
      </c>
      <c r="D621" s="33">
        <v>2</v>
      </c>
      <c r="E621" s="33">
        <v>38</v>
      </c>
      <c r="F621" s="33">
        <v>54</v>
      </c>
      <c r="G621" s="33">
        <v>8</v>
      </c>
      <c r="H621" s="33">
        <v>4</v>
      </c>
      <c r="I621" s="33">
        <v>107</v>
      </c>
      <c r="J621" s="28"/>
      <c r="K621" s="28"/>
      <c r="L621" s="100"/>
    </row>
    <row r="622" spans="2:12">
      <c r="B622" s="26" t="s">
        <v>1172</v>
      </c>
      <c r="C622" s="33">
        <v>3</v>
      </c>
      <c r="D622" s="33">
        <v>17</v>
      </c>
      <c r="E622" s="33">
        <v>25</v>
      </c>
      <c r="F622" s="33">
        <v>49</v>
      </c>
      <c r="G622" s="33">
        <v>7</v>
      </c>
      <c r="H622" s="33">
        <v>1</v>
      </c>
      <c r="I622" s="33">
        <v>102</v>
      </c>
      <c r="J622" s="28"/>
      <c r="K622" s="28"/>
      <c r="L622" s="100"/>
    </row>
    <row r="623" spans="2:12">
      <c r="B623" s="26" t="s">
        <v>1179</v>
      </c>
      <c r="C623" s="33">
        <v>0</v>
      </c>
      <c r="D623" s="33">
        <v>7</v>
      </c>
      <c r="E623" s="33">
        <v>29</v>
      </c>
      <c r="F623" s="33">
        <v>49</v>
      </c>
      <c r="G623" s="33">
        <v>3</v>
      </c>
      <c r="H623" s="33">
        <v>2</v>
      </c>
      <c r="I623" s="33">
        <v>90</v>
      </c>
      <c r="J623" s="28"/>
      <c r="K623" s="28"/>
      <c r="L623" s="100"/>
    </row>
    <row r="624" spans="2:12">
      <c r="B624" s="26" t="s">
        <v>1182</v>
      </c>
      <c r="C624" s="33">
        <v>0</v>
      </c>
      <c r="D624" s="33">
        <v>11</v>
      </c>
      <c r="E624" s="33">
        <v>28</v>
      </c>
      <c r="F624" s="33">
        <v>56</v>
      </c>
      <c r="G624" s="33">
        <v>9</v>
      </c>
      <c r="H624" s="33">
        <v>9</v>
      </c>
      <c r="I624" s="33">
        <v>113</v>
      </c>
      <c r="J624" s="28"/>
      <c r="K624" s="28"/>
      <c r="L624" s="100"/>
    </row>
    <row r="625" spans="1:12">
      <c r="B625" s="26" t="s">
        <v>1185</v>
      </c>
      <c r="C625" s="33">
        <f>$C$219</f>
        <v>0</v>
      </c>
      <c r="D625" s="33">
        <f>$D$219</f>
        <v>9</v>
      </c>
      <c r="E625" s="33">
        <f>$E$219</f>
        <v>27</v>
      </c>
      <c r="F625" s="33">
        <f>$F$219</f>
        <v>56</v>
      </c>
      <c r="G625" s="33">
        <f>$G$219</f>
        <v>7</v>
      </c>
      <c r="H625" s="33">
        <f>$H$219</f>
        <v>2</v>
      </c>
      <c r="I625" s="33">
        <f>$I$219</f>
        <v>101</v>
      </c>
      <c r="J625" s="28"/>
      <c r="K625" s="28"/>
      <c r="L625" s="100"/>
    </row>
    <row r="626" spans="1:12">
      <c r="B626" s="46"/>
      <c r="C626" s="48"/>
      <c r="D626" s="48"/>
      <c r="E626" s="48"/>
      <c r="F626" s="48"/>
      <c r="G626" s="48"/>
      <c r="H626" s="48"/>
      <c r="I626" s="48"/>
      <c r="J626" s="28"/>
      <c r="K626" s="28"/>
      <c r="L626" s="100"/>
    </row>
    <row r="627" spans="1:12">
      <c r="A627" s="137"/>
      <c r="B627" s="34" t="s">
        <v>511</v>
      </c>
      <c r="C627" s="35">
        <f t="shared" ref="C627:I627" si="2">SUM(C612-C611)/C611</f>
        <v>-0.5</v>
      </c>
      <c r="D627" s="35">
        <f t="shared" si="2"/>
        <v>-0.1</v>
      </c>
      <c r="E627" s="35">
        <f t="shared" si="2"/>
        <v>0.12820512820512819</v>
      </c>
      <c r="F627" s="35">
        <f t="shared" si="2"/>
        <v>-4.6875E-2</v>
      </c>
      <c r="G627" s="35">
        <f t="shared" si="2"/>
        <v>-5.8823529411764705E-2</v>
      </c>
      <c r="H627" s="35">
        <f t="shared" si="2"/>
        <v>0</v>
      </c>
      <c r="I627" s="35">
        <f t="shared" si="2"/>
        <v>-7.0921985815602835E-3</v>
      </c>
      <c r="J627" s="28"/>
      <c r="K627" s="28"/>
      <c r="L627" s="100"/>
    </row>
    <row r="628" spans="1:12">
      <c r="A628" s="137"/>
      <c r="B628" s="34" t="s">
        <v>512</v>
      </c>
      <c r="C628" s="35">
        <f t="shared" ref="C628:I628" si="3">SUM(C612-C608)/C608</f>
        <v>0</v>
      </c>
      <c r="D628" s="35">
        <f t="shared" si="3"/>
        <v>1.25</v>
      </c>
      <c r="E628" s="35">
        <f t="shared" si="3"/>
        <v>0.91304347826086951</v>
      </c>
      <c r="F628" s="35">
        <f t="shared" si="3"/>
        <v>0.12962962962962962</v>
      </c>
      <c r="G628" s="35">
        <f t="shared" si="3"/>
        <v>0.45454545454545453</v>
      </c>
      <c r="H628" s="35">
        <f t="shared" si="3"/>
        <v>0</v>
      </c>
      <c r="I628" s="35">
        <f t="shared" si="3"/>
        <v>0.37254901960784315</v>
      </c>
      <c r="J628" s="28"/>
      <c r="K628" s="28"/>
      <c r="L628" s="100"/>
    </row>
    <row r="629" spans="1:12">
      <c r="A629" s="137"/>
      <c r="D629" s="15"/>
      <c r="E629" s="15"/>
      <c r="F629" s="15"/>
      <c r="G629" s="15"/>
      <c r="H629" s="15"/>
      <c r="I629" s="15"/>
      <c r="J629" s="28"/>
      <c r="K629" s="28"/>
      <c r="L629" s="100"/>
    </row>
    <row r="630" spans="1:12">
      <c r="A630" s="137"/>
      <c r="D630" s="15"/>
      <c r="E630" s="15"/>
      <c r="F630" s="15"/>
      <c r="G630" s="15"/>
      <c r="H630" s="15"/>
      <c r="I630" s="15"/>
      <c r="J630" s="28"/>
      <c r="K630" s="28"/>
      <c r="L630" s="100"/>
    </row>
    <row r="631" spans="1:12" ht="33.75">
      <c r="A631" s="136" t="s">
        <v>162</v>
      </c>
      <c r="B631" s="26" t="s">
        <v>186</v>
      </c>
      <c r="C631" s="98" t="s">
        <v>1069</v>
      </c>
      <c r="D631" s="104" t="s">
        <v>1070</v>
      </c>
      <c r="E631" s="104" t="s">
        <v>1071</v>
      </c>
      <c r="F631" s="104" t="s">
        <v>1111</v>
      </c>
      <c r="G631" s="98" t="s">
        <v>1112</v>
      </c>
      <c r="H631" s="98" t="s">
        <v>1113</v>
      </c>
      <c r="I631" s="104" t="s">
        <v>160</v>
      </c>
      <c r="J631" s="28"/>
      <c r="K631" s="28"/>
      <c r="L631" s="100"/>
    </row>
    <row r="632" spans="1:12">
      <c r="A632" s="137"/>
      <c r="B632" s="26" t="s">
        <v>187</v>
      </c>
      <c r="C632" s="32">
        <v>0</v>
      </c>
      <c r="D632" s="32">
        <v>35</v>
      </c>
      <c r="E632" s="32">
        <v>70</v>
      </c>
      <c r="F632" s="32">
        <v>76</v>
      </c>
      <c r="G632" s="33">
        <v>0</v>
      </c>
      <c r="H632" s="33">
        <v>0</v>
      </c>
      <c r="I632" s="32">
        <v>181</v>
      </c>
      <c r="J632" s="28"/>
      <c r="K632" s="28"/>
      <c r="L632" s="100"/>
    </row>
    <row r="633" spans="1:12">
      <c r="A633" s="137"/>
      <c r="B633" s="26" t="s">
        <v>188</v>
      </c>
      <c r="C633" s="32">
        <v>0</v>
      </c>
      <c r="D633" s="33">
        <v>27</v>
      </c>
      <c r="E633" s="33">
        <v>72</v>
      </c>
      <c r="F633" s="33">
        <v>61</v>
      </c>
      <c r="G633" s="33">
        <v>0</v>
      </c>
      <c r="H633" s="33">
        <v>0</v>
      </c>
      <c r="I633" s="33">
        <v>160</v>
      </c>
      <c r="J633" s="28"/>
      <c r="K633" s="28"/>
      <c r="L633" s="100"/>
    </row>
    <row r="634" spans="1:12">
      <c r="A634" s="137"/>
      <c r="B634" s="26" t="s">
        <v>189</v>
      </c>
      <c r="C634" s="32">
        <v>0</v>
      </c>
      <c r="D634" s="33">
        <v>18</v>
      </c>
      <c r="E634" s="33">
        <v>66</v>
      </c>
      <c r="F634" s="33">
        <v>63</v>
      </c>
      <c r="G634" s="33">
        <v>0</v>
      </c>
      <c r="H634" s="33">
        <v>0</v>
      </c>
      <c r="I634" s="33">
        <v>147</v>
      </c>
      <c r="J634" s="28"/>
      <c r="K634" s="28"/>
      <c r="L634" s="100"/>
    </row>
    <row r="635" spans="1:12">
      <c r="A635" s="137"/>
      <c r="B635" s="26" t="s">
        <v>190</v>
      </c>
      <c r="C635" s="32">
        <v>0</v>
      </c>
      <c r="D635" s="33">
        <v>21</v>
      </c>
      <c r="E635" s="33">
        <v>48</v>
      </c>
      <c r="F635" s="33">
        <v>70</v>
      </c>
      <c r="G635" s="33">
        <v>0</v>
      </c>
      <c r="H635" s="33">
        <v>0</v>
      </c>
      <c r="I635" s="33">
        <v>139</v>
      </c>
      <c r="J635" s="28"/>
      <c r="K635" s="28"/>
      <c r="L635" s="100"/>
    </row>
    <row r="636" spans="1:12">
      <c r="A636" s="137"/>
      <c r="B636" s="26" t="s">
        <v>191</v>
      </c>
      <c r="C636" s="32">
        <v>0</v>
      </c>
      <c r="D636" s="33">
        <v>31</v>
      </c>
      <c r="E636" s="33">
        <v>46</v>
      </c>
      <c r="F636" s="33">
        <v>67</v>
      </c>
      <c r="G636" s="33">
        <v>0</v>
      </c>
      <c r="H636" s="33">
        <v>0</v>
      </c>
      <c r="I636" s="33">
        <v>144</v>
      </c>
      <c r="J636" s="28"/>
      <c r="K636" s="28"/>
      <c r="L636" s="100"/>
    </row>
    <row r="637" spans="1:12">
      <c r="A637" s="137"/>
      <c r="B637" s="26" t="s">
        <v>192</v>
      </c>
      <c r="C637" s="32">
        <v>0</v>
      </c>
      <c r="D637" s="33">
        <v>30</v>
      </c>
      <c r="E637" s="33">
        <v>53</v>
      </c>
      <c r="F637" s="33">
        <v>56</v>
      </c>
      <c r="G637" s="33">
        <v>0</v>
      </c>
      <c r="H637" s="33">
        <v>0</v>
      </c>
      <c r="I637" s="33">
        <v>139</v>
      </c>
      <c r="J637" s="28"/>
      <c r="K637" s="28"/>
      <c r="L637" s="100"/>
    </row>
    <row r="638" spans="1:12">
      <c r="A638" s="137"/>
      <c r="B638" s="26" t="s">
        <v>193</v>
      </c>
      <c r="C638" s="32">
        <v>0</v>
      </c>
      <c r="D638" s="33">
        <v>42</v>
      </c>
      <c r="E638" s="33">
        <v>71</v>
      </c>
      <c r="F638" s="33">
        <v>65</v>
      </c>
      <c r="G638" s="33">
        <v>0</v>
      </c>
      <c r="H638" s="33">
        <v>0</v>
      </c>
      <c r="I638" s="33">
        <v>178</v>
      </c>
      <c r="J638" s="28"/>
      <c r="K638" s="28"/>
      <c r="L638" s="100"/>
    </row>
    <row r="639" spans="1:12">
      <c r="A639" s="137"/>
      <c r="B639" s="26" t="s">
        <v>194</v>
      </c>
      <c r="C639" s="32">
        <v>0</v>
      </c>
      <c r="D639" s="33">
        <v>36</v>
      </c>
      <c r="E639" s="33">
        <v>81</v>
      </c>
      <c r="F639" s="33">
        <v>65</v>
      </c>
      <c r="G639" s="33">
        <v>0</v>
      </c>
      <c r="H639" s="33">
        <v>0</v>
      </c>
      <c r="I639" s="33">
        <v>182</v>
      </c>
    </row>
    <row r="640" spans="1:12">
      <c r="A640" s="137"/>
      <c r="B640" s="26" t="s">
        <v>195</v>
      </c>
      <c r="C640" s="32">
        <v>0</v>
      </c>
      <c r="D640" s="33">
        <v>29</v>
      </c>
      <c r="E640" s="33">
        <v>62</v>
      </c>
      <c r="F640" s="33">
        <v>29</v>
      </c>
      <c r="G640" s="33">
        <v>0</v>
      </c>
      <c r="H640" s="33">
        <v>0</v>
      </c>
      <c r="I640" s="33">
        <v>120</v>
      </c>
    </row>
    <row r="641" spans="1:9">
      <c r="A641" s="137"/>
      <c r="B641" s="26" t="s">
        <v>196</v>
      </c>
      <c r="C641" s="32">
        <v>0</v>
      </c>
      <c r="D641" s="33">
        <v>40</v>
      </c>
      <c r="E641" s="33">
        <v>61</v>
      </c>
      <c r="F641" s="33">
        <v>44</v>
      </c>
      <c r="G641" s="33">
        <v>0</v>
      </c>
      <c r="H641" s="33">
        <v>0</v>
      </c>
      <c r="I641" s="33">
        <v>145</v>
      </c>
    </row>
    <row r="642" spans="1:9">
      <c r="A642" s="137"/>
      <c r="B642" s="26" t="s">
        <v>197</v>
      </c>
      <c r="C642" s="32">
        <v>0</v>
      </c>
      <c r="D642" s="33">
        <v>45</v>
      </c>
      <c r="E642" s="33">
        <v>67</v>
      </c>
      <c r="F642" s="33">
        <v>52</v>
      </c>
      <c r="G642" s="33">
        <v>0</v>
      </c>
      <c r="H642" s="33">
        <v>0</v>
      </c>
      <c r="I642" s="33">
        <v>164</v>
      </c>
    </row>
    <row r="643" spans="1:9">
      <c r="A643" s="137"/>
      <c r="B643" s="26" t="s">
        <v>198</v>
      </c>
      <c r="C643" s="32">
        <v>0</v>
      </c>
      <c r="D643" s="33">
        <v>26</v>
      </c>
      <c r="E643" s="33">
        <v>34</v>
      </c>
      <c r="F643" s="33">
        <v>24</v>
      </c>
      <c r="G643" s="33">
        <v>0</v>
      </c>
      <c r="H643" s="33">
        <v>0</v>
      </c>
      <c r="I643" s="33">
        <v>84</v>
      </c>
    </row>
    <row r="644" spans="1:9">
      <c r="A644" s="137"/>
      <c r="B644" s="26" t="s">
        <v>199</v>
      </c>
      <c r="C644" s="32">
        <v>0</v>
      </c>
      <c r="D644" s="33">
        <v>38</v>
      </c>
      <c r="E644" s="33">
        <v>52</v>
      </c>
      <c r="F644" s="33">
        <v>56</v>
      </c>
      <c r="G644" s="33">
        <v>0</v>
      </c>
      <c r="H644" s="33">
        <v>0</v>
      </c>
      <c r="I644" s="33">
        <v>146</v>
      </c>
    </row>
    <row r="645" spans="1:9">
      <c r="A645" s="137"/>
      <c r="B645" s="26" t="s">
        <v>200</v>
      </c>
      <c r="C645" s="32">
        <v>0</v>
      </c>
      <c r="D645" s="33">
        <v>48</v>
      </c>
      <c r="E645" s="33">
        <v>64</v>
      </c>
      <c r="F645" s="33">
        <v>61</v>
      </c>
      <c r="G645" s="33">
        <v>0</v>
      </c>
      <c r="H645" s="33">
        <v>0</v>
      </c>
      <c r="I645" s="33">
        <v>173</v>
      </c>
    </row>
    <row r="646" spans="1:9">
      <c r="A646" s="137"/>
      <c r="B646" s="26" t="s">
        <v>201</v>
      </c>
      <c r="C646" s="32">
        <v>0</v>
      </c>
      <c r="D646" s="33">
        <v>43</v>
      </c>
      <c r="E646" s="33">
        <v>52</v>
      </c>
      <c r="F646" s="33">
        <v>48</v>
      </c>
      <c r="G646" s="33">
        <v>0</v>
      </c>
      <c r="H646" s="33">
        <v>0</v>
      </c>
      <c r="I646" s="33">
        <v>143</v>
      </c>
    </row>
    <row r="647" spans="1:9">
      <c r="A647" s="137"/>
      <c r="B647" s="26" t="s">
        <v>202</v>
      </c>
      <c r="C647" s="32">
        <v>0</v>
      </c>
      <c r="D647" s="33">
        <v>44</v>
      </c>
      <c r="E647" s="33">
        <v>75</v>
      </c>
      <c r="F647" s="33">
        <v>51</v>
      </c>
      <c r="G647" s="33">
        <v>0</v>
      </c>
      <c r="H647" s="33">
        <v>0</v>
      </c>
      <c r="I647" s="33">
        <v>170</v>
      </c>
    </row>
    <row r="648" spans="1:9">
      <c r="A648" s="137"/>
      <c r="B648" s="26" t="s">
        <v>203</v>
      </c>
      <c r="C648" s="32">
        <v>0</v>
      </c>
      <c r="D648" s="33">
        <v>44</v>
      </c>
      <c r="E648" s="33">
        <v>80</v>
      </c>
      <c r="F648" s="33">
        <v>52</v>
      </c>
      <c r="G648" s="33">
        <v>0</v>
      </c>
      <c r="H648" s="33">
        <v>0</v>
      </c>
      <c r="I648" s="33">
        <v>176</v>
      </c>
    </row>
    <row r="649" spans="1:9">
      <c r="B649" s="26" t="s">
        <v>204</v>
      </c>
      <c r="C649" s="32">
        <v>0</v>
      </c>
      <c r="D649" s="33">
        <v>39</v>
      </c>
      <c r="E649" s="33">
        <v>62</v>
      </c>
      <c r="F649" s="33">
        <v>59</v>
      </c>
      <c r="G649" s="33">
        <v>0</v>
      </c>
      <c r="H649" s="33">
        <v>0</v>
      </c>
      <c r="I649" s="33">
        <v>160</v>
      </c>
    </row>
    <row r="650" spans="1:9">
      <c r="B650" s="26" t="s">
        <v>205</v>
      </c>
      <c r="C650" s="32">
        <v>0</v>
      </c>
      <c r="D650" s="33">
        <v>42</v>
      </c>
      <c r="E650" s="33">
        <v>68</v>
      </c>
      <c r="F650" s="33">
        <v>56</v>
      </c>
      <c r="G650" s="33">
        <v>0</v>
      </c>
      <c r="H650" s="33">
        <v>0</v>
      </c>
      <c r="I650" s="33">
        <v>166</v>
      </c>
    </row>
    <row r="651" spans="1:9">
      <c r="B651" s="26" t="s">
        <v>206</v>
      </c>
      <c r="C651" s="32">
        <v>0</v>
      </c>
      <c r="D651" s="33">
        <v>31</v>
      </c>
      <c r="E651" s="33">
        <v>68</v>
      </c>
      <c r="F651" s="33">
        <v>48</v>
      </c>
      <c r="G651" s="33">
        <v>0</v>
      </c>
      <c r="H651" s="33">
        <v>0</v>
      </c>
      <c r="I651" s="33">
        <v>147</v>
      </c>
    </row>
    <row r="652" spans="1:9">
      <c r="B652" s="26" t="s">
        <v>207</v>
      </c>
      <c r="C652" s="32">
        <v>0</v>
      </c>
      <c r="D652" s="33">
        <v>32</v>
      </c>
      <c r="E652" s="33">
        <v>76</v>
      </c>
      <c r="F652" s="33">
        <v>56</v>
      </c>
      <c r="G652" s="33">
        <v>0</v>
      </c>
      <c r="H652" s="33">
        <v>0</v>
      </c>
      <c r="I652" s="33">
        <v>164</v>
      </c>
    </row>
    <row r="653" spans="1:9">
      <c r="B653" s="26" t="s">
        <v>208</v>
      </c>
      <c r="C653" s="32">
        <v>0</v>
      </c>
      <c r="D653" s="33">
        <v>48</v>
      </c>
      <c r="E653" s="33">
        <v>88</v>
      </c>
      <c r="F653" s="33">
        <v>59</v>
      </c>
      <c r="G653" s="33">
        <v>0</v>
      </c>
      <c r="H653" s="33">
        <v>0</v>
      </c>
      <c r="I653" s="33">
        <v>195</v>
      </c>
    </row>
    <row r="654" spans="1:9">
      <c r="B654" s="26" t="s">
        <v>209</v>
      </c>
      <c r="C654" s="32">
        <v>0</v>
      </c>
      <c r="D654" s="33">
        <v>37</v>
      </c>
      <c r="E654" s="33">
        <v>63</v>
      </c>
      <c r="F654" s="33">
        <v>82</v>
      </c>
      <c r="G654" s="33">
        <v>0</v>
      </c>
      <c r="H654" s="33">
        <v>0</v>
      </c>
      <c r="I654" s="33">
        <v>182</v>
      </c>
    </row>
    <row r="655" spans="1:9">
      <c r="B655" s="26" t="s">
        <v>210</v>
      </c>
      <c r="C655" s="32">
        <v>0</v>
      </c>
      <c r="D655" s="33">
        <v>29</v>
      </c>
      <c r="E655" s="33">
        <v>68</v>
      </c>
      <c r="F655" s="33">
        <v>67</v>
      </c>
      <c r="G655" s="33">
        <v>0</v>
      </c>
      <c r="H655" s="33">
        <v>0</v>
      </c>
      <c r="I655" s="33">
        <v>164</v>
      </c>
    </row>
    <row r="656" spans="1:9">
      <c r="B656" s="26" t="s">
        <v>211</v>
      </c>
      <c r="C656" s="32">
        <v>0</v>
      </c>
      <c r="D656" s="33">
        <v>32</v>
      </c>
      <c r="E656" s="33">
        <v>62</v>
      </c>
      <c r="F656" s="33">
        <v>61</v>
      </c>
      <c r="G656" s="33">
        <v>0</v>
      </c>
      <c r="H656" s="33">
        <v>0</v>
      </c>
      <c r="I656" s="33">
        <v>155</v>
      </c>
    </row>
    <row r="657" spans="2:12">
      <c r="B657" s="26" t="s">
        <v>212</v>
      </c>
      <c r="C657" s="32">
        <v>0</v>
      </c>
      <c r="D657" s="33">
        <v>40</v>
      </c>
      <c r="E657" s="33">
        <v>65</v>
      </c>
      <c r="F657" s="33">
        <v>58</v>
      </c>
      <c r="G657" s="33">
        <v>0</v>
      </c>
      <c r="H657" s="33">
        <v>0</v>
      </c>
      <c r="I657" s="33">
        <v>163</v>
      </c>
    </row>
    <row r="658" spans="2:12">
      <c r="B658" s="26" t="s">
        <v>213</v>
      </c>
      <c r="C658" s="32">
        <v>0</v>
      </c>
      <c r="D658" s="33">
        <v>36</v>
      </c>
      <c r="E658" s="33">
        <v>58</v>
      </c>
      <c r="F658" s="33">
        <v>61</v>
      </c>
      <c r="G658" s="33">
        <v>0</v>
      </c>
      <c r="H658" s="33">
        <v>0</v>
      </c>
      <c r="I658" s="33">
        <v>155</v>
      </c>
    </row>
    <row r="659" spans="2:12">
      <c r="B659" s="26" t="s">
        <v>214</v>
      </c>
      <c r="C659" s="32">
        <v>0</v>
      </c>
      <c r="D659" s="33">
        <v>36</v>
      </c>
      <c r="E659" s="33">
        <v>56</v>
      </c>
      <c r="F659" s="33">
        <v>81</v>
      </c>
      <c r="G659" s="33">
        <v>0</v>
      </c>
      <c r="H659" s="33">
        <v>0</v>
      </c>
      <c r="I659" s="33">
        <v>173</v>
      </c>
    </row>
    <row r="660" spans="2:12">
      <c r="B660" s="26" t="s">
        <v>215</v>
      </c>
      <c r="C660" s="32">
        <v>0</v>
      </c>
      <c r="D660" s="33">
        <v>27</v>
      </c>
      <c r="E660" s="33">
        <v>50</v>
      </c>
      <c r="F660" s="33">
        <v>62</v>
      </c>
      <c r="G660" s="33">
        <v>0</v>
      </c>
      <c r="H660" s="33">
        <v>0</v>
      </c>
      <c r="I660" s="33">
        <v>139</v>
      </c>
    </row>
    <row r="661" spans="2:12">
      <c r="B661" s="26" t="s">
        <v>216</v>
      </c>
      <c r="C661" s="32">
        <v>0</v>
      </c>
      <c r="D661" s="33">
        <v>23</v>
      </c>
      <c r="E661" s="33">
        <v>64</v>
      </c>
      <c r="F661" s="33">
        <v>70</v>
      </c>
      <c r="G661" s="33">
        <v>0</v>
      </c>
      <c r="H661" s="33">
        <v>0</v>
      </c>
      <c r="I661" s="33">
        <v>157</v>
      </c>
    </row>
    <row r="662" spans="2:12">
      <c r="B662" s="26" t="s">
        <v>217</v>
      </c>
      <c r="C662" s="32">
        <v>0</v>
      </c>
      <c r="D662" s="33">
        <v>26</v>
      </c>
      <c r="E662" s="33">
        <v>84</v>
      </c>
      <c r="F662" s="33">
        <v>73</v>
      </c>
      <c r="G662" s="33">
        <v>0</v>
      </c>
      <c r="H662" s="33">
        <v>0</v>
      </c>
      <c r="I662" s="33">
        <v>183</v>
      </c>
    </row>
    <row r="663" spans="2:12">
      <c r="B663" s="26" t="s">
        <v>218</v>
      </c>
      <c r="C663" s="32">
        <v>0</v>
      </c>
      <c r="D663" s="33">
        <v>35</v>
      </c>
      <c r="E663" s="33">
        <v>62</v>
      </c>
      <c r="F663" s="33">
        <v>51</v>
      </c>
      <c r="G663" s="33">
        <v>0</v>
      </c>
      <c r="H663" s="33">
        <v>0</v>
      </c>
      <c r="I663" s="33">
        <v>148</v>
      </c>
    </row>
    <row r="664" spans="2:12">
      <c r="B664" s="26" t="s">
        <v>219</v>
      </c>
      <c r="C664" s="32">
        <v>0</v>
      </c>
      <c r="D664" s="33">
        <v>30</v>
      </c>
      <c r="E664" s="33">
        <v>58</v>
      </c>
      <c r="F664" s="33">
        <v>73</v>
      </c>
      <c r="G664" s="33">
        <v>0</v>
      </c>
      <c r="H664" s="33">
        <v>0</v>
      </c>
      <c r="I664" s="33">
        <v>161</v>
      </c>
    </row>
    <row r="665" spans="2:12">
      <c r="B665" s="26" t="s">
        <v>220</v>
      </c>
      <c r="C665" s="32">
        <v>0</v>
      </c>
      <c r="D665" s="33">
        <v>29</v>
      </c>
      <c r="E665" s="33">
        <v>57</v>
      </c>
      <c r="F665" s="33">
        <v>71</v>
      </c>
      <c r="G665" s="33">
        <v>0</v>
      </c>
      <c r="H665" s="33">
        <v>0</v>
      </c>
      <c r="I665" s="33">
        <v>157</v>
      </c>
    </row>
    <row r="666" spans="2:12">
      <c r="B666" s="26" t="s">
        <v>221</v>
      </c>
      <c r="C666" s="32">
        <v>0</v>
      </c>
      <c r="D666" s="33">
        <v>31</v>
      </c>
      <c r="E666" s="33">
        <v>68</v>
      </c>
      <c r="F666" s="33">
        <v>72</v>
      </c>
      <c r="G666" s="33">
        <v>0</v>
      </c>
      <c r="H666" s="33">
        <v>0</v>
      </c>
      <c r="I666" s="33">
        <v>171</v>
      </c>
    </row>
    <row r="667" spans="2:12">
      <c r="B667" s="26" t="s">
        <v>222</v>
      </c>
      <c r="C667" s="32">
        <v>0</v>
      </c>
      <c r="D667" s="33">
        <v>25</v>
      </c>
      <c r="E667" s="33">
        <v>71</v>
      </c>
      <c r="F667" s="33">
        <v>58</v>
      </c>
      <c r="G667" s="33">
        <v>0</v>
      </c>
      <c r="H667" s="33">
        <v>0</v>
      </c>
      <c r="I667" s="33">
        <v>154</v>
      </c>
    </row>
    <row r="668" spans="2:12">
      <c r="B668" s="26" t="s">
        <v>223</v>
      </c>
      <c r="C668" s="32">
        <v>0</v>
      </c>
      <c r="D668" s="33">
        <v>23</v>
      </c>
      <c r="E668" s="33">
        <v>70</v>
      </c>
      <c r="F668" s="33">
        <v>58</v>
      </c>
      <c r="G668" s="33">
        <v>0</v>
      </c>
      <c r="H668" s="33">
        <v>0</v>
      </c>
      <c r="I668" s="33">
        <v>151</v>
      </c>
      <c r="J668" s="28"/>
      <c r="K668" s="28"/>
      <c r="L668" s="100"/>
    </row>
    <row r="669" spans="2:12">
      <c r="B669" s="26" t="s">
        <v>224</v>
      </c>
      <c r="C669" s="32">
        <v>0</v>
      </c>
      <c r="D669" s="33">
        <v>26</v>
      </c>
      <c r="E669" s="33">
        <v>62</v>
      </c>
      <c r="F669" s="33">
        <v>63</v>
      </c>
      <c r="G669" s="33">
        <v>0</v>
      </c>
      <c r="H669" s="33">
        <v>0</v>
      </c>
      <c r="I669" s="33">
        <v>151</v>
      </c>
      <c r="J669" s="28"/>
      <c r="K669" s="28"/>
      <c r="L669" s="100"/>
    </row>
    <row r="670" spans="2:12">
      <c r="B670" s="26" t="s">
        <v>225</v>
      </c>
      <c r="C670" s="32">
        <v>0</v>
      </c>
      <c r="D670" s="33">
        <v>30</v>
      </c>
      <c r="E670" s="33">
        <v>75</v>
      </c>
      <c r="F670" s="33">
        <v>81</v>
      </c>
      <c r="G670" s="33">
        <v>0</v>
      </c>
      <c r="H670" s="33">
        <v>0</v>
      </c>
      <c r="I670" s="33">
        <v>186</v>
      </c>
      <c r="J670" s="28"/>
      <c r="K670" s="28"/>
      <c r="L670" s="100"/>
    </row>
    <row r="671" spans="2:12">
      <c r="B671" s="26" t="s">
        <v>226</v>
      </c>
      <c r="C671" s="32">
        <v>0</v>
      </c>
      <c r="D671" s="33">
        <v>28</v>
      </c>
      <c r="E671" s="33">
        <v>69</v>
      </c>
      <c r="F671" s="33">
        <v>76</v>
      </c>
      <c r="G671" s="33">
        <v>0</v>
      </c>
      <c r="H671" s="33">
        <v>0</v>
      </c>
      <c r="I671" s="33">
        <v>173</v>
      </c>
      <c r="J671" s="28"/>
      <c r="K671" s="28"/>
      <c r="L671" s="100"/>
    </row>
    <row r="672" spans="2:12">
      <c r="B672" s="26" t="s">
        <v>227</v>
      </c>
      <c r="C672" s="32">
        <v>0</v>
      </c>
      <c r="D672" s="33">
        <v>24</v>
      </c>
      <c r="E672" s="33">
        <v>69</v>
      </c>
      <c r="F672" s="33">
        <v>68</v>
      </c>
      <c r="G672" s="33">
        <v>0</v>
      </c>
      <c r="H672" s="33">
        <v>0</v>
      </c>
      <c r="I672" s="33">
        <v>161</v>
      </c>
      <c r="J672" s="28"/>
      <c r="K672" s="28"/>
      <c r="L672" s="100"/>
    </row>
    <row r="673" spans="1:12">
      <c r="B673" s="26" t="s">
        <v>228</v>
      </c>
      <c r="C673" s="32">
        <v>0</v>
      </c>
      <c r="D673" s="33">
        <v>16</v>
      </c>
      <c r="E673" s="33">
        <v>76</v>
      </c>
      <c r="F673" s="33">
        <v>57</v>
      </c>
      <c r="G673" s="33">
        <v>0</v>
      </c>
      <c r="H673" s="33">
        <v>0</v>
      </c>
      <c r="I673" s="33">
        <v>149</v>
      </c>
      <c r="J673" s="28"/>
      <c r="K673" s="28"/>
      <c r="L673" s="100"/>
    </row>
    <row r="674" spans="1:12">
      <c r="B674" s="26" t="s">
        <v>229</v>
      </c>
      <c r="C674" s="32">
        <v>0</v>
      </c>
      <c r="D674" s="33">
        <v>26</v>
      </c>
      <c r="E674" s="33">
        <v>61</v>
      </c>
      <c r="F674" s="33">
        <v>60</v>
      </c>
      <c r="G674" s="33">
        <v>0</v>
      </c>
      <c r="H674" s="33">
        <v>0</v>
      </c>
      <c r="I674" s="33">
        <v>147</v>
      </c>
      <c r="J674" s="28"/>
      <c r="K674" s="28"/>
      <c r="L674" s="100"/>
    </row>
    <row r="675" spans="1:12">
      <c r="B675" s="26" t="s">
        <v>230</v>
      </c>
      <c r="C675" s="32">
        <v>0</v>
      </c>
      <c r="D675" s="33">
        <v>29</v>
      </c>
      <c r="E675" s="33">
        <v>62</v>
      </c>
      <c r="F675" s="33">
        <v>59</v>
      </c>
      <c r="G675" s="33">
        <v>0</v>
      </c>
      <c r="H675" s="33">
        <v>0</v>
      </c>
      <c r="I675" s="33">
        <v>150</v>
      </c>
      <c r="J675" s="28"/>
      <c r="K675" s="28"/>
      <c r="L675" s="100"/>
    </row>
    <row r="676" spans="1:12">
      <c r="B676" s="26" t="s">
        <v>231</v>
      </c>
      <c r="C676" s="32">
        <v>0</v>
      </c>
      <c r="D676" s="33">
        <v>17</v>
      </c>
      <c r="E676" s="33">
        <v>64</v>
      </c>
      <c r="F676" s="33">
        <v>50</v>
      </c>
      <c r="G676" s="33">
        <v>0</v>
      </c>
      <c r="H676" s="33">
        <v>0</v>
      </c>
      <c r="I676" s="33">
        <v>131</v>
      </c>
      <c r="J676" s="28"/>
      <c r="K676" s="28"/>
      <c r="L676" s="100"/>
    </row>
    <row r="677" spans="1:12">
      <c r="B677" s="26" t="s">
        <v>232</v>
      </c>
      <c r="C677" s="32">
        <v>0</v>
      </c>
      <c r="D677" s="33">
        <v>19</v>
      </c>
      <c r="E677" s="33">
        <v>57</v>
      </c>
      <c r="F677" s="33">
        <v>66</v>
      </c>
      <c r="G677" s="33">
        <v>0</v>
      </c>
      <c r="H677" s="33">
        <v>0</v>
      </c>
      <c r="I677" s="33">
        <v>142</v>
      </c>
      <c r="J677" s="28"/>
      <c r="K677" s="28"/>
      <c r="L677" s="100"/>
    </row>
    <row r="678" spans="1:12">
      <c r="A678" s="137"/>
      <c r="B678" s="26" t="s">
        <v>233</v>
      </c>
      <c r="C678" s="32">
        <v>0</v>
      </c>
      <c r="D678" s="33">
        <v>20</v>
      </c>
      <c r="E678" s="33">
        <v>55</v>
      </c>
      <c r="F678" s="33">
        <v>45</v>
      </c>
      <c r="G678" s="33">
        <v>0</v>
      </c>
      <c r="H678" s="33">
        <v>0</v>
      </c>
      <c r="I678" s="33">
        <v>120</v>
      </c>
      <c r="J678" s="28"/>
      <c r="K678" s="28"/>
      <c r="L678" s="100"/>
    </row>
    <row r="679" spans="1:12">
      <c r="A679" s="137"/>
      <c r="B679" s="26" t="s">
        <v>234</v>
      </c>
      <c r="C679" s="32">
        <v>0</v>
      </c>
      <c r="D679" s="33">
        <v>21</v>
      </c>
      <c r="E679" s="33">
        <v>58</v>
      </c>
      <c r="F679" s="33">
        <v>49</v>
      </c>
      <c r="G679" s="33">
        <v>0</v>
      </c>
      <c r="H679" s="33">
        <v>0</v>
      </c>
      <c r="I679" s="33">
        <v>128</v>
      </c>
      <c r="J679" s="28"/>
      <c r="K679" s="28"/>
      <c r="L679" s="100"/>
    </row>
    <row r="680" spans="1:12">
      <c r="A680" s="137"/>
      <c r="B680" s="26" t="s">
        <v>235</v>
      </c>
      <c r="C680" s="32">
        <v>0</v>
      </c>
      <c r="D680" s="33">
        <v>24</v>
      </c>
      <c r="E680" s="33">
        <v>65</v>
      </c>
      <c r="F680" s="33">
        <v>65</v>
      </c>
      <c r="G680" s="33">
        <v>0</v>
      </c>
      <c r="H680" s="33">
        <v>0</v>
      </c>
      <c r="I680" s="33">
        <v>154</v>
      </c>
      <c r="J680" s="28"/>
      <c r="K680" s="28"/>
      <c r="L680" s="100"/>
    </row>
    <row r="681" spans="1:12">
      <c r="A681" s="137"/>
      <c r="B681" s="26" t="s">
        <v>236</v>
      </c>
      <c r="C681" s="32">
        <v>0</v>
      </c>
      <c r="D681" s="33">
        <v>14</v>
      </c>
      <c r="E681" s="33">
        <v>54</v>
      </c>
      <c r="F681" s="33">
        <v>57</v>
      </c>
      <c r="G681" s="33">
        <v>0</v>
      </c>
      <c r="H681" s="33">
        <v>0</v>
      </c>
      <c r="I681" s="33">
        <v>125</v>
      </c>
      <c r="J681" s="28"/>
      <c r="K681" s="28"/>
      <c r="L681" s="100"/>
    </row>
    <row r="682" spans="1:12">
      <c r="A682" s="137"/>
      <c r="B682" s="26" t="s">
        <v>237</v>
      </c>
      <c r="C682" s="32">
        <v>0</v>
      </c>
      <c r="D682" s="33">
        <v>18</v>
      </c>
      <c r="E682" s="33">
        <v>49</v>
      </c>
      <c r="F682" s="33">
        <v>45</v>
      </c>
      <c r="G682" s="33">
        <v>0</v>
      </c>
      <c r="H682" s="33">
        <v>0</v>
      </c>
      <c r="I682" s="33">
        <v>112</v>
      </c>
      <c r="J682" s="28"/>
      <c r="K682" s="28"/>
      <c r="L682" s="100"/>
    </row>
    <row r="683" spans="1:12">
      <c r="A683" s="137"/>
      <c r="B683" s="26" t="s">
        <v>238</v>
      </c>
      <c r="C683" s="32">
        <v>0</v>
      </c>
      <c r="D683" s="33">
        <v>24</v>
      </c>
      <c r="E683" s="33">
        <v>55</v>
      </c>
      <c r="F683" s="33">
        <v>53</v>
      </c>
      <c r="G683" s="33">
        <v>0</v>
      </c>
      <c r="H683" s="33">
        <v>0</v>
      </c>
      <c r="I683" s="33">
        <v>132</v>
      </c>
      <c r="J683" s="28"/>
      <c r="K683" s="28"/>
      <c r="L683" s="100"/>
    </row>
    <row r="684" spans="1:12">
      <c r="A684" s="137"/>
      <c r="B684" s="26" t="s">
        <v>239</v>
      </c>
      <c r="C684" s="32">
        <v>0</v>
      </c>
      <c r="D684" s="33">
        <v>22</v>
      </c>
      <c r="E684" s="33">
        <v>52</v>
      </c>
      <c r="F684" s="33">
        <v>63</v>
      </c>
      <c r="G684" s="33">
        <v>0</v>
      </c>
      <c r="H684" s="33">
        <v>0</v>
      </c>
      <c r="I684" s="33">
        <v>137</v>
      </c>
      <c r="J684" s="28"/>
      <c r="K684" s="28"/>
      <c r="L684" s="100"/>
    </row>
    <row r="685" spans="1:12">
      <c r="A685" s="137"/>
      <c r="B685" s="26" t="s">
        <v>240</v>
      </c>
      <c r="C685" s="32">
        <v>0</v>
      </c>
      <c r="D685" s="33">
        <v>24</v>
      </c>
      <c r="E685" s="33">
        <v>53</v>
      </c>
      <c r="F685" s="33">
        <v>54</v>
      </c>
      <c r="G685" s="33">
        <v>0</v>
      </c>
      <c r="H685" s="33">
        <v>0</v>
      </c>
      <c r="I685" s="33">
        <v>131</v>
      </c>
      <c r="J685" s="28"/>
      <c r="K685" s="28"/>
      <c r="L685" s="100"/>
    </row>
    <row r="686" spans="1:12">
      <c r="A686" s="137"/>
      <c r="B686" s="26" t="s">
        <v>241</v>
      </c>
      <c r="C686" s="32">
        <v>0</v>
      </c>
      <c r="D686" s="33">
        <v>30</v>
      </c>
      <c r="E686" s="33">
        <v>47</v>
      </c>
      <c r="F686" s="33">
        <v>59</v>
      </c>
      <c r="G686" s="33">
        <v>0</v>
      </c>
      <c r="H686" s="33">
        <v>0</v>
      </c>
      <c r="I686" s="33">
        <v>136</v>
      </c>
      <c r="J686" s="28"/>
      <c r="K686" s="28"/>
      <c r="L686" s="100"/>
    </row>
    <row r="687" spans="1:12">
      <c r="A687" s="137"/>
      <c r="B687" s="26" t="s">
        <v>242</v>
      </c>
      <c r="C687" s="32">
        <v>0</v>
      </c>
      <c r="D687" s="33">
        <v>26</v>
      </c>
      <c r="E687" s="33">
        <v>54</v>
      </c>
      <c r="F687" s="33">
        <v>78</v>
      </c>
      <c r="G687" s="33">
        <v>0</v>
      </c>
      <c r="H687" s="33">
        <v>0</v>
      </c>
      <c r="I687" s="33">
        <v>158</v>
      </c>
      <c r="J687" s="28"/>
      <c r="K687" s="28"/>
      <c r="L687" s="100"/>
    </row>
    <row r="688" spans="1:12">
      <c r="A688" s="137"/>
      <c r="B688" s="26" t="s">
        <v>243</v>
      </c>
      <c r="C688" s="32">
        <v>0</v>
      </c>
      <c r="D688" s="33">
        <v>20</v>
      </c>
      <c r="E688" s="33">
        <v>67</v>
      </c>
      <c r="F688" s="33">
        <v>60</v>
      </c>
      <c r="G688" s="33">
        <v>0</v>
      </c>
      <c r="H688" s="33">
        <v>0</v>
      </c>
      <c r="I688" s="33">
        <v>147</v>
      </c>
      <c r="J688" s="28"/>
      <c r="K688" s="28"/>
      <c r="L688" s="100"/>
    </row>
    <row r="689" spans="1:12">
      <c r="A689" s="137"/>
      <c r="B689" s="26" t="s">
        <v>244</v>
      </c>
      <c r="C689" s="32">
        <v>0</v>
      </c>
      <c r="D689" s="33">
        <v>22</v>
      </c>
      <c r="E689" s="33">
        <v>62</v>
      </c>
      <c r="F689" s="33">
        <v>61</v>
      </c>
      <c r="G689" s="33">
        <v>0</v>
      </c>
      <c r="H689" s="33">
        <v>0</v>
      </c>
      <c r="I689" s="33">
        <v>145</v>
      </c>
      <c r="J689" s="28"/>
      <c r="K689" s="28"/>
      <c r="L689" s="100"/>
    </row>
    <row r="690" spans="1:12">
      <c r="A690" s="137"/>
      <c r="B690" s="26" t="s">
        <v>245</v>
      </c>
      <c r="C690" s="32">
        <v>0</v>
      </c>
      <c r="D690" s="33">
        <v>26</v>
      </c>
      <c r="E690" s="33">
        <v>71</v>
      </c>
      <c r="F690" s="33">
        <v>59</v>
      </c>
      <c r="G690" s="33">
        <v>0</v>
      </c>
      <c r="H690" s="33">
        <v>0</v>
      </c>
      <c r="I690" s="33">
        <v>156</v>
      </c>
      <c r="J690" s="28"/>
      <c r="K690" s="28"/>
      <c r="L690" s="100"/>
    </row>
    <row r="691" spans="1:12">
      <c r="A691" s="137"/>
      <c r="B691" s="26" t="s">
        <v>246</v>
      </c>
      <c r="C691" s="32">
        <v>0</v>
      </c>
      <c r="D691" s="33">
        <v>15</v>
      </c>
      <c r="E691" s="33">
        <v>90</v>
      </c>
      <c r="F691" s="33">
        <v>50</v>
      </c>
      <c r="G691" s="33">
        <v>0</v>
      </c>
      <c r="H691" s="33">
        <v>0</v>
      </c>
      <c r="I691" s="33">
        <v>155</v>
      </c>
      <c r="J691" s="28"/>
      <c r="K691" s="28"/>
      <c r="L691" s="100"/>
    </row>
    <row r="692" spans="1:12">
      <c r="A692" s="137"/>
      <c r="B692" s="26" t="s">
        <v>247</v>
      </c>
      <c r="C692" s="32">
        <v>0</v>
      </c>
      <c r="D692" s="33">
        <v>17</v>
      </c>
      <c r="E692" s="33">
        <v>80</v>
      </c>
      <c r="F692" s="33">
        <v>54</v>
      </c>
      <c r="G692" s="33">
        <v>0</v>
      </c>
      <c r="H692" s="33">
        <v>0</v>
      </c>
      <c r="I692" s="33">
        <v>151</v>
      </c>
      <c r="J692" s="28"/>
      <c r="K692" s="28"/>
      <c r="L692" s="100"/>
    </row>
    <row r="693" spans="1:12">
      <c r="A693" s="137"/>
      <c r="B693" s="26" t="s">
        <v>248</v>
      </c>
      <c r="C693" s="32">
        <v>0</v>
      </c>
      <c r="D693" s="33">
        <v>19</v>
      </c>
      <c r="E693" s="33">
        <v>58</v>
      </c>
      <c r="F693" s="33">
        <v>63</v>
      </c>
      <c r="G693" s="33">
        <v>0</v>
      </c>
      <c r="H693" s="33">
        <v>0</v>
      </c>
      <c r="I693" s="33">
        <v>140</v>
      </c>
      <c r="J693" s="28"/>
      <c r="K693" s="28"/>
      <c r="L693" s="100"/>
    </row>
    <row r="694" spans="1:12">
      <c r="A694" s="137"/>
      <c r="B694" s="26" t="s">
        <v>249</v>
      </c>
      <c r="C694" s="32">
        <v>0</v>
      </c>
      <c r="D694" s="33">
        <v>21</v>
      </c>
      <c r="E694" s="33">
        <v>61</v>
      </c>
      <c r="F694" s="33">
        <v>61</v>
      </c>
      <c r="G694" s="33">
        <v>0</v>
      </c>
      <c r="H694" s="33">
        <v>0</v>
      </c>
      <c r="I694" s="33">
        <v>143</v>
      </c>
      <c r="J694" s="28"/>
      <c r="K694" s="28"/>
      <c r="L694" s="100"/>
    </row>
    <row r="695" spans="1:12">
      <c r="A695" s="137"/>
      <c r="B695" s="26" t="s">
        <v>250</v>
      </c>
      <c r="C695" s="32">
        <v>0</v>
      </c>
      <c r="D695" s="33">
        <v>23</v>
      </c>
      <c r="E695" s="33">
        <v>71</v>
      </c>
      <c r="F695" s="33">
        <v>43</v>
      </c>
      <c r="G695" s="33">
        <v>0</v>
      </c>
      <c r="H695" s="33">
        <v>0</v>
      </c>
      <c r="I695" s="33">
        <v>137</v>
      </c>
      <c r="J695" s="28"/>
      <c r="K695" s="28"/>
      <c r="L695" s="100"/>
    </row>
    <row r="696" spans="1:12">
      <c r="A696" s="137"/>
      <c r="B696" s="26" t="s">
        <v>251</v>
      </c>
      <c r="C696" s="32">
        <v>0</v>
      </c>
      <c r="D696" s="33">
        <v>17</v>
      </c>
      <c r="E696" s="33">
        <v>85</v>
      </c>
      <c r="F696" s="33">
        <v>66</v>
      </c>
      <c r="G696" s="33">
        <v>0</v>
      </c>
      <c r="H696" s="33">
        <v>0</v>
      </c>
      <c r="I696" s="33">
        <v>168</v>
      </c>
      <c r="J696" s="28"/>
      <c r="K696" s="28"/>
      <c r="L696" s="100"/>
    </row>
    <row r="697" spans="1:12">
      <c r="A697" s="137"/>
      <c r="B697" s="26" t="s">
        <v>252</v>
      </c>
      <c r="C697" s="32">
        <v>0</v>
      </c>
      <c r="D697" s="33">
        <v>22</v>
      </c>
      <c r="E697" s="33">
        <v>73</v>
      </c>
      <c r="F697" s="33">
        <v>46</v>
      </c>
      <c r="G697" s="33">
        <v>0</v>
      </c>
      <c r="H697" s="33">
        <v>0</v>
      </c>
      <c r="I697" s="33">
        <v>141</v>
      </c>
      <c r="J697" s="28"/>
      <c r="K697" s="28"/>
      <c r="L697" s="100"/>
    </row>
    <row r="698" spans="1:12">
      <c r="A698" s="137"/>
      <c r="B698" s="26" t="s">
        <v>253</v>
      </c>
      <c r="C698" s="32">
        <v>0</v>
      </c>
      <c r="D698" s="33">
        <v>30</v>
      </c>
      <c r="E698" s="33">
        <v>67</v>
      </c>
      <c r="F698" s="33">
        <v>61</v>
      </c>
      <c r="G698" s="33">
        <v>0</v>
      </c>
      <c r="H698" s="33">
        <v>0</v>
      </c>
      <c r="I698" s="33">
        <v>158</v>
      </c>
      <c r="J698" s="28"/>
      <c r="K698" s="28"/>
      <c r="L698" s="100"/>
    </row>
    <row r="699" spans="1:12">
      <c r="A699" s="137"/>
      <c r="B699" s="26" t="s">
        <v>254</v>
      </c>
      <c r="C699" s="32">
        <v>0</v>
      </c>
      <c r="D699" s="33">
        <v>35</v>
      </c>
      <c r="E699" s="33">
        <v>64</v>
      </c>
      <c r="F699" s="33">
        <v>56</v>
      </c>
      <c r="G699" s="33">
        <v>0</v>
      </c>
      <c r="H699" s="33">
        <v>0</v>
      </c>
      <c r="I699" s="33">
        <v>155</v>
      </c>
      <c r="J699" s="28"/>
      <c r="K699" s="28"/>
      <c r="L699" s="100"/>
    </row>
    <row r="700" spans="1:12">
      <c r="A700" s="137"/>
      <c r="B700" s="26" t="s">
        <v>255</v>
      </c>
      <c r="C700" s="32">
        <v>0</v>
      </c>
      <c r="D700" s="33">
        <v>35</v>
      </c>
      <c r="E700" s="33">
        <v>86</v>
      </c>
      <c r="F700" s="33">
        <v>63</v>
      </c>
      <c r="G700" s="33">
        <v>0</v>
      </c>
      <c r="H700" s="33">
        <v>0</v>
      </c>
      <c r="I700" s="33">
        <v>184</v>
      </c>
      <c r="J700" s="28"/>
      <c r="K700" s="28"/>
      <c r="L700" s="100"/>
    </row>
    <row r="701" spans="1:12">
      <c r="A701" s="137"/>
      <c r="B701" s="26" t="s">
        <v>256</v>
      </c>
      <c r="C701" s="32">
        <v>0</v>
      </c>
      <c r="D701" s="33">
        <v>32</v>
      </c>
      <c r="E701" s="33">
        <v>81</v>
      </c>
      <c r="F701" s="33">
        <v>64</v>
      </c>
      <c r="G701" s="33">
        <v>0</v>
      </c>
      <c r="H701" s="33">
        <v>0</v>
      </c>
      <c r="I701" s="33">
        <v>177</v>
      </c>
      <c r="J701" s="28"/>
      <c r="K701" s="28"/>
      <c r="L701" s="100"/>
    </row>
    <row r="702" spans="1:12">
      <c r="A702" s="137"/>
      <c r="B702" s="26" t="s">
        <v>257</v>
      </c>
      <c r="C702" s="32">
        <v>0</v>
      </c>
      <c r="D702" s="33">
        <v>25</v>
      </c>
      <c r="E702" s="33">
        <v>63</v>
      </c>
      <c r="F702" s="33">
        <v>52</v>
      </c>
      <c r="G702" s="33">
        <v>0</v>
      </c>
      <c r="H702" s="33">
        <v>0</v>
      </c>
      <c r="I702" s="33">
        <v>140</v>
      </c>
      <c r="J702" s="28"/>
      <c r="K702" s="28"/>
      <c r="L702" s="100"/>
    </row>
    <row r="703" spans="1:12">
      <c r="A703" s="137"/>
      <c r="B703" s="26" t="s">
        <v>258</v>
      </c>
      <c r="C703" s="32">
        <v>0</v>
      </c>
      <c r="D703" s="33">
        <v>13</v>
      </c>
      <c r="E703" s="33">
        <v>49</v>
      </c>
      <c r="F703" s="33">
        <v>57</v>
      </c>
      <c r="G703" s="33">
        <v>0</v>
      </c>
      <c r="H703" s="33">
        <v>0</v>
      </c>
      <c r="I703" s="33">
        <v>119</v>
      </c>
      <c r="J703" s="28"/>
      <c r="K703" s="28"/>
      <c r="L703" s="100"/>
    </row>
    <row r="704" spans="1:12">
      <c r="A704" s="137"/>
      <c r="B704" s="26" t="s">
        <v>259</v>
      </c>
      <c r="C704" s="32">
        <v>0</v>
      </c>
      <c r="D704" s="33">
        <v>33</v>
      </c>
      <c r="E704" s="33">
        <v>97</v>
      </c>
      <c r="F704" s="33">
        <v>70</v>
      </c>
      <c r="G704" s="33">
        <v>0</v>
      </c>
      <c r="H704" s="33">
        <v>0</v>
      </c>
      <c r="I704" s="33">
        <v>200</v>
      </c>
      <c r="J704" s="28"/>
      <c r="K704" s="28"/>
      <c r="L704" s="100"/>
    </row>
    <row r="705" spans="1:12">
      <c r="A705" s="137"/>
      <c r="B705" s="26" t="s">
        <v>260</v>
      </c>
      <c r="C705" s="32">
        <v>0</v>
      </c>
      <c r="D705" s="33">
        <v>43</v>
      </c>
      <c r="E705" s="33">
        <v>101</v>
      </c>
      <c r="F705" s="33">
        <v>64</v>
      </c>
      <c r="G705" s="33">
        <v>0</v>
      </c>
      <c r="H705" s="33">
        <v>0</v>
      </c>
      <c r="I705" s="33">
        <v>208</v>
      </c>
      <c r="J705" s="28"/>
      <c r="K705" s="28"/>
      <c r="L705" s="100"/>
    </row>
    <row r="706" spans="1:12">
      <c r="A706" s="137"/>
      <c r="B706" s="26" t="s">
        <v>261</v>
      </c>
      <c r="C706" s="32">
        <v>0</v>
      </c>
      <c r="D706" s="33">
        <v>39</v>
      </c>
      <c r="E706" s="33">
        <v>92</v>
      </c>
      <c r="F706" s="33">
        <v>73</v>
      </c>
      <c r="G706" s="33">
        <v>0</v>
      </c>
      <c r="H706" s="33">
        <v>0</v>
      </c>
      <c r="I706" s="33">
        <v>204</v>
      </c>
      <c r="J706" s="28"/>
      <c r="K706" s="28"/>
      <c r="L706" s="100"/>
    </row>
    <row r="707" spans="1:12">
      <c r="A707" s="137"/>
      <c r="B707" s="26" t="s">
        <v>262</v>
      </c>
      <c r="C707" s="32">
        <v>0</v>
      </c>
      <c r="D707" s="33">
        <v>38</v>
      </c>
      <c r="E707" s="33">
        <v>104</v>
      </c>
      <c r="F707" s="33">
        <v>58</v>
      </c>
      <c r="G707" s="33">
        <v>0</v>
      </c>
      <c r="H707" s="33">
        <v>0</v>
      </c>
      <c r="I707" s="33">
        <v>200</v>
      </c>
      <c r="J707" s="28"/>
      <c r="K707" s="28"/>
      <c r="L707" s="100"/>
    </row>
    <row r="708" spans="1:12">
      <c r="A708" s="137"/>
      <c r="B708" s="26" t="s">
        <v>263</v>
      </c>
      <c r="C708" s="32">
        <v>0</v>
      </c>
      <c r="D708" s="33">
        <v>28</v>
      </c>
      <c r="E708" s="33">
        <v>93</v>
      </c>
      <c r="F708" s="33">
        <v>62</v>
      </c>
      <c r="G708" s="33">
        <v>0</v>
      </c>
      <c r="H708" s="33">
        <v>0</v>
      </c>
      <c r="I708" s="33">
        <v>183</v>
      </c>
      <c r="J708" s="28"/>
      <c r="K708" s="28"/>
      <c r="L708" s="100"/>
    </row>
    <row r="709" spans="1:12">
      <c r="A709" s="137"/>
      <c r="B709" s="26" t="s">
        <v>264</v>
      </c>
      <c r="C709" s="32">
        <v>0</v>
      </c>
      <c r="D709" s="33">
        <v>30</v>
      </c>
      <c r="E709" s="33">
        <v>86</v>
      </c>
      <c r="F709" s="33">
        <v>50</v>
      </c>
      <c r="G709" s="33">
        <v>0</v>
      </c>
      <c r="H709" s="33">
        <v>0</v>
      </c>
      <c r="I709" s="33">
        <v>166</v>
      </c>
      <c r="J709" s="28"/>
      <c r="K709" s="28"/>
      <c r="L709" s="100"/>
    </row>
    <row r="710" spans="1:12">
      <c r="A710" s="137"/>
      <c r="B710" s="26" t="s">
        <v>265</v>
      </c>
      <c r="C710" s="32">
        <v>0</v>
      </c>
      <c r="D710" s="33">
        <v>28</v>
      </c>
      <c r="E710" s="33">
        <v>79</v>
      </c>
      <c r="F710" s="33">
        <v>59</v>
      </c>
      <c r="G710" s="33">
        <v>0</v>
      </c>
      <c r="H710" s="33">
        <v>0</v>
      </c>
      <c r="I710" s="33">
        <v>166</v>
      </c>
      <c r="J710" s="28"/>
      <c r="K710" s="28"/>
      <c r="L710" s="100"/>
    </row>
    <row r="711" spans="1:12">
      <c r="A711" s="137"/>
      <c r="B711" s="26" t="s">
        <v>266</v>
      </c>
      <c r="C711" s="32">
        <v>0</v>
      </c>
      <c r="D711" s="33">
        <v>32</v>
      </c>
      <c r="E711" s="33">
        <v>86</v>
      </c>
      <c r="F711" s="33">
        <v>69</v>
      </c>
      <c r="G711" s="33">
        <v>0</v>
      </c>
      <c r="H711" s="33">
        <v>0</v>
      </c>
      <c r="I711" s="33">
        <v>187</v>
      </c>
      <c r="J711" s="28"/>
      <c r="K711" s="28"/>
      <c r="L711" s="100"/>
    </row>
    <row r="712" spans="1:12">
      <c r="A712" s="137"/>
      <c r="B712" s="26" t="s">
        <v>267</v>
      </c>
      <c r="C712" s="32">
        <v>0</v>
      </c>
      <c r="D712" s="33">
        <v>38</v>
      </c>
      <c r="E712" s="33">
        <v>82</v>
      </c>
      <c r="F712" s="33">
        <v>71</v>
      </c>
      <c r="G712" s="33">
        <v>0</v>
      </c>
      <c r="H712" s="33">
        <v>0</v>
      </c>
      <c r="I712" s="33">
        <v>191</v>
      </c>
      <c r="J712" s="28"/>
      <c r="K712" s="28"/>
      <c r="L712" s="100"/>
    </row>
    <row r="713" spans="1:12">
      <c r="A713" s="137"/>
      <c r="B713" s="26" t="s">
        <v>268</v>
      </c>
      <c r="C713" s="32">
        <v>0</v>
      </c>
      <c r="D713" s="33">
        <v>31</v>
      </c>
      <c r="E713" s="33">
        <v>68</v>
      </c>
      <c r="F713" s="33">
        <v>53</v>
      </c>
      <c r="G713" s="33">
        <v>0</v>
      </c>
      <c r="H713" s="33">
        <v>0</v>
      </c>
      <c r="I713" s="33">
        <v>152</v>
      </c>
      <c r="J713" s="28"/>
      <c r="K713" s="28"/>
      <c r="L713" s="100"/>
    </row>
    <row r="714" spans="1:12">
      <c r="A714" s="137"/>
      <c r="B714" s="26" t="s">
        <v>269</v>
      </c>
      <c r="C714" s="32">
        <v>0</v>
      </c>
      <c r="D714" s="33">
        <v>33</v>
      </c>
      <c r="E714" s="33">
        <v>90</v>
      </c>
      <c r="F714" s="33">
        <v>73</v>
      </c>
      <c r="G714" s="33">
        <v>0</v>
      </c>
      <c r="H714" s="33">
        <v>0</v>
      </c>
      <c r="I714" s="33">
        <v>196</v>
      </c>
      <c r="J714" s="28"/>
      <c r="K714" s="28"/>
      <c r="L714" s="100"/>
    </row>
    <row r="715" spans="1:12">
      <c r="A715" s="137"/>
      <c r="B715" s="26" t="s">
        <v>270</v>
      </c>
      <c r="C715" s="32">
        <v>0</v>
      </c>
      <c r="D715" s="33">
        <v>21</v>
      </c>
      <c r="E715" s="33">
        <v>77</v>
      </c>
      <c r="F715" s="33">
        <v>73</v>
      </c>
      <c r="G715" s="33">
        <v>0</v>
      </c>
      <c r="H715" s="33">
        <v>0</v>
      </c>
      <c r="I715" s="33">
        <v>171</v>
      </c>
      <c r="J715" s="28"/>
      <c r="K715" s="28"/>
      <c r="L715" s="100"/>
    </row>
    <row r="716" spans="1:12">
      <c r="A716" s="137"/>
      <c r="B716" s="26" t="s">
        <v>271</v>
      </c>
      <c r="C716" s="32">
        <v>0</v>
      </c>
      <c r="D716" s="33">
        <v>19</v>
      </c>
      <c r="E716" s="33">
        <v>77</v>
      </c>
      <c r="F716" s="33">
        <v>70</v>
      </c>
      <c r="G716" s="33">
        <v>0</v>
      </c>
      <c r="H716" s="33">
        <v>0</v>
      </c>
      <c r="I716" s="33">
        <v>166</v>
      </c>
      <c r="J716" s="28"/>
      <c r="K716" s="28"/>
      <c r="L716" s="100"/>
    </row>
    <row r="717" spans="1:12">
      <c r="A717" s="137"/>
      <c r="B717" s="26" t="s">
        <v>272</v>
      </c>
      <c r="C717" s="32">
        <v>0</v>
      </c>
      <c r="D717" s="33">
        <v>22</v>
      </c>
      <c r="E717" s="33">
        <v>83</v>
      </c>
      <c r="F717" s="33">
        <v>69</v>
      </c>
      <c r="G717" s="33">
        <v>0</v>
      </c>
      <c r="H717" s="33">
        <v>0</v>
      </c>
      <c r="I717" s="33">
        <v>174</v>
      </c>
      <c r="J717" s="28"/>
      <c r="K717" s="28"/>
      <c r="L717" s="100"/>
    </row>
    <row r="718" spans="1:12">
      <c r="A718" s="137"/>
      <c r="B718" s="26" t="s">
        <v>273</v>
      </c>
      <c r="C718" s="32">
        <v>0</v>
      </c>
      <c r="D718" s="33">
        <v>24</v>
      </c>
      <c r="E718" s="33">
        <v>79</v>
      </c>
      <c r="F718" s="33">
        <v>69</v>
      </c>
      <c r="G718" s="33">
        <v>0</v>
      </c>
      <c r="H718" s="33">
        <v>0</v>
      </c>
      <c r="I718" s="33">
        <v>172</v>
      </c>
      <c r="J718" s="28"/>
      <c r="K718" s="28"/>
      <c r="L718" s="100"/>
    </row>
    <row r="719" spans="1:12">
      <c r="A719" s="137"/>
      <c r="B719" s="26" t="s">
        <v>274</v>
      </c>
      <c r="C719" s="32">
        <v>0</v>
      </c>
      <c r="D719" s="33">
        <v>35</v>
      </c>
      <c r="E719" s="33">
        <v>102</v>
      </c>
      <c r="F719" s="33">
        <v>66</v>
      </c>
      <c r="G719" s="33">
        <v>0</v>
      </c>
      <c r="H719" s="33">
        <v>0</v>
      </c>
      <c r="I719" s="33">
        <v>203</v>
      </c>
      <c r="J719" s="28"/>
      <c r="K719" s="28"/>
      <c r="L719" s="100"/>
    </row>
    <row r="720" spans="1:12">
      <c r="A720" s="137"/>
      <c r="B720" s="26" t="s">
        <v>275</v>
      </c>
      <c r="C720" s="32">
        <v>0</v>
      </c>
      <c r="D720" s="33">
        <v>36</v>
      </c>
      <c r="E720" s="33">
        <v>94</v>
      </c>
      <c r="F720" s="33">
        <v>54</v>
      </c>
      <c r="G720" s="33">
        <v>0</v>
      </c>
      <c r="H720" s="33">
        <v>0</v>
      </c>
      <c r="I720" s="33">
        <v>184</v>
      </c>
      <c r="J720" s="28"/>
      <c r="K720" s="28"/>
      <c r="L720" s="100"/>
    </row>
    <row r="721" spans="1:12">
      <c r="A721" s="137"/>
      <c r="B721" s="26" t="s">
        <v>276</v>
      </c>
      <c r="C721" s="32">
        <v>0</v>
      </c>
      <c r="D721" s="33">
        <v>26</v>
      </c>
      <c r="E721" s="33">
        <v>78</v>
      </c>
      <c r="F721" s="33">
        <v>51</v>
      </c>
      <c r="G721" s="33">
        <v>0</v>
      </c>
      <c r="H721" s="33">
        <v>0</v>
      </c>
      <c r="I721" s="33">
        <v>155</v>
      </c>
      <c r="J721" s="28"/>
      <c r="K721" s="28"/>
      <c r="L721" s="100"/>
    </row>
    <row r="722" spans="1:12">
      <c r="A722" s="137"/>
      <c r="B722" s="26" t="s">
        <v>277</v>
      </c>
      <c r="C722" s="32">
        <v>0</v>
      </c>
      <c r="D722" s="33">
        <v>29</v>
      </c>
      <c r="E722" s="33">
        <v>90</v>
      </c>
      <c r="F722" s="33">
        <v>74</v>
      </c>
      <c r="G722" s="33">
        <v>0</v>
      </c>
      <c r="H722" s="33">
        <v>0</v>
      </c>
      <c r="I722" s="33">
        <v>193</v>
      </c>
      <c r="J722" s="28"/>
      <c r="K722" s="28"/>
      <c r="L722" s="100"/>
    </row>
    <row r="723" spans="1:12">
      <c r="A723" s="137"/>
      <c r="B723" s="26" t="s">
        <v>278</v>
      </c>
      <c r="C723" s="32">
        <v>0</v>
      </c>
      <c r="D723" s="33">
        <v>27</v>
      </c>
      <c r="E723" s="33">
        <v>79</v>
      </c>
      <c r="F723" s="33">
        <v>73</v>
      </c>
      <c r="G723" s="33">
        <v>0</v>
      </c>
      <c r="H723" s="33">
        <v>0</v>
      </c>
      <c r="I723" s="33">
        <v>179</v>
      </c>
      <c r="J723" s="28"/>
      <c r="K723" s="28"/>
      <c r="L723" s="100"/>
    </row>
    <row r="724" spans="1:12">
      <c r="A724" s="137"/>
      <c r="B724" s="26" t="s">
        <v>279</v>
      </c>
      <c r="C724" s="32">
        <v>0</v>
      </c>
      <c r="D724" s="33">
        <v>32</v>
      </c>
      <c r="E724" s="33">
        <v>95</v>
      </c>
      <c r="F724" s="33">
        <v>85</v>
      </c>
      <c r="G724" s="33">
        <v>0</v>
      </c>
      <c r="H724" s="33">
        <v>0</v>
      </c>
      <c r="I724" s="33">
        <v>212</v>
      </c>
      <c r="J724" s="28"/>
      <c r="K724" s="28"/>
      <c r="L724" s="100"/>
    </row>
    <row r="725" spans="1:12">
      <c r="A725" s="137"/>
      <c r="B725" s="26" t="s">
        <v>280</v>
      </c>
      <c r="C725" s="32">
        <v>0</v>
      </c>
      <c r="D725" s="33">
        <v>29</v>
      </c>
      <c r="E725" s="33">
        <v>87</v>
      </c>
      <c r="F725" s="33">
        <v>77</v>
      </c>
      <c r="G725" s="33">
        <v>0</v>
      </c>
      <c r="H725" s="33">
        <v>0</v>
      </c>
      <c r="I725" s="33">
        <v>193</v>
      </c>
      <c r="J725" s="28"/>
      <c r="K725" s="28"/>
      <c r="L725" s="100"/>
    </row>
    <row r="726" spans="1:12">
      <c r="A726" s="137"/>
      <c r="B726" s="26" t="s">
        <v>281</v>
      </c>
      <c r="C726" s="32">
        <v>0</v>
      </c>
      <c r="D726" s="33">
        <v>24</v>
      </c>
      <c r="E726" s="33">
        <v>81</v>
      </c>
      <c r="F726" s="33">
        <v>66</v>
      </c>
      <c r="G726" s="33">
        <v>0</v>
      </c>
      <c r="H726" s="33">
        <v>0</v>
      </c>
      <c r="I726" s="33">
        <v>171</v>
      </c>
      <c r="J726" s="28"/>
      <c r="K726" s="28"/>
      <c r="L726" s="100"/>
    </row>
    <row r="727" spans="1:12">
      <c r="A727" s="137"/>
      <c r="B727" s="26" t="s">
        <v>282</v>
      </c>
      <c r="C727" s="32">
        <v>0</v>
      </c>
      <c r="D727" s="33">
        <v>30</v>
      </c>
      <c r="E727" s="33">
        <v>84</v>
      </c>
      <c r="F727" s="33">
        <v>60</v>
      </c>
      <c r="G727" s="33">
        <v>0</v>
      </c>
      <c r="H727" s="33">
        <v>0</v>
      </c>
      <c r="I727" s="33">
        <v>174</v>
      </c>
      <c r="J727" s="28"/>
      <c r="K727" s="28"/>
      <c r="L727" s="100"/>
    </row>
    <row r="728" spans="1:12">
      <c r="A728" s="137"/>
      <c r="B728" s="26" t="s">
        <v>283</v>
      </c>
      <c r="C728" s="32">
        <v>0</v>
      </c>
      <c r="D728" s="33">
        <v>27</v>
      </c>
      <c r="E728" s="33">
        <v>87</v>
      </c>
      <c r="F728" s="33">
        <v>64</v>
      </c>
      <c r="G728" s="33">
        <v>0</v>
      </c>
      <c r="H728" s="33">
        <v>0</v>
      </c>
      <c r="I728" s="33">
        <v>178</v>
      </c>
      <c r="J728" s="28"/>
      <c r="K728" s="28"/>
      <c r="L728" s="100"/>
    </row>
    <row r="729" spans="1:12">
      <c r="A729" s="137"/>
      <c r="B729" s="26" t="s">
        <v>284</v>
      </c>
      <c r="C729" s="32">
        <v>0</v>
      </c>
      <c r="D729" s="33">
        <v>35</v>
      </c>
      <c r="E729" s="33">
        <v>101</v>
      </c>
      <c r="F729" s="33">
        <v>81</v>
      </c>
      <c r="G729" s="33">
        <v>0</v>
      </c>
      <c r="H729" s="33">
        <v>0</v>
      </c>
      <c r="I729" s="33">
        <v>217</v>
      </c>
      <c r="J729" s="28"/>
      <c r="K729" s="28"/>
      <c r="L729" s="100"/>
    </row>
    <row r="730" spans="1:12">
      <c r="A730" s="137"/>
      <c r="B730" s="26" t="s">
        <v>285</v>
      </c>
      <c r="C730" s="32">
        <v>0</v>
      </c>
      <c r="D730" s="33">
        <v>39</v>
      </c>
      <c r="E730" s="33">
        <v>101</v>
      </c>
      <c r="F730" s="33">
        <v>88</v>
      </c>
      <c r="G730" s="33">
        <v>0</v>
      </c>
      <c r="H730" s="33">
        <v>0</v>
      </c>
      <c r="I730" s="33">
        <v>228</v>
      </c>
      <c r="J730" s="28"/>
      <c r="K730" s="28"/>
      <c r="L730" s="100"/>
    </row>
    <row r="731" spans="1:12">
      <c r="A731" s="137"/>
      <c r="B731" s="26" t="s">
        <v>286</v>
      </c>
      <c r="C731" s="32">
        <v>0</v>
      </c>
      <c r="D731" s="33">
        <v>37</v>
      </c>
      <c r="E731" s="33">
        <v>112</v>
      </c>
      <c r="F731" s="33">
        <v>98</v>
      </c>
      <c r="G731" s="33">
        <v>0</v>
      </c>
      <c r="H731" s="33">
        <v>0</v>
      </c>
      <c r="I731" s="33">
        <v>247</v>
      </c>
      <c r="J731" s="28"/>
      <c r="K731" s="28"/>
      <c r="L731" s="100"/>
    </row>
    <row r="732" spans="1:12">
      <c r="A732" s="137"/>
      <c r="B732" s="26" t="s">
        <v>287</v>
      </c>
      <c r="C732" s="32">
        <v>0</v>
      </c>
      <c r="D732" s="33">
        <v>28</v>
      </c>
      <c r="E732" s="33">
        <v>79</v>
      </c>
      <c r="F732" s="33">
        <v>89</v>
      </c>
      <c r="G732" s="33">
        <v>0</v>
      </c>
      <c r="H732" s="33">
        <v>0</v>
      </c>
      <c r="I732" s="33">
        <v>196</v>
      </c>
      <c r="J732" s="28"/>
      <c r="K732" s="28"/>
      <c r="L732" s="100"/>
    </row>
    <row r="733" spans="1:12">
      <c r="A733" s="137"/>
      <c r="B733" s="26" t="s">
        <v>288</v>
      </c>
      <c r="C733" s="32">
        <v>0</v>
      </c>
      <c r="D733" s="33">
        <v>22</v>
      </c>
      <c r="E733" s="33">
        <v>64</v>
      </c>
      <c r="F733" s="33">
        <v>64</v>
      </c>
      <c r="G733" s="33">
        <v>0</v>
      </c>
      <c r="H733" s="33">
        <v>0</v>
      </c>
      <c r="I733" s="33">
        <v>150</v>
      </c>
      <c r="J733" s="28"/>
      <c r="K733" s="28"/>
      <c r="L733" s="100"/>
    </row>
    <row r="734" spans="1:12">
      <c r="A734" s="137"/>
      <c r="B734" s="26" t="s">
        <v>289</v>
      </c>
      <c r="C734" s="32">
        <v>0</v>
      </c>
      <c r="D734" s="33">
        <v>28</v>
      </c>
      <c r="E734" s="33">
        <v>86</v>
      </c>
      <c r="F734" s="33">
        <v>68</v>
      </c>
      <c r="G734" s="33">
        <v>0</v>
      </c>
      <c r="H734" s="33">
        <v>0</v>
      </c>
      <c r="I734" s="33">
        <v>182</v>
      </c>
      <c r="J734" s="28"/>
      <c r="K734" s="28"/>
      <c r="L734" s="100"/>
    </row>
    <row r="735" spans="1:12">
      <c r="A735" s="137"/>
      <c r="B735" s="26" t="s">
        <v>290</v>
      </c>
      <c r="C735" s="32">
        <v>0</v>
      </c>
      <c r="D735" s="33">
        <v>26</v>
      </c>
      <c r="E735" s="33">
        <v>84</v>
      </c>
      <c r="F735" s="33">
        <v>75</v>
      </c>
      <c r="G735" s="33">
        <v>0</v>
      </c>
      <c r="H735" s="33">
        <v>0</v>
      </c>
      <c r="I735" s="33">
        <v>185</v>
      </c>
      <c r="J735" s="28"/>
      <c r="K735" s="28"/>
      <c r="L735" s="100"/>
    </row>
    <row r="736" spans="1:12">
      <c r="A736" s="137"/>
      <c r="B736" s="26" t="s">
        <v>291</v>
      </c>
      <c r="C736" s="32">
        <v>0</v>
      </c>
      <c r="D736" s="33">
        <v>26</v>
      </c>
      <c r="E736" s="33">
        <v>85</v>
      </c>
      <c r="F736" s="33">
        <v>65</v>
      </c>
      <c r="G736" s="33">
        <v>0</v>
      </c>
      <c r="H736" s="33">
        <v>0</v>
      </c>
      <c r="I736" s="33">
        <v>176</v>
      </c>
      <c r="J736" s="28"/>
      <c r="K736" s="28"/>
      <c r="L736" s="100"/>
    </row>
    <row r="737" spans="1:12">
      <c r="A737" s="137"/>
      <c r="B737" s="26" t="s">
        <v>292</v>
      </c>
      <c r="C737" s="32">
        <v>0</v>
      </c>
      <c r="D737" s="33">
        <v>33</v>
      </c>
      <c r="E737" s="33">
        <v>90</v>
      </c>
      <c r="F737" s="33">
        <v>80</v>
      </c>
      <c r="G737" s="33">
        <v>0</v>
      </c>
      <c r="H737" s="33">
        <v>0</v>
      </c>
      <c r="I737" s="33">
        <v>203</v>
      </c>
      <c r="J737" s="28"/>
      <c r="K737" s="28"/>
      <c r="L737" s="100"/>
    </row>
    <row r="738" spans="1:12">
      <c r="A738" s="137"/>
      <c r="B738" s="26" t="s">
        <v>293</v>
      </c>
      <c r="C738" s="32">
        <v>0</v>
      </c>
      <c r="D738" s="33">
        <v>27</v>
      </c>
      <c r="E738" s="33">
        <v>87</v>
      </c>
      <c r="F738" s="33">
        <v>74</v>
      </c>
      <c r="G738" s="33">
        <v>0</v>
      </c>
      <c r="H738" s="33">
        <v>0</v>
      </c>
      <c r="I738" s="33">
        <v>188</v>
      </c>
      <c r="J738" s="28"/>
      <c r="K738" s="28"/>
      <c r="L738" s="100"/>
    </row>
    <row r="739" spans="1:12">
      <c r="A739" s="137"/>
      <c r="B739" s="26" t="s">
        <v>294</v>
      </c>
      <c r="C739" s="32">
        <v>0</v>
      </c>
      <c r="D739" s="33">
        <v>22</v>
      </c>
      <c r="E739" s="33">
        <v>68</v>
      </c>
      <c r="F739" s="33">
        <v>73</v>
      </c>
      <c r="G739" s="33">
        <v>0</v>
      </c>
      <c r="H739" s="33">
        <v>0</v>
      </c>
      <c r="I739" s="33">
        <v>163</v>
      </c>
      <c r="J739" s="28"/>
      <c r="K739" s="28"/>
      <c r="L739" s="100"/>
    </row>
    <row r="740" spans="1:12">
      <c r="A740" s="137"/>
      <c r="B740" s="26" t="s">
        <v>295</v>
      </c>
      <c r="C740" s="32">
        <v>0</v>
      </c>
      <c r="D740" s="33">
        <v>25</v>
      </c>
      <c r="E740" s="33">
        <v>66</v>
      </c>
      <c r="F740" s="33">
        <v>62</v>
      </c>
      <c r="G740" s="33">
        <v>0</v>
      </c>
      <c r="H740" s="33">
        <v>0</v>
      </c>
      <c r="I740" s="33">
        <v>153</v>
      </c>
      <c r="J740" s="28"/>
      <c r="K740" s="28"/>
      <c r="L740" s="100"/>
    </row>
    <row r="741" spans="1:12">
      <c r="A741" s="137"/>
      <c r="B741" s="26" t="s">
        <v>296</v>
      </c>
      <c r="C741" s="32">
        <v>0</v>
      </c>
      <c r="D741" s="33">
        <v>22</v>
      </c>
      <c r="E741" s="33">
        <v>70</v>
      </c>
      <c r="F741" s="33">
        <v>43</v>
      </c>
      <c r="G741" s="33">
        <v>0</v>
      </c>
      <c r="H741" s="33">
        <v>0</v>
      </c>
      <c r="I741" s="33">
        <v>135</v>
      </c>
      <c r="J741" s="28"/>
      <c r="K741" s="28"/>
      <c r="L741" s="100"/>
    </row>
    <row r="742" spans="1:12">
      <c r="A742" s="137"/>
      <c r="B742" s="26" t="s">
        <v>297</v>
      </c>
      <c r="C742" s="32">
        <v>0</v>
      </c>
      <c r="D742" s="33">
        <v>28</v>
      </c>
      <c r="E742" s="33">
        <v>66</v>
      </c>
      <c r="F742" s="33">
        <v>69</v>
      </c>
      <c r="G742" s="33">
        <v>0</v>
      </c>
      <c r="H742" s="33">
        <v>0</v>
      </c>
      <c r="I742" s="33">
        <v>163</v>
      </c>
      <c r="J742" s="28"/>
      <c r="K742" s="28"/>
      <c r="L742" s="100"/>
    </row>
    <row r="743" spans="1:12">
      <c r="A743" s="137"/>
      <c r="B743" s="26" t="s">
        <v>298</v>
      </c>
      <c r="C743" s="32">
        <v>0</v>
      </c>
      <c r="D743" s="33">
        <v>28</v>
      </c>
      <c r="E743" s="33">
        <v>54</v>
      </c>
      <c r="F743" s="33">
        <v>76</v>
      </c>
      <c r="G743" s="33">
        <v>0</v>
      </c>
      <c r="H743" s="33">
        <v>0</v>
      </c>
      <c r="I743" s="33">
        <v>158</v>
      </c>
      <c r="J743" s="28"/>
      <c r="K743" s="28"/>
      <c r="L743" s="100"/>
    </row>
    <row r="744" spans="1:12">
      <c r="A744" s="137"/>
      <c r="B744" s="26" t="s">
        <v>299</v>
      </c>
      <c r="C744" s="32">
        <v>0</v>
      </c>
      <c r="D744" s="33">
        <v>22</v>
      </c>
      <c r="E744" s="33">
        <v>52</v>
      </c>
      <c r="F744" s="33">
        <v>74</v>
      </c>
      <c r="G744" s="33">
        <v>0</v>
      </c>
      <c r="H744" s="33">
        <v>0</v>
      </c>
      <c r="I744" s="33">
        <v>148</v>
      </c>
      <c r="J744" s="28"/>
      <c r="K744" s="28"/>
      <c r="L744" s="100"/>
    </row>
    <row r="745" spans="1:12">
      <c r="A745" s="137"/>
      <c r="B745" s="26" t="s">
        <v>300</v>
      </c>
      <c r="C745" s="32">
        <v>0</v>
      </c>
      <c r="D745" s="33">
        <v>23</v>
      </c>
      <c r="E745" s="33">
        <v>68</v>
      </c>
      <c r="F745" s="33">
        <v>58</v>
      </c>
      <c r="G745" s="33">
        <v>0</v>
      </c>
      <c r="H745" s="33">
        <v>0</v>
      </c>
      <c r="I745" s="33">
        <v>149</v>
      </c>
      <c r="J745" s="28"/>
      <c r="K745" s="28"/>
      <c r="L745" s="100"/>
    </row>
    <row r="746" spans="1:12">
      <c r="A746" s="137"/>
      <c r="B746" s="26" t="s">
        <v>301</v>
      </c>
      <c r="C746" s="32">
        <v>0</v>
      </c>
      <c r="D746" s="33">
        <v>23</v>
      </c>
      <c r="E746" s="33">
        <v>60</v>
      </c>
      <c r="F746" s="33">
        <v>54</v>
      </c>
      <c r="G746" s="33">
        <v>0</v>
      </c>
      <c r="H746" s="33">
        <v>0</v>
      </c>
      <c r="I746" s="33">
        <v>137</v>
      </c>
      <c r="J746" s="28"/>
      <c r="K746" s="28"/>
      <c r="L746" s="100"/>
    </row>
    <row r="747" spans="1:12">
      <c r="A747" s="137"/>
      <c r="B747" s="26" t="s">
        <v>302</v>
      </c>
      <c r="C747" s="32">
        <v>0</v>
      </c>
      <c r="D747" s="33">
        <v>27</v>
      </c>
      <c r="E747" s="33">
        <v>68</v>
      </c>
      <c r="F747" s="33">
        <v>61</v>
      </c>
      <c r="G747" s="33">
        <v>0</v>
      </c>
      <c r="H747" s="33">
        <v>0</v>
      </c>
      <c r="I747" s="33">
        <v>156</v>
      </c>
      <c r="J747" s="28"/>
      <c r="K747" s="28"/>
      <c r="L747" s="100"/>
    </row>
    <row r="748" spans="1:12">
      <c r="A748" s="137"/>
      <c r="B748" s="26" t="s">
        <v>303</v>
      </c>
      <c r="C748" s="32">
        <v>0</v>
      </c>
      <c r="D748" s="33">
        <v>13</v>
      </c>
      <c r="E748" s="33">
        <v>76</v>
      </c>
      <c r="F748" s="33">
        <v>63</v>
      </c>
      <c r="G748" s="33">
        <v>0</v>
      </c>
      <c r="H748" s="33">
        <v>0</v>
      </c>
      <c r="I748" s="33">
        <v>152</v>
      </c>
      <c r="J748" s="28"/>
      <c r="K748" s="28"/>
      <c r="L748" s="100"/>
    </row>
    <row r="749" spans="1:12">
      <c r="A749" s="137"/>
      <c r="B749" s="26" t="s">
        <v>304</v>
      </c>
      <c r="C749" s="32">
        <v>0</v>
      </c>
      <c r="D749" s="33">
        <v>18</v>
      </c>
      <c r="E749" s="33">
        <v>68</v>
      </c>
      <c r="F749" s="33">
        <v>57</v>
      </c>
      <c r="G749" s="33">
        <v>0</v>
      </c>
      <c r="H749" s="33">
        <v>0</v>
      </c>
      <c r="I749" s="33">
        <v>143</v>
      </c>
      <c r="J749" s="28"/>
      <c r="K749" s="28"/>
      <c r="L749" s="100"/>
    </row>
    <row r="750" spans="1:12">
      <c r="A750" s="137"/>
      <c r="B750" s="26" t="s">
        <v>305</v>
      </c>
      <c r="C750" s="32">
        <v>0</v>
      </c>
      <c r="D750" s="33">
        <v>21</v>
      </c>
      <c r="E750" s="33">
        <v>64</v>
      </c>
      <c r="F750" s="33">
        <v>47</v>
      </c>
      <c r="G750" s="33">
        <v>0</v>
      </c>
      <c r="H750" s="33">
        <v>0</v>
      </c>
      <c r="I750" s="33">
        <v>132</v>
      </c>
      <c r="J750" s="28"/>
      <c r="K750" s="28"/>
      <c r="L750" s="100"/>
    </row>
    <row r="751" spans="1:12">
      <c r="A751" s="137"/>
      <c r="B751" s="26" t="s">
        <v>306</v>
      </c>
      <c r="C751" s="32">
        <v>0</v>
      </c>
      <c r="D751" s="33">
        <v>23</v>
      </c>
      <c r="E751" s="33">
        <v>72</v>
      </c>
      <c r="F751" s="33">
        <v>53</v>
      </c>
      <c r="G751" s="33">
        <v>0</v>
      </c>
      <c r="H751" s="33">
        <v>0</v>
      </c>
      <c r="I751" s="33">
        <v>148</v>
      </c>
      <c r="J751" s="28"/>
      <c r="K751" s="28"/>
      <c r="L751" s="100"/>
    </row>
    <row r="752" spans="1:12">
      <c r="A752" s="137"/>
      <c r="B752" s="26" t="s">
        <v>307</v>
      </c>
      <c r="C752" s="32">
        <v>0</v>
      </c>
      <c r="D752" s="33">
        <v>29</v>
      </c>
      <c r="E752" s="33">
        <v>67</v>
      </c>
      <c r="F752" s="33">
        <v>69</v>
      </c>
      <c r="G752" s="33">
        <v>0</v>
      </c>
      <c r="H752" s="33">
        <v>0</v>
      </c>
      <c r="I752" s="33">
        <v>165</v>
      </c>
      <c r="J752" s="28"/>
      <c r="K752" s="28"/>
      <c r="L752" s="100"/>
    </row>
    <row r="753" spans="1:12">
      <c r="A753" s="137"/>
      <c r="B753" s="26" t="s">
        <v>308</v>
      </c>
      <c r="C753" s="32">
        <v>0</v>
      </c>
      <c r="D753" s="33">
        <v>29</v>
      </c>
      <c r="E753" s="33">
        <v>64</v>
      </c>
      <c r="F753" s="33">
        <v>61</v>
      </c>
      <c r="G753" s="33">
        <v>0</v>
      </c>
      <c r="H753" s="33">
        <v>0</v>
      </c>
      <c r="I753" s="33">
        <v>154</v>
      </c>
      <c r="J753" s="28"/>
      <c r="K753" s="28"/>
      <c r="L753" s="100"/>
    </row>
    <row r="754" spans="1:12">
      <c r="A754" s="137"/>
      <c r="B754" s="26" t="s">
        <v>309</v>
      </c>
      <c r="C754" s="32">
        <v>0</v>
      </c>
      <c r="D754" s="33">
        <v>24</v>
      </c>
      <c r="E754" s="33">
        <v>48</v>
      </c>
      <c r="F754" s="33">
        <v>77</v>
      </c>
      <c r="G754" s="33">
        <v>0</v>
      </c>
      <c r="H754" s="33">
        <v>0</v>
      </c>
      <c r="I754" s="33">
        <v>149</v>
      </c>
      <c r="J754" s="28"/>
      <c r="K754" s="28"/>
      <c r="L754" s="100"/>
    </row>
    <row r="755" spans="1:12">
      <c r="A755" s="137"/>
      <c r="B755" s="26" t="s">
        <v>310</v>
      </c>
      <c r="C755" s="32">
        <v>0</v>
      </c>
      <c r="D755" s="33">
        <v>31</v>
      </c>
      <c r="E755" s="33">
        <v>64</v>
      </c>
      <c r="F755" s="33">
        <v>58</v>
      </c>
      <c r="G755" s="33">
        <v>0</v>
      </c>
      <c r="H755" s="33">
        <v>0</v>
      </c>
      <c r="I755" s="33">
        <v>153</v>
      </c>
      <c r="J755" s="28"/>
      <c r="K755" s="28"/>
      <c r="L755" s="100"/>
    </row>
    <row r="756" spans="1:12">
      <c r="A756" s="137"/>
      <c r="B756" s="26" t="s">
        <v>311</v>
      </c>
      <c r="C756" s="32">
        <v>0</v>
      </c>
      <c r="D756" s="33">
        <v>28</v>
      </c>
      <c r="E756" s="33">
        <v>76</v>
      </c>
      <c r="F756" s="33">
        <v>55</v>
      </c>
      <c r="G756" s="33">
        <v>0</v>
      </c>
      <c r="H756" s="33">
        <v>0</v>
      </c>
      <c r="I756" s="33">
        <v>159</v>
      </c>
      <c r="J756" s="28"/>
      <c r="K756" s="28"/>
      <c r="L756" s="100"/>
    </row>
    <row r="757" spans="1:12">
      <c r="A757" s="137"/>
      <c r="B757" s="26" t="s">
        <v>312</v>
      </c>
      <c r="C757" s="32">
        <v>0</v>
      </c>
      <c r="D757" s="33">
        <v>31</v>
      </c>
      <c r="E757" s="33">
        <v>91</v>
      </c>
      <c r="F757" s="33">
        <v>82</v>
      </c>
      <c r="G757" s="33">
        <v>0</v>
      </c>
      <c r="H757" s="33">
        <v>0</v>
      </c>
      <c r="I757" s="33">
        <v>204</v>
      </c>
      <c r="J757" s="28"/>
      <c r="K757" s="28"/>
      <c r="L757" s="100"/>
    </row>
    <row r="758" spans="1:12">
      <c r="A758" s="137"/>
      <c r="B758" s="26" t="s">
        <v>313</v>
      </c>
      <c r="C758" s="32">
        <v>0</v>
      </c>
      <c r="D758" s="33">
        <v>31</v>
      </c>
      <c r="E758" s="33">
        <v>78</v>
      </c>
      <c r="F758" s="33">
        <v>74</v>
      </c>
      <c r="G758" s="33">
        <v>0</v>
      </c>
      <c r="H758" s="33">
        <v>0</v>
      </c>
      <c r="I758" s="33">
        <v>183</v>
      </c>
      <c r="J758" s="28"/>
      <c r="K758" s="28"/>
      <c r="L758" s="100"/>
    </row>
    <row r="759" spans="1:12">
      <c r="A759" s="137"/>
      <c r="B759" s="26" t="s">
        <v>314</v>
      </c>
      <c r="C759" s="32">
        <v>0</v>
      </c>
      <c r="D759" s="33">
        <v>24</v>
      </c>
      <c r="E759" s="33">
        <v>64</v>
      </c>
      <c r="F759" s="33">
        <v>71</v>
      </c>
      <c r="G759" s="33">
        <v>0</v>
      </c>
      <c r="H759" s="33">
        <v>0</v>
      </c>
      <c r="I759" s="33">
        <v>159</v>
      </c>
      <c r="J759" s="28"/>
      <c r="K759" s="28"/>
      <c r="L759" s="100"/>
    </row>
    <row r="760" spans="1:12">
      <c r="A760" s="137"/>
      <c r="B760" s="26" t="s">
        <v>315</v>
      </c>
      <c r="C760" s="32">
        <v>0</v>
      </c>
      <c r="D760" s="33">
        <v>20</v>
      </c>
      <c r="E760" s="33">
        <v>62</v>
      </c>
      <c r="F760" s="33">
        <v>58</v>
      </c>
      <c r="G760" s="33">
        <v>0</v>
      </c>
      <c r="H760" s="33">
        <v>0</v>
      </c>
      <c r="I760" s="33">
        <v>140</v>
      </c>
      <c r="J760" s="28"/>
      <c r="K760" s="28"/>
      <c r="L760" s="100"/>
    </row>
    <row r="761" spans="1:12">
      <c r="A761" s="137"/>
      <c r="B761" s="26" t="s">
        <v>316</v>
      </c>
      <c r="C761" s="32">
        <v>0</v>
      </c>
      <c r="D761" s="33">
        <v>27</v>
      </c>
      <c r="E761" s="33">
        <v>71</v>
      </c>
      <c r="F761" s="33">
        <v>68</v>
      </c>
      <c r="G761" s="33">
        <v>0</v>
      </c>
      <c r="H761" s="33">
        <v>0</v>
      </c>
      <c r="I761" s="33">
        <v>166</v>
      </c>
      <c r="J761" s="28"/>
      <c r="K761" s="28"/>
      <c r="L761" s="100"/>
    </row>
    <row r="762" spans="1:12">
      <c r="A762" s="137"/>
      <c r="B762" s="26" t="s">
        <v>317</v>
      </c>
      <c r="C762" s="32">
        <v>0</v>
      </c>
      <c r="D762" s="33">
        <v>26</v>
      </c>
      <c r="E762" s="33">
        <v>60</v>
      </c>
      <c r="F762" s="33">
        <v>75</v>
      </c>
      <c r="G762" s="33">
        <v>0</v>
      </c>
      <c r="H762" s="33">
        <v>0</v>
      </c>
      <c r="I762" s="33">
        <v>161</v>
      </c>
      <c r="J762" s="28"/>
      <c r="K762" s="28"/>
      <c r="L762" s="100"/>
    </row>
    <row r="763" spans="1:12">
      <c r="A763" s="137"/>
      <c r="B763" s="26" t="s">
        <v>318</v>
      </c>
      <c r="C763" s="32">
        <v>0</v>
      </c>
      <c r="D763" s="33">
        <v>29</v>
      </c>
      <c r="E763" s="33">
        <v>60</v>
      </c>
      <c r="F763" s="33">
        <v>58</v>
      </c>
      <c r="G763" s="33">
        <v>0</v>
      </c>
      <c r="H763" s="33">
        <v>0</v>
      </c>
      <c r="I763" s="33">
        <v>147</v>
      </c>
      <c r="J763" s="28"/>
      <c r="K763" s="28"/>
      <c r="L763" s="100"/>
    </row>
    <row r="764" spans="1:12">
      <c r="A764" s="137"/>
      <c r="B764" s="26" t="s">
        <v>319</v>
      </c>
      <c r="C764" s="32">
        <v>0</v>
      </c>
      <c r="D764" s="33">
        <v>22</v>
      </c>
      <c r="E764" s="33">
        <v>57</v>
      </c>
      <c r="F764" s="33">
        <v>54</v>
      </c>
      <c r="G764" s="33">
        <v>0</v>
      </c>
      <c r="H764" s="33">
        <v>0</v>
      </c>
      <c r="I764" s="33">
        <v>133</v>
      </c>
      <c r="J764" s="28"/>
      <c r="K764" s="28"/>
      <c r="L764" s="100"/>
    </row>
    <row r="765" spans="1:12">
      <c r="A765" s="137"/>
      <c r="B765" s="26" t="s">
        <v>320</v>
      </c>
      <c r="C765" s="32">
        <v>0</v>
      </c>
      <c r="D765" s="33">
        <v>21</v>
      </c>
      <c r="E765" s="33">
        <v>68</v>
      </c>
      <c r="F765" s="33">
        <v>55</v>
      </c>
      <c r="G765" s="33">
        <v>0</v>
      </c>
      <c r="H765" s="33">
        <v>0</v>
      </c>
      <c r="I765" s="33">
        <v>144</v>
      </c>
      <c r="J765" s="28"/>
      <c r="K765" s="28"/>
      <c r="L765" s="100"/>
    </row>
    <row r="766" spans="1:12">
      <c r="A766" s="137"/>
      <c r="B766" s="26" t="s">
        <v>321</v>
      </c>
      <c r="C766" s="32">
        <v>0</v>
      </c>
      <c r="D766" s="33">
        <v>28</v>
      </c>
      <c r="E766" s="33">
        <v>60</v>
      </c>
      <c r="F766" s="33">
        <v>75</v>
      </c>
      <c r="G766" s="33">
        <v>0</v>
      </c>
      <c r="H766" s="33">
        <v>0</v>
      </c>
      <c r="I766" s="33">
        <v>163</v>
      </c>
      <c r="J766" s="28"/>
      <c r="K766" s="28"/>
      <c r="L766" s="100"/>
    </row>
    <row r="767" spans="1:12">
      <c r="A767" s="137"/>
      <c r="B767" s="26" t="s">
        <v>322</v>
      </c>
      <c r="C767" s="32">
        <v>0</v>
      </c>
      <c r="D767" s="33">
        <v>19</v>
      </c>
      <c r="E767" s="33">
        <v>51</v>
      </c>
      <c r="F767" s="33">
        <v>50</v>
      </c>
      <c r="G767" s="33">
        <v>0</v>
      </c>
      <c r="H767" s="33">
        <v>0</v>
      </c>
      <c r="I767" s="33">
        <v>120</v>
      </c>
      <c r="J767" s="28"/>
      <c r="K767" s="28"/>
      <c r="L767" s="100"/>
    </row>
    <row r="768" spans="1:12">
      <c r="A768" s="137"/>
      <c r="B768" s="26" t="s">
        <v>323</v>
      </c>
      <c r="C768" s="32">
        <v>0</v>
      </c>
      <c r="D768" s="33">
        <v>19</v>
      </c>
      <c r="E768" s="33">
        <v>47</v>
      </c>
      <c r="F768" s="33">
        <v>64</v>
      </c>
      <c r="G768" s="33">
        <v>0</v>
      </c>
      <c r="H768" s="33">
        <v>0</v>
      </c>
      <c r="I768" s="33">
        <v>130</v>
      </c>
      <c r="J768" s="28"/>
      <c r="K768" s="28"/>
      <c r="L768" s="100"/>
    </row>
    <row r="769" spans="1:12">
      <c r="A769" s="137"/>
      <c r="B769" s="26" t="s">
        <v>324</v>
      </c>
      <c r="C769" s="32">
        <v>0</v>
      </c>
      <c r="D769" s="33">
        <v>21</v>
      </c>
      <c r="E769" s="33">
        <v>55</v>
      </c>
      <c r="F769" s="33">
        <v>72</v>
      </c>
      <c r="G769" s="33">
        <v>0</v>
      </c>
      <c r="H769" s="33">
        <v>0</v>
      </c>
      <c r="I769" s="33">
        <v>148</v>
      </c>
      <c r="J769" s="28"/>
      <c r="K769" s="28"/>
      <c r="L769" s="100"/>
    </row>
    <row r="770" spans="1:12">
      <c r="A770" s="137"/>
      <c r="B770" s="26" t="s">
        <v>325</v>
      </c>
      <c r="C770" s="32">
        <v>0</v>
      </c>
      <c r="D770" s="33">
        <v>23</v>
      </c>
      <c r="E770" s="33">
        <v>72</v>
      </c>
      <c r="F770" s="33">
        <v>88</v>
      </c>
      <c r="G770" s="33">
        <v>0</v>
      </c>
      <c r="H770" s="33">
        <v>0</v>
      </c>
      <c r="I770" s="33">
        <v>183</v>
      </c>
      <c r="J770" s="28"/>
      <c r="K770" s="28"/>
      <c r="L770" s="100"/>
    </row>
    <row r="771" spans="1:12">
      <c r="A771" s="137"/>
      <c r="B771" s="26" t="s">
        <v>326</v>
      </c>
      <c r="C771" s="32">
        <v>0</v>
      </c>
      <c r="D771" s="33">
        <v>21</v>
      </c>
      <c r="E771" s="33">
        <v>57</v>
      </c>
      <c r="F771" s="33">
        <v>86</v>
      </c>
      <c r="G771" s="33">
        <v>0</v>
      </c>
      <c r="H771" s="33">
        <v>0</v>
      </c>
      <c r="I771" s="33">
        <v>164</v>
      </c>
      <c r="J771" s="28"/>
      <c r="K771" s="28"/>
      <c r="L771" s="100"/>
    </row>
    <row r="772" spans="1:12">
      <c r="A772" s="137"/>
      <c r="B772" s="26" t="s">
        <v>327</v>
      </c>
      <c r="C772" s="32">
        <v>0</v>
      </c>
      <c r="D772" s="33">
        <v>15</v>
      </c>
      <c r="E772" s="33">
        <v>75</v>
      </c>
      <c r="F772" s="33">
        <v>75</v>
      </c>
      <c r="G772" s="33">
        <v>0</v>
      </c>
      <c r="H772" s="33">
        <v>0</v>
      </c>
      <c r="I772" s="33">
        <v>165</v>
      </c>
      <c r="J772" s="28"/>
      <c r="K772" s="28"/>
      <c r="L772" s="100"/>
    </row>
    <row r="773" spans="1:12">
      <c r="A773" s="137"/>
      <c r="B773" s="26" t="s">
        <v>328</v>
      </c>
      <c r="C773" s="32">
        <v>0</v>
      </c>
      <c r="D773" s="33">
        <v>14</v>
      </c>
      <c r="E773" s="33">
        <v>64</v>
      </c>
      <c r="F773" s="33">
        <v>56</v>
      </c>
      <c r="G773" s="33">
        <v>0</v>
      </c>
      <c r="H773" s="33">
        <v>0</v>
      </c>
      <c r="I773" s="33">
        <v>134</v>
      </c>
      <c r="J773" s="28"/>
      <c r="K773" s="28"/>
      <c r="L773" s="100"/>
    </row>
    <row r="774" spans="1:12">
      <c r="A774" s="137"/>
      <c r="B774" s="26" t="s">
        <v>329</v>
      </c>
      <c r="C774" s="32">
        <v>0</v>
      </c>
      <c r="D774" s="33">
        <v>16</v>
      </c>
      <c r="E774" s="33">
        <v>49</v>
      </c>
      <c r="F774" s="33">
        <v>61</v>
      </c>
      <c r="G774" s="33">
        <v>0</v>
      </c>
      <c r="H774" s="33">
        <v>0</v>
      </c>
      <c r="I774" s="33">
        <v>126</v>
      </c>
      <c r="J774" s="28"/>
      <c r="K774" s="28"/>
      <c r="L774" s="100"/>
    </row>
    <row r="775" spans="1:12">
      <c r="A775" s="137"/>
      <c r="B775" s="26" t="s">
        <v>330</v>
      </c>
      <c r="C775" s="32">
        <v>0</v>
      </c>
      <c r="D775" s="33">
        <v>20</v>
      </c>
      <c r="E775" s="33">
        <v>46</v>
      </c>
      <c r="F775" s="33">
        <v>60</v>
      </c>
      <c r="G775" s="33">
        <v>0</v>
      </c>
      <c r="H775" s="33">
        <v>0</v>
      </c>
      <c r="I775" s="33">
        <v>126</v>
      </c>
      <c r="J775" s="28"/>
      <c r="K775" s="28"/>
      <c r="L775" s="100"/>
    </row>
    <row r="776" spans="1:12">
      <c r="A776" s="137"/>
      <c r="B776" s="26" t="s">
        <v>331</v>
      </c>
      <c r="C776" s="32">
        <v>0</v>
      </c>
      <c r="D776" s="33">
        <v>16</v>
      </c>
      <c r="E776" s="33">
        <v>50</v>
      </c>
      <c r="F776" s="33">
        <v>55</v>
      </c>
      <c r="G776" s="33">
        <v>0</v>
      </c>
      <c r="H776" s="33">
        <v>0</v>
      </c>
      <c r="I776" s="33">
        <v>121</v>
      </c>
      <c r="J776" s="28"/>
      <c r="K776" s="28"/>
      <c r="L776" s="100"/>
    </row>
    <row r="777" spans="1:12">
      <c r="A777" s="137"/>
      <c r="B777" s="26" t="s">
        <v>332</v>
      </c>
      <c r="C777" s="32">
        <v>0</v>
      </c>
      <c r="D777" s="33">
        <v>18</v>
      </c>
      <c r="E777" s="33">
        <v>66</v>
      </c>
      <c r="F777" s="33">
        <v>67</v>
      </c>
      <c r="G777" s="33">
        <v>0</v>
      </c>
      <c r="H777" s="33">
        <v>0</v>
      </c>
      <c r="I777" s="33">
        <v>151</v>
      </c>
      <c r="J777" s="28"/>
      <c r="K777" s="28"/>
      <c r="L777" s="100"/>
    </row>
    <row r="778" spans="1:12">
      <c r="A778" s="137"/>
      <c r="B778" s="26" t="s">
        <v>333</v>
      </c>
      <c r="C778" s="32">
        <v>0</v>
      </c>
      <c r="D778" s="33">
        <v>16</v>
      </c>
      <c r="E778" s="33">
        <v>66</v>
      </c>
      <c r="F778" s="33">
        <v>55</v>
      </c>
      <c r="G778" s="33">
        <v>0</v>
      </c>
      <c r="H778" s="33">
        <v>0</v>
      </c>
      <c r="I778" s="33">
        <v>137</v>
      </c>
      <c r="J778" s="28"/>
      <c r="K778" s="28"/>
      <c r="L778" s="100"/>
    </row>
    <row r="779" spans="1:12">
      <c r="A779" s="137"/>
      <c r="B779" s="26" t="s">
        <v>334</v>
      </c>
      <c r="C779" s="32">
        <v>0</v>
      </c>
      <c r="D779" s="33">
        <v>19</v>
      </c>
      <c r="E779" s="33">
        <v>82</v>
      </c>
      <c r="F779" s="33">
        <v>70</v>
      </c>
      <c r="G779" s="33">
        <v>0</v>
      </c>
      <c r="H779" s="33">
        <v>0</v>
      </c>
      <c r="I779" s="33">
        <v>171</v>
      </c>
      <c r="J779" s="28"/>
      <c r="K779" s="28"/>
      <c r="L779" s="100"/>
    </row>
    <row r="780" spans="1:12">
      <c r="A780" s="137"/>
      <c r="B780" s="26" t="s">
        <v>335</v>
      </c>
      <c r="C780" s="32">
        <v>0</v>
      </c>
      <c r="D780" s="33">
        <v>15</v>
      </c>
      <c r="E780" s="33">
        <v>82</v>
      </c>
      <c r="F780" s="33">
        <v>65</v>
      </c>
      <c r="G780" s="33">
        <v>0</v>
      </c>
      <c r="H780" s="33">
        <v>0</v>
      </c>
      <c r="I780" s="33">
        <v>162</v>
      </c>
      <c r="J780" s="28"/>
      <c r="K780" s="28"/>
      <c r="L780" s="100"/>
    </row>
    <row r="781" spans="1:12">
      <c r="A781" s="137"/>
      <c r="B781" s="26" t="s">
        <v>336</v>
      </c>
      <c r="C781" s="32">
        <v>0</v>
      </c>
      <c r="D781" s="33">
        <v>26</v>
      </c>
      <c r="E781" s="33">
        <v>84</v>
      </c>
      <c r="F781" s="33">
        <v>51</v>
      </c>
      <c r="G781" s="33">
        <v>0</v>
      </c>
      <c r="H781" s="33">
        <v>0</v>
      </c>
      <c r="I781" s="33">
        <v>161</v>
      </c>
      <c r="J781" s="28"/>
      <c r="K781" s="28"/>
      <c r="L781" s="100"/>
    </row>
    <row r="782" spans="1:12">
      <c r="A782" s="137"/>
      <c r="B782" s="26" t="s">
        <v>337</v>
      </c>
      <c r="C782" s="32">
        <v>0</v>
      </c>
      <c r="D782" s="33">
        <v>21</v>
      </c>
      <c r="E782" s="33">
        <v>76</v>
      </c>
      <c r="F782" s="33">
        <v>61</v>
      </c>
      <c r="G782" s="33">
        <v>0</v>
      </c>
      <c r="H782" s="33">
        <v>0</v>
      </c>
      <c r="I782" s="33">
        <v>158</v>
      </c>
      <c r="J782" s="28"/>
      <c r="K782" s="28"/>
      <c r="L782" s="100"/>
    </row>
    <row r="783" spans="1:12">
      <c r="A783" s="137"/>
      <c r="B783" s="26" t="s">
        <v>338</v>
      </c>
      <c r="C783" s="32">
        <v>0</v>
      </c>
      <c r="D783" s="33">
        <v>27</v>
      </c>
      <c r="E783" s="33">
        <v>84</v>
      </c>
      <c r="F783" s="33">
        <v>61</v>
      </c>
      <c r="G783" s="33">
        <v>0</v>
      </c>
      <c r="H783" s="33">
        <v>0</v>
      </c>
      <c r="I783" s="33">
        <v>172</v>
      </c>
      <c r="J783" s="28"/>
      <c r="K783" s="28"/>
      <c r="L783" s="100"/>
    </row>
    <row r="784" spans="1:12">
      <c r="A784" s="137"/>
      <c r="B784" s="26" t="s">
        <v>339</v>
      </c>
      <c r="C784" s="32">
        <v>0</v>
      </c>
      <c r="D784" s="33">
        <v>28</v>
      </c>
      <c r="E784" s="33">
        <v>69</v>
      </c>
      <c r="F784" s="33">
        <v>51</v>
      </c>
      <c r="G784" s="33">
        <v>0</v>
      </c>
      <c r="H784" s="33">
        <v>0</v>
      </c>
      <c r="I784" s="33">
        <v>148</v>
      </c>
      <c r="J784" s="28"/>
      <c r="K784" s="28"/>
      <c r="L784" s="100"/>
    </row>
    <row r="785" spans="1:12">
      <c r="A785" s="137"/>
      <c r="B785" s="26" t="s">
        <v>340</v>
      </c>
      <c r="C785" s="32">
        <v>0</v>
      </c>
      <c r="D785" s="33">
        <v>24</v>
      </c>
      <c r="E785" s="33">
        <v>51</v>
      </c>
      <c r="F785" s="33">
        <v>41</v>
      </c>
      <c r="G785" s="33">
        <v>0</v>
      </c>
      <c r="H785" s="33">
        <v>0</v>
      </c>
      <c r="I785" s="33">
        <v>116</v>
      </c>
      <c r="J785" s="28"/>
      <c r="K785" s="28"/>
      <c r="L785" s="100"/>
    </row>
    <row r="786" spans="1:12">
      <c r="A786" s="137"/>
      <c r="B786" s="26" t="s">
        <v>341</v>
      </c>
      <c r="C786" s="32">
        <v>0</v>
      </c>
      <c r="D786" s="33">
        <v>18</v>
      </c>
      <c r="E786" s="33">
        <v>42</v>
      </c>
      <c r="F786" s="33">
        <v>31</v>
      </c>
      <c r="G786" s="33">
        <v>0</v>
      </c>
      <c r="H786" s="33">
        <v>0</v>
      </c>
      <c r="I786" s="33">
        <v>91</v>
      </c>
      <c r="J786" s="28"/>
      <c r="K786" s="28"/>
      <c r="L786" s="100"/>
    </row>
    <row r="787" spans="1:12">
      <c r="A787" s="137"/>
      <c r="B787" s="26" t="s">
        <v>342</v>
      </c>
      <c r="C787" s="32">
        <v>0</v>
      </c>
      <c r="D787" s="33">
        <v>16</v>
      </c>
      <c r="E787" s="33">
        <v>45</v>
      </c>
      <c r="F787" s="33">
        <v>22</v>
      </c>
      <c r="G787" s="33">
        <v>0</v>
      </c>
      <c r="H787" s="33">
        <v>0</v>
      </c>
      <c r="I787" s="33">
        <v>83</v>
      </c>
      <c r="J787" s="28"/>
      <c r="K787" s="28"/>
      <c r="L787" s="100"/>
    </row>
    <row r="788" spans="1:12">
      <c r="A788" s="137"/>
      <c r="B788" s="26" t="s">
        <v>343</v>
      </c>
      <c r="C788" s="32">
        <v>0</v>
      </c>
      <c r="D788" s="33">
        <v>16</v>
      </c>
      <c r="E788" s="33">
        <v>46</v>
      </c>
      <c r="F788" s="33">
        <v>41</v>
      </c>
      <c r="G788" s="33">
        <v>0</v>
      </c>
      <c r="H788" s="33">
        <v>0</v>
      </c>
      <c r="I788" s="33">
        <v>103</v>
      </c>
      <c r="J788" s="28"/>
      <c r="K788" s="28"/>
      <c r="L788" s="100"/>
    </row>
    <row r="789" spans="1:12">
      <c r="A789" s="137"/>
      <c r="B789" s="26" t="s">
        <v>344</v>
      </c>
      <c r="C789" s="32">
        <v>0</v>
      </c>
      <c r="D789" s="33">
        <v>13</v>
      </c>
      <c r="E789" s="33">
        <v>32</v>
      </c>
      <c r="F789" s="33">
        <v>23</v>
      </c>
      <c r="G789" s="33">
        <v>0</v>
      </c>
      <c r="H789" s="33">
        <v>0</v>
      </c>
      <c r="I789" s="33">
        <v>68</v>
      </c>
      <c r="J789" s="28"/>
      <c r="K789" s="28"/>
      <c r="L789" s="100"/>
    </row>
    <row r="790" spans="1:12">
      <c r="A790" s="137"/>
      <c r="B790" s="26" t="s">
        <v>345</v>
      </c>
      <c r="C790" s="32">
        <v>0</v>
      </c>
      <c r="D790" s="33">
        <v>22</v>
      </c>
      <c r="E790" s="33">
        <v>40</v>
      </c>
      <c r="F790" s="33">
        <v>37</v>
      </c>
      <c r="G790" s="33">
        <v>0</v>
      </c>
      <c r="H790" s="33">
        <v>0</v>
      </c>
      <c r="I790" s="33">
        <v>99</v>
      </c>
      <c r="J790" s="28"/>
      <c r="K790" s="28"/>
      <c r="L790" s="100"/>
    </row>
    <row r="791" spans="1:12">
      <c r="A791" s="137"/>
      <c r="B791" s="26" t="s">
        <v>346</v>
      </c>
      <c r="C791" s="32">
        <v>0</v>
      </c>
      <c r="D791" s="33">
        <v>23</v>
      </c>
      <c r="E791" s="33">
        <v>43</v>
      </c>
      <c r="F791" s="33">
        <v>39</v>
      </c>
      <c r="G791" s="33">
        <v>0</v>
      </c>
      <c r="H791" s="33">
        <v>0</v>
      </c>
      <c r="I791" s="33">
        <v>105</v>
      </c>
      <c r="J791" s="28"/>
      <c r="K791" s="28"/>
      <c r="L791" s="100"/>
    </row>
    <row r="792" spans="1:12">
      <c r="A792" s="137"/>
      <c r="B792" s="26" t="s">
        <v>347</v>
      </c>
      <c r="C792" s="32">
        <v>0</v>
      </c>
      <c r="D792" s="33">
        <v>14</v>
      </c>
      <c r="E792" s="33">
        <v>44</v>
      </c>
      <c r="F792" s="33">
        <v>45</v>
      </c>
      <c r="G792" s="33">
        <v>0</v>
      </c>
      <c r="H792" s="33">
        <v>0</v>
      </c>
      <c r="I792" s="33">
        <v>103</v>
      </c>
      <c r="J792" s="28"/>
      <c r="K792" s="28"/>
      <c r="L792" s="100"/>
    </row>
    <row r="793" spans="1:12">
      <c r="A793" s="137"/>
      <c r="B793" s="26" t="s">
        <v>348</v>
      </c>
      <c r="C793" s="32">
        <v>0</v>
      </c>
      <c r="D793" s="33">
        <v>19</v>
      </c>
      <c r="E793" s="33">
        <v>45</v>
      </c>
      <c r="F793" s="33">
        <v>26</v>
      </c>
      <c r="G793" s="33">
        <v>0</v>
      </c>
      <c r="H793" s="33">
        <v>0</v>
      </c>
      <c r="I793" s="33">
        <v>90</v>
      </c>
      <c r="J793" s="28"/>
      <c r="K793" s="28"/>
      <c r="L793" s="100"/>
    </row>
    <row r="794" spans="1:12">
      <c r="A794" s="137"/>
      <c r="B794" s="26" t="s">
        <v>349</v>
      </c>
      <c r="C794" s="32">
        <v>0</v>
      </c>
      <c r="D794" s="33">
        <v>17</v>
      </c>
      <c r="E794" s="33">
        <v>46</v>
      </c>
      <c r="F794" s="33">
        <v>27</v>
      </c>
      <c r="G794" s="33">
        <v>0</v>
      </c>
      <c r="H794" s="33">
        <v>0</v>
      </c>
      <c r="I794" s="33">
        <v>90</v>
      </c>
      <c r="J794" s="28"/>
      <c r="K794" s="28"/>
      <c r="L794" s="100"/>
    </row>
    <row r="795" spans="1:12">
      <c r="A795" s="137"/>
      <c r="B795" s="26" t="s">
        <v>350</v>
      </c>
      <c r="C795" s="32">
        <v>0</v>
      </c>
      <c r="D795" s="33">
        <v>17</v>
      </c>
      <c r="E795" s="33">
        <v>51</v>
      </c>
      <c r="F795" s="33">
        <v>32</v>
      </c>
      <c r="G795" s="33">
        <v>0</v>
      </c>
      <c r="H795" s="33">
        <v>0</v>
      </c>
      <c r="I795" s="33">
        <v>100</v>
      </c>
      <c r="J795" s="28"/>
      <c r="K795" s="28"/>
      <c r="L795" s="100"/>
    </row>
    <row r="796" spans="1:12">
      <c r="A796" s="137"/>
      <c r="B796" s="26" t="s">
        <v>351</v>
      </c>
      <c r="C796" s="32">
        <v>0</v>
      </c>
      <c r="D796" s="33">
        <v>28</v>
      </c>
      <c r="E796" s="33">
        <v>58</v>
      </c>
      <c r="F796" s="33">
        <v>28</v>
      </c>
      <c r="G796" s="33">
        <v>0</v>
      </c>
      <c r="H796" s="33">
        <v>0</v>
      </c>
      <c r="I796" s="33">
        <v>114</v>
      </c>
      <c r="J796" s="28"/>
      <c r="K796" s="28"/>
      <c r="L796" s="100"/>
    </row>
    <row r="797" spans="1:12">
      <c r="A797" s="137"/>
      <c r="B797" s="26" t="s">
        <v>352</v>
      </c>
      <c r="C797" s="32">
        <v>0</v>
      </c>
      <c r="D797" s="33">
        <v>19</v>
      </c>
      <c r="E797" s="33">
        <v>59</v>
      </c>
      <c r="F797" s="33">
        <v>41</v>
      </c>
      <c r="G797" s="33">
        <v>0</v>
      </c>
      <c r="H797" s="33">
        <v>0</v>
      </c>
      <c r="I797" s="33">
        <v>119</v>
      </c>
      <c r="J797" s="28"/>
      <c r="K797" s="28"/>
      <c r="L797" s="100"/>
    </row>
    <row r="798" spans="1:12">
      <c r="A798" s="137"/>
      <c r="B798" s="26" t="s">
        <v>353</v>
      </c>
      <c r="C798" s="32">
        <v>0</v>
      </c>
      <c r="D798" s="33">
        <v>11</v>
      </c>
      <c r="E798" s="33">
        <v>41</v>
      </c>
      <c r="F798" s="33">
        <v>26</v>
      </c>
      <c r="G798" s="33">
        <v>0</v>
      </c>
      <c r="H798" s="33">
        <v>0</v>
      </c>
      <c r="I798" s="33">
        <v>78</v>
      </c>
      <c r="J798" s="28"/>
      <c r="K798" s="28"/>
      <c r="L798" s="100"/>
    </row>
    <row r="799" spans="1:12">
      <c r="A799" s="137"/>
      <c r="B799" s="26" t="s">
        <v>354</v>
      </c>
      <c r="C799" s="32">
        <v>0</v>
      </c>
      <c r="D799" s="33">
        <v>19</v>
      </c>
      <c r="E799" s="33">
        <v>50</v>
      </c>
      <c r="F799" s="33">
        <v>37</v>
      </c>
      <c r="G799" s="33">
        <v>0</v>
      </c>
      <c r="H799" s="33">
        <v>0</v>
      </c>
      <c r="I799" s="33">
        <v>106</v>
      </c>
      <c r="J799" s="28"/>
      <c r="K799" s="28"/>
      <c r="L799" s="100"/>
    </row>
    <row r="800" spans="1:12">
      <c r="A800" s="137"/>
      <c r="B800" s="26" t="s">
        <v>355</v>
      </c>
      <c r="C800" s="32">
        <v>0</v>
      </c>
      <c r="D800" s="33">
        <v>20</v>
      </c>
      <c r="E800" s="33">
        <v>41</v>
      </c>
      <c r="F800" s="33">
        <v>28</v>
      </c>
      <c r="G800" s="33">
        <v>0</v>
      </c>
      <c r="H800" s="33">
        <v>0</v>
      </c>
      <c r="I800" s="33">
        <v>89</v>
      </c>
      <c r="J800" s="28"/>
      <c r="K800" s="28"/>
      <c r="L800" s="100"/>
    </row>
    <row r="801" spans="1:12">
      <c r="A801" s="137"/>
      <c r="B801" s="26" t="s">
        <v>356</v>
      </c>
      <c r="C801" s="32">
        <v>0</v>
      </c>
      <c r="D801" s="33">
        <v>19</v>
      </c>
      <c r="E801" s="33">
        <v>54</v>
      </c>
      <c r="F801" s="33">
        <v>36</v>
      </c>
      <c r="G801" s="33">
        <v>0</v>
      </c>
      <c r="H801" s="33">
        <v>0</v>
      </c>
      <c r="I801" s="33">
        <v>109</v>
      </c>
      <c r="J801" s="28"/>
      <c r="K801" s="28"/>
      <c r="L801" s="100"/>
    </row>
    <row r="802" spans="1:12">
      <c r="A802" s="137"/>
      <c r="B802" s="26" t="s">
        <v>357</v>
      </c>
      <c r="C802" s="32">
        <v>0</v>
      </c>
      <c r="D802" s="33">
        <v>21</v>
      </c>
      <c r="E802" s="33">
        <v>56</v>
      </c>
      <c r="F802" s="33">
        <v>34</v>
      </c>
      <c r="G802" s="33">
        <v>0</v>
      </c>
      <c r="H802" s="33">
        <v>0</v>
      </c>
      <c r="I802" s="33">
        <v>111</v>
      </c>
      <c r="J802" s="28"/>
      <c r="K802" s="28"/>
      <c r="L802" s="100"/>
    </row>
    <row r="803" spans="1:12">
      <c r="A803" s="137"/>
      <c r="B803" s="26" t="s">
        <v>358</v>
      </c>
      <c r="C803" s="32">
        <v>0</v>
      </c>
      <c r="D803" s="33">
        <v>20</v>
      </c>
      <c r="E803" s="33">
        <v>48</v>
      </c>
      <c r="F803" s="33">
        <v>39</v>
      </c>
      <c r="G803" s="33">
        <v>0</v>
      </c>
      <c r="H803" s="33">
        <v>0</v>
      </c>
      <c r="I803" s="33">
        <v>107</v>
      </c>
      <c r="J803" s="28"/>
      <c r="K803" s="28"/>
      <c r="L803" s="100"/>
    </row>
    <row r="804" spans="1:12">
      <c r="A804" s="137"/>
      <c r="B804" s="26" t="s">
        <v>359</v>
      </c>
      <c r="C804" s="32">
        <v>0</v>
      </c>
      <c r="D804" s="33">
        <v>24</v>
      </c>
      <c r="E804" s="33">
        <v>57</v>
      </c>
      <c r="F804" s="33">
        <v>67</v>
      </c>
      <c r="G804" s="33">
        <v>0</v>
      </c>
      <c r="H804" s="33">
        <v>0</v>
      </c>
      <c r="I804" s="33">
        <v>148</v>
      </c>
      <c r="J804" s="28"/>
      <c r="K804" s="28"/>
      <c r="L804" s="100"/>
    </row>
    <row r="805" spans="1:12">
      <c r="A805" s="137"/>
      <c r="B805" s="26" t="s">
        <v>360</v>
      </c>
      <c r="C805" s="32">
        <v>0</v>
      </c>
      <c r="D805" s="33">
        <v>30</v>
      </c>
      <c r="E805" s="33">
        <v>61</v>
      </c>
      <c r="F805" s="33">
        <v>51</v>
      </c>
      <c r="G805" s="33">
        <v>0</v>
      </c>
      <c r="H805" s="33">
        <v>0</v>
      </c>
      <c r="I805" s="33">
        <v>142</v>
      </c>
      <c r="J805" s="28"/>
      <c r="K805" s="28"/>
      <c r="L805" s="100"/>
    </row>
    <row r="806" spans="1:12">
      <c r="A806" s="137"/>
      <c r="B806" s="26" t="s">
        <v>361</v>
      </c>
      <c r="C806" s="32">
        <v>0</v>
      </c>
      <c r="D806" s="33">
        <v>22</v>
      </c>
      <c r="E806" s="33">
        <v>59</v>
      </c>
      <c r="F806" s="33">
        <v>36</v>
      </c>
      <c r="G806" s="33">
        <v>0</v>
      </c>
      <c r="H806" s="33">
        <v>0</v>
      </c>
      <c r="I806" s="33">
        <v>117</v>
      </c>
      <c r="J806" s="28"/>
      <c r="K806" s="28"/>
      <c r="L806" s="100"/>
    </row>
    <row r="807" spans="1:12">
      <c r="A807" s="137"/>
      <c r="B807" s="26" t="s">
        <v>362</v>
      </c>
      <c r="C807" s="32">
        <v>0</v>
      </c>
      <c r="D807" s="33">
        <v>25</v>
      </c>
      <c r="E807" s="33">
        <v>70</v>
      </c>
      <c r="F807" s="33">
        <v>51</v>
      </c>
      <c r="G807" s="33">
        <v>0</v>
      </c>
      <c r="H807" s="33">
        <v>0</v>
      </c>
      <c r="I807" s="33">
        <v>146</v>
      </c>
      <c r="J807" s="28"/>
      <c r="K807" s="28"/>
      <c r="L807" s="100"/>
    </row>
    <row r="808" spans="1:12">
      <c r="A808" s="137"/>
      <c r="B808" s="26" t="s">
        <v>363</v>
      </c>
      <c r="C808" s="32">
        <v>0</v>
      </c>
      <c r="D808" s="33">
        <v>29</v>
      </c>
      <c r="E808" s="33">
        <v>70</v>
      </c>
      <c r="F808" s="33">
        <v>51</v>
      </c>
      <c r="G808" s="33">
        <v>0</v>
      </c>
      <c r="H808" s="33">
        <v>0</v>
      </c>
      <c r="I808" s="33">
        <v>150</v>
      </c>
      <c r="J808" s="28"/>
      <c r="K808" s="28"/>
      <c r="L808" s="100"/>
    </row>
    <row r="809" spans="1:12">
      <c r="A809" s="137"/>
      <c r="B809" s="26" t="s">
        <v>364</v>
      </c>
      <c r="C809" s="32">
        <v>0</v>
      </c>
      <c r="D809" s="33">
        <v>23</v>
      </c>
      <c r="E809" s="33">
        <v>77</v>
      </c>
      <c r="F809" s="33">
        <v>54</v>
      </c>
      <c r="G809" s="33">
        <v>0</v>
      </c>
      <c r="H809" s="33">
        <v>0</v>
      </c>
      <c r="I809" s="33">
        <v>154</v>
      </c>
      <c r="J809" s="28"/>
      <c r="K809" s="28"/>
      <c r="L809" s="100"/>
    </row>
    <row r="810" spans="1:12">
      <c r="A810" s="137"/>
      <c r="B810" s="26" t="s">
        <v>365</v>
      </c>
      <c r="C810" s="32">
        <v>0</v>
      </c>
      <c r="D810" s="33">
        <v>17</v>
      </c>
      <c r="E810" s="33">
        <v>74</v>
      </c>
      <c r="F810" s="33">
        <v>57</v>
      </c>
      <c r="G810" s="33">
        <v>0</v>
      </c>
      <c r="H810" s="33">
        <v>0</v>
      </c>
      <c r="I810" s="33">
        <v>148</v>
      </c>
      <c r="J810" s="28"/>
      <c r="K810" s="28"/>
      <c r="L810" s="100"/>
    </row>
    <row r="811" spans="1:12">
      <c r="A811" s="137"/>
      <c r="B811" s="26" t="s">
        <v>366</v>
      </c>
      <c r="C811" s="32">
        <v>0</v>
      </c>
      <c r="D811" s="33">
        <v>14</v>
      </c>
      <c r="E811" s="33">
        <v>53</v>
      </c>
      <c r="F811" s="33">
        <v>42</v>
      </c>
      <c r="G811" s="33">
        <v>0</v>
      </c>
      <c r="H811" s="33">
        <v>0</v>
      </c>
      <c r="I811" s="33">
        <v>109</v>
      </c>
      <c r="J811" s="28"/>
      <c r="K811" s="28"/>
      <c r="L811" s="100"/>
    </row>
    <row r="812" spans="1:12">
      <c r="A812" s="137"/>
      <c r="B812" s="26" t="s">
        <v>367</v>
      </c>
      <c r="C812" s="32">
        <v>0</v>
      </c>
      <c r="D812" s="33">
        <v>11</v>
      </c>
      <c r="E812" s="33">
        <v>56</v>
      </c>
      <c r="F812" s="33">
        <v>45</v>
      </c>
      <c r="G812" s="33">
        <v>0</v>
      </c>
      <c r="H812" s="33">
        <v>0</v>
      </c>
      <c r="I812" s="33">
        <v>112</v>
      </c>
      <c r="J812" s="28"/>
      <c r="K812" s="28"/>
      <c r="L812" s="100"/>
    </row>
    <row r="813" spans="1:12">
      <c r="A813" s="137"/>
      <c r="B813" s="26" t="s">
        <v>368</v>
      </c>
      <c r="C813" s="32">
        <v>0</v>
      </c>
      <c r="D813" s="33">
        <v>17</v>
      </c>
      <c r="E813" s="33">
        <v>67</v>
      </c>
      <c r="F813" s="33">
        <v>58</v>
      </c>
      <c r="G813" s="33">
        <v>0</v>
      </c>
      <c r="H813" s="33">
        <v>0</v>
      </c>
      <c r="I813" s="33">
        <v>142</v>
      </c>
      <c r="J813" s="28"/>
      <c r="K813" s="28"/>
      <c r="L813" s="100"/>
    </row>
    <row r="814" spans="1:12">
      <c r="A814" s="137"/>
      <c r="B814" s="26" t="s">
        <v>369</v>
      </c>
      <c r="C814" s="32">
        <v>0</v>
      </c>
      <c r="D814" s="33">
        <v>17</v>
      </c>
      <c r="E814" s="33">
        <v>68</v>
      </c>
      <c r="F814" s="33">
        <v>50</v>
      </c>
      <c r="G814" s="33">
        <v>0</v>
      </c>
      <c r="H814" s="33">
        <v>0</v>
      </c>
      <c r="I814" s="33">
        <v>135</v>
      </c>
      <c r="J814" s="28"/>
      <c r="K814" s="28"/>
      <c r="L814" s="100"/>
    </row>
    <row r="815" spans="1:12">
      <c r="A815" s="137"/>
      <c r="B815" s="26" t="s">
        <v>370</v>
      </c>
      <c r="C815" s="32">
        <v>0</v>
      </c>
      <c r="D815" s="33">
        <v>18</v>
      </c>
      <c r="E815" s="33">
        <v>61</v>
      </c>
      <c r="F815" s="33">
        <v>54</v>
      </c>
      <c r="G815" s="33">
        <v>0</v>
      </c>
      <c r="H815" s="33">
        <v>0</v>
      </c>
      <c r="I815" s="33">
        <v>133</v>
      </c>
      <c r="J815" s="28"/>
      <c r="K815" s="28"/>
      <c r="L815" s="100"/>
    </row>
    <row r="816" spans="1:12">
      <c r="A816" s="137"/>
      <c r="B816" s="26" t="s">
        <v>371</v>
      </c>
      <c r="C816" s="32">
        <v>0</v>
      </c>
      <c r="D816" s="33">
        <v>21</v>
      </c>
      <c r="E816" s="33">
        <v>43</v>
      </c>
      <c r="F816" s="33">
        <v>48</v>
      </c>
      <c r="G816" s="33">
        <v>0</v>
      </c>
      <c r="H816" s="33">
        <v>0</v>
      </c>
      <c r="I816" s="33">
        <v>112</v>
      </c>
      <c r="J816" s="28"/>
      <c r="K816" s="28"/>
      <c r="L816" s="100"/>
    </row>
    <row r="817" spans="1:12">
      <c r="A817" s="137"/>
      <c r="B817" s="26" t="s">
        <v>372</v>
      </c>
      <c r="C817" s="32">
        <v>0</v>
      </c>
      <c r="D817" s="33">
        <v>16</v>
      </c>
      <c r="E817" s="33">
        <v>57</v>
      </c>
      <c r="F817" s="33">
        <v>65</v>
      </c>
      <c r="G817" s="33">
        <v>0</v>
      </c>
      <c r="H817" s="33">
        <v>0</v>
      </c>
      <c r="I817" s="33">
        <v>138</v>
      </c>
      <c r="J817" s="28"/>
      <c r="K817" s="28"/>
      <c r="L817" s="100"/>
    </row>
    <row r="818" spans="1:12">
      <c r="A818" s="137"/>
      <c r="B818" s="26" t="s">
        <v>373</v>
      </c>
      <c r="C818" s="32">
        <v>0</v>
      </c>
      <c r="D818" s="33">
        <v>24</v>
      </c>
      <c r="E818" s="33">
        <v>54</v>
      </c>
      <c r="F818" s="33">
        <v>61</v>
      </c>
      <c r="G818" s="33">
        <v>0</v>
      </c>
      <c r="H818" s="33">
        <v>0</v>
      </c>
      <c r="I818" s="33">
        <v>139</v>
      </c>
      <c r="J818" s="28"/>
      <c r="K818" s="28"/>
      <c r="L818" s="100"/>
    </row>
    <row r="819" spans="1:12">
      <c r="A819" s="137"/>
      <c r="B819" s="26" t="s">
        <v>374</v>
      </c>
      <c r="C819" s="32">
        <v>0</v>
      </c>
      <c r="D819" s="33">
        <v>24</v>
      </c>
      <c r="E819" s="33">
        <v>54</v>
      </c>
      <c r="F819" s="33">
        <v>63</v>
      </c>
      <c r="G819" s="33">
        <v>0</v>
      </c>
      <c r="H819" s="33">
        <v>0</v>
      </c>
      <c r="I819" s="33">
        <v>141</v>
      </c>
      <c r="J819" s="28"/>
      <c r="K819" s="28"/>
      <c r="L819" s="100"/>
    </row>
    <row r="820" spans="1:12">
      <c r="A820" s="137"/>
      <c r="B820" s="26" t="s">
        <v>375</v>
      </c>
      <c r="C820" s="32">
        <v>0</v>
      </c>
      <c r="D820" s="33">
        <v>13</v>
      </c>
      <c r="E820" s="33">
        <v>47</v>
      </c>
      <c r="F820" s="33">
        <v>65</v>
      </c>
      <c r="G820" s="33">
        <v>0</v>
      </c>
      <c r="H820" s="33">
        <v>0</v>
      </c>
      <c r="I820" s="33">
        <v>125</v>
      </c>
      <c r="J820" s="28"/>
      <c r="K820" s="28"/>
      <c r="L820" s="100"/>
    </row>
    <row r="821" spans="1:12">
      <c r="A821" s="137"/>
      <c r="B821" s="26" t="s">
        <v>376</v>
      </c>
      <c r="C821" s="32">
        <v>0</v>
      </c>
      <c r="D821" s="33">
        <v>21</v>
      </c>
      <c r="E821" s="33">
        <v>51</v>
      </c>
      <c r="F821" s="33">
        <v>49</v>
      </c>
      <c r="G821" s="33">
        <v>0</v>
      </c>
      <c r="H821" s="33">
        <v>0</v>
      </c>
      <c r="I821" s="33">
        <v>121</v>
      </c>
      <c r="J821" s="28"/>
      <c r="K821" s="28"/>
      <c r="L821" s="100"/>
    </row>
    <row r="822" spans="1:12">
      <c r="A822" s="137"/>
      <c r="B822" s="26" t="s">
        <v>377</v>
      </c>
      <c r="C822" s="32">
        <v>0</v>
      </c>
      <c r="D822" s="33">
        <v>28</v>
      </c>
      <c r="E822" s="33">
        <v>66</v>
      </c>
      <c r="F822" s="33">
        <v>58</v>
      </c>
      <c r="G822" s="33">
        <v>0</v>
      </c>
      <c r="H822" s="33">
        <v>0</v>
      </c>
      <c r="I822" s="33">
        <v>152</v>
      </c>
      <c r="J822" s="28"/>
      <c r="K822" s="28"/>
      <c r="L822" s="100"/>
    </row>
    <row r="823" spans="1:12">
      <c r="A823" s="137"/>
      <c r="B823" s="26" t="s">
        <v>378</v>
      </c>
      <c r="C823" s="32">
        <v>0</v>
      </c>
      <c r="D823" s="33">
        <v>19</v>
      </c>
      <c r="E823" s="33">
        <v>69</v>
      </c>
      <c r="F823" s="33">
        <v>78</v>
      </c>
      <c r="G823" s="33">
        <v>0</v>
      </c>
      <c r="H823" s="33">
        <v>0</v>
      </c>
      <c r="I823" s="33">
        <v>166</v>
      </c>
      <c r="J823" s="28"/>
      <c r="K823" s="28"/>
      <c r="L823" s="100"/>
    </row>
    <row r="824" spans="1:12">
      <c r="A824" s="137"/>
      <c r="B824" s="26" t="s">
        <v>379</v>
      </c>
      <c r="C824" s="32">
        <v>0</v>
      </c>
      <c r="D824" s="33">
        <v>19</v>
      </c>
      <c r="E824" s="33">
        <v>68</v>
      </c>
      <c r="F824" s="33">
        <v>59</v>
      </c>
      <c r="G824" s="33">
        <v>0</v>
      </c>
      <c r="H824" s="33">
        <v>0</v>
      </c>
      <c r="I824" s="33">
        <v>146</v>
      </c>
      <c r="J824" s="28"/>
      <c r="K824" s="28"/>
      <c r="L824" s="100"/>
    </row>
    <row r="825" spans="1:12">
      <c r="A825" s="137"/>
      <c r="B825" s="26" t="s">
        <v>380</v>
      </c>
      <c r="C825" s="32">
        <v>0</v>
      </c>
      <c r="D825" s="33">
        <v>18</v>
      </c>
      <c r="E825" s="33">
        <v>62</v>
      </c>
      <c r="F825" s="33">
        <v>60</v>
      </c>
      <c r="G825" s="33">
        <v>0</v>
      </c>
      <c r="H825" s="33">
        <v>0</v>
      </c>
      <c r="I825" s="33">
        <v>140</v>
      </c>
    </row>
    <row r="826" spans="1:12">
      <c r="A826" s="137"/>
      <c r="B826" s="26" t="s">
        <v>381</v>
      </c>
      <c r="C826" s="32">
        <v>0</v>
      </c>
      <c r="D826" s="33">
        <v>26</v>
      </c>
      <c r="E826" s="33">
        <v>62</v>
      </c>
      <c r="F826" s="33">
        <v>61</v>
      </c>
      <c r="G826" s="33">
        <v>0</v>
      </c>
      <c r="H826" s="33">
        <v>0</v>
      </c>
      <c r="I826" s="33">
        <v>149</v>
      </c>
    </row>
    <row r="827" spans="1:12">
      <c r="A827" s="137"/>
      <c r="B827" s="26" t="s">
        <v>382</v>
      </c>
      <c r="C827" s="32">
        <v>0</v>
      </c>
      <c r="D827" s="33">
        <v>21</v>
      </c>
      <c r="E827" s="33">
        <v>54</v>
      </c>
      <c r="F827" s="33">
        <v>73</v>
      </c>
      <c r="G827" s="33">
        <v>0</v>
      </c>
      <c r="H827" s="33">
        <v>0</v>
      </c>
      <c r="I827" s="33">
        <v>148</v>
      </c>
    </row>
    <row r="828" spans="1:12">
      <c r="A828" s="137"/>
      <c r="B828" s="26" t="s">
        <v>383</v>
      </c>
      <c r="C828" s="32">
        <v>0</v>
      </c>
      <c r="D828" s="33">
        <v>12</v>
      </c>
      <c r="E828" s="33">
        <v>63</v>
      </c>
      <c r="F828" s="33">
        <v>74</v>
      </c>
      <c r="G828" s="33">
        <v>0</v>
      </c>
      <c r="H828" s="33">
        <v>0</v>
      </c>
      <c r="I828" s="33">
        <v>149</v>
      </c>
    </row>
    <row r="829" spans="1:12">
      <c r="A829" s="137"/>
      <c r="B829" s="26" t="s">
        <v>384</v>
      </c>
      <c r="C829" s="32">
        <v>0</v>
      </c>
      <c r="D829" s="33">
        <v>12</v>
      </c>
      <c r="E829" s="33">
        <v>57</v>
      </c>
      <c r="F829" s="33">
        <v>47</v>
      </c>
      <c r="G829" s="33">
        <v>0</v>
      </c>
      <c r="H829" s="33">
        <v>0</v>
      </c>
      <c r="I829" s="33">
        <v>116</v>
      </c>
    </row>
    <row r="830" spans="1:12">
      <c r="A830" s="137"/>
      <c r="B830" s="26" t="s">
        <v>385</v>
      </c>
      <c r="C830" s="32">
        <v>0</v>
      </c>
      <c r="D830" s="33">
        <v>23</v>
      </c>
      <c r="E830" s="33">
        <v>56</v>
      </c>
      <c r="F830" s="33">
        <v>54</v>
      </c>
      <c r="G830" s="33">
        <v>0</v>
      </c>
      <c r="H830" s="33">
        <v>0</v>
      </c>
      <c r="I830" s="33">
        <v>133</v>
      </c>
    </row>
    <row r="831" spans="1:12">
      <c r="A831" s="137"/>
      <c r="B831" s="26" t="s">
        <v>386</v>
      </c>
      <c r="C831" s="32">
        <v>0</v>
      </c>
      <c r="D831" s="33">
        <v>19</v>
      </c>
      <c r="E831" s="33">
        <v>66</v>
      </c>
      <c r="F831" s="33">
        <v>55</v>
      </c>
      <c r="G831" s="33">
        <v>0</v>
      </c>
      <c r="H831" s="33">
        <v>0</v>
      </c>
      <c r="I831" s="33">
        <v>140</v>
      </c>
    </row>
    <row r="832" spans="1:12">
      <c r="A832" s="137"/>
      <c r="B832" s="26" t="s">
        <v>387</v>
      </c>
      <c r="C832" s="32">
        <v>0</v>
      </c>
      <c r="D832" s="33">
        <v>20</v>
      </c>
      <c r="E832" s="33">
        <v>67</v>
      </c>
      <c r="F832" s="33">
        <v>83</v>
      </c>
      <c r="G832" s="33">
        <v>0</v>
      </c>
      <c r="H832" s="33">
        <v>0</v>
      </c>
      <c r="I832" s="33">
        <v>170</v>
      </c>
    </row>
    <row r="833" spans="1:9">
      <c r="A833" s="137"/>
      <c r="B833" s="26" t="s">
        <v>388</v>
      </c>
      <c r="C833" s="32">
        <v>0</v>
      </c>
      <c r="D833" s="33">
        <v>18</v>
      </c>
      <c r="E833" s="33">
        <v>71</v>
      </c>
      <c r="F833" s="33">
        <v>48</v>
      </c>
      <c r="G833" s="33">
        <v>0</v>
      </c>
      <c r="H833" s="33">
        <v>0</v>
      </c>
      <c r="I833" s="33">
        <v>137</v>
      </c>
    </row>
    <row r="834" spans="1:9">
      <c r="A834" s="137"/>
      <c r="B834" s="26" t="s">
        <v>389</v>
      </c>
      <c r="C834" s="32">
        <v>0</v>
      </c>
      <c r="D834" s="33">
        <v>23</v>
      </c>
      <c r="E834" s="33">
        <v>73</v>
      </c>
      <c r="F834" s="33">
        <v>56</v>
      </c>
      <c r="G834" s="33">
        <v>0</v>
      </c>
      <c r="H834" s="33">
        <v>0</v>
      </c>
      <c r="I834" s="33">
        <v>152</v>
      </c>
    </row>
    <row r="835" spans="1:9">
      <c r="B835" s="26" t="s">
        <v>390</v>
      </c>
      <c r="C835" s="32">
        <v>0</v>
      </c>
      <c r="D835" s="33">
        <v>37</v>
      </c>
      <c r="E835" s="33">
        <v>66</v>
      </c>
      <c r="F835" s="33">
        <v>70</v>
      </c>
      <c r="G835" s="33">
        <v>0</v>
      </c>
      <c r="H835" s="33">
        <v>0</v>
      </c>
      <c r="I835" s="33">
        <v>173</v>
      </c>
    </row>
    <row r="836" spans="1:9">
      <c r="B836" s="26" t="s">
        <v>391</v>
      </c>
      <c r="C836" s="32">
        <v>0</v>
      </c>
      <c r="D836" s="33">
        <v>28</v>
      </c>
      <c r="E836" s="33">
        <v>60</v>
      </c>
      <c r="F836" s="33">
        <v>62</v>
      </c>
      <c r="G836" s="33">
        <v>0</v>
      </c>
      <c r="H836" s="33">
        <v>0</v>
      </c>
      <c r="I836" s="33">
        <v>150</v>
      </c>
    </row>
    <row r="837" spans="1:9">
      <c r="B837" s="26" t="s">
        <v>392</v>
      </c>
      <c r="C837" s="32">
        <v>0</v>
      </c>
      <c r="D837" s="33">
        <v>21</v>
      </c>
      <c r="E837" s="33">
        <v>55</v>
      </c>
      <c r="F837" s="33">
        <v>55</v>
      </c>
      <c r="G837" s="33">
        <v>0</v>
      </c>
      <c r="H837" s="33">
        <v>0</v>
      </c>
      <c r="I837" s="33">
        <v>131</v>
      </c>
    </row>
    <row r="838" spans="1:9">
      <c r="B838" s="26" t="s">
        <v>393</v>
      </c>
      <c r="C838" s="32">
        <v>0</v>
      </c>
      <c r="D838" s="33">
        <v>21</v>
      </c>
      <c r="E838" s="33">
        <v>55</v>
      </c>
      <c r="F838" s="33">
        <v>55</v>
      </c>
      <c r="G838" s="33">
        <v>0</v>
      </c>
      <c r="H838" s="33">
        <v>0</v>
      </c>
      <c r="I838" s="33">
        <v>131</v>
      </c>
    </row>
    <row r="839" spans="1:9">
      <c r="B839" s="26" t="s">
        <v>394</v>
      </c>
      <c r="C839" s="32">
        <v>0</v>
      </c>
      <c r="D839" s="33">
        <v>21</v>
      </c>
      <c r="E839" s="33">
        <v>55</v>
      </c>
      <c r="F839" s="33">
        <v>54</v>
      </c>
      <c r="G839" s="33">
        <v>0</v>
      </c>
      <c r="H839" s="33">
        <v>0</v>
      </c>
      <c r="I839" s="33">
        <v>130</v>
      </c>
    </row>
    <row r="840" spans="1:9">
      <c r="B840" s="26" t="s">
        <v>395</v>
      </c>
      <c r="C840" s="32">
        <v>0</v>
      </c>
      <c r="D840" s="33">
        <v>20</v>
      </c>
      <c r="E840" s="33">
        <v>70</v>
      </c>
      <c r="F840" s="33">
        <v>48</v>
      </c>
      <c r="G840" s="33">
        <v>0</v>
      </c>
      <c r="H840" s="33">
        <v>0</v>
      </c>
      <c r="I840" s="33">
        <v>138</v>
      </c>
    </row>
    <row r="841" spans="1:9">
      <c r="B841" s="26" t="s">
        <v>396</v>
      </c>
      <c r="C841" s="32">
        <v>0</v>
      </c>
      <c r="D841" s="33">
        <v>22</v>
      </c>
      <c r="E841" s="33">
        <v>85</v>
      </c>
      <c r="F841" s="33">
        <v>38</v>
      </c>
      <c r="G841" s="33">
        <v>0</v>
      </c>
      <c r="H841" s="33">
        <v>0</v>
      </c>
      <c r="I841" s="33">
        <v>145</v>
      </c>
    </row>
    <row r="842" spans="1:9">
      <c r="B842" s="26" t="s">
        <v>397</v>
      </c>
      <c r="C842" s="32">
        <v>0</v>
      </c>
      <c r="D842" s="33">
        <v>16</v>
      </c>
      <c r="E842" s="33">
        <v>72</v>
      </c>
      <c r="F842" s="33">
        <v>35</v>
      </c>
      <c r="G842" s="33">
        <v>0</v>
      </c>
      <c r="H842" s="33">
        <v>0</v>
      </c>
      <c r="I842" s="33">
        <v>123</v>
      </c>
    </row>
    <row r="843" spans="1:9">
      <c r="B843" s="26" t="s">
        <v>398</v>
      </c>
      <c r="C843" s="32">
        <v>0</v>
      </c>
      <c r="D843" s="33">
        <v>30</v>
      </c>
      <c r="E843" s="33">
        <v>84</v>
      </c>
      <c r="F843" s="33">
        <v>38</v>
      </c>
      <c r="G843" s="33">
        <v>0</v>
      </c>
      <c r="H843" s="33">
        <v>0</v>
      </c>
      <c r="I843" s="33">
        <v>152</v>
      </c>
    </row>
    <row r="844" spans="1:9">
      <c r="B844" s="26" t="s">
        <v>399</v>
      </c>
      <c r="C844" s="32">
        <v>0</v>
      </c>
      <c r="D844" s="33">
        <v>19</v>
      </c>
      <c r="E844" s="33">
        <v>63</v>
      </c>
      <c r="F844" s="33">
        <v>31</v>
      </c>
      <c r="G844" s="33">
        <v>0</v>
      </c>
      <c r="H844" s="33">
        <v>0</v>
      </c>
      <c r="I844" s="33">
        <v>113</v>
      </c>
    </row>
    <row r="845" spans="1:9">
      <c r="B845" s="26" t="s">
        <v>400</v>
      </c>
      <c r="C845" s="32">
        <v>0</v>
      </c>
      <c r="D845" s="33">
        <v>20</v>
      </c>
      <c r="E845" s="33">
        <v>57</v>
      </c>
      <c r="F845" s="33">
        <v>54</v>
      </c>
      <c r="G845" s="33">
        <v>0</v>
      </c>
      <c r="H845" s="33">
        <v>0</v>
      </c>
      <c r="I845" s="33">
        <v>131</v>
      </c>
    </row>
    <row r="846" spans="1:9">
      <c r="B846" s="26" t="s">
        <v>401</v>
      </c>
      <c r="C846" s="32">
        <v>0</v>
      </c>
      <c r="D846" s="33">
        <v>21</v>
      </c>
      <c r="E846" s="33">
        <v>60</v>
      </c>
      <c r="F846" s="33">
        <v>47</v>
      </c>
      <c r="G846" s="33">
        <v>0</v>
      </c>
      <c r="H846" s="33">
        <v>0</v>
      </c>
      <c r="I846" s="33">
        <v>128</v>
      </c>
    </row>
    <row r="847" spans="1:9">
      <c r="B847" s="26" t="s">
        <v>402</v>
      </c>
      <c r="C847" s="32">
        <v>0</v>
      </c>
      <c r="D847" s="33">
        <v>19</v>
      </c>
      <c r="E847" s="33">
        <v>59</v>
      </c>
      <c r="F847" s="33">
        <v>59</v>
      </c>
      <c r="G847" s="33">
        <v>0</v>
      </c>
      <c r="H847" s="33">
        <v>0</v>
      </c>
      <c r="I847" s="33">
        <v>137</v>
      </c>
    </row>
    <row r="848" spans="1:9">
      <c r="B848" s="26" t="s">
        <v>403</v>
      </c>
      <c r="C848" s="32">
        <v>0</v>
      </c>
      <c r="D848" s="33">
        <v>18</v>
      </c>
      <c r="E848" s="33">
        <v>58</v>
      </c>
      <c r="F848" s="33">
        <v>62</v>
      </c>
      <c r="G848" s="33">
        <v>0</v>
      </c>
      <c r="H848" s="33">
        <v>0</v>
      </c>
      <c r="I848" s="33">
        <v>138</v>
      </c>
    </row>
    <row r="849" spans="2:9">
      <c r="B849" s="26" t="s">
        <v>404</v>
      </c>
      <c r="C849" s="32">
        <v>0</v>
      </c>
      <c r="D849" s="33">
        <v>26</v>
      </c>
      <c r="E849" s="33">
        <v>59</v>
      </c>
      <c r="F849" s="33">
        <v>49</v>
      </c>
      <c r="G849" s="33">
        <v>0</v>
      </c>
      <c r="H849" s="33">
        <v>0</v>
      </c>
      <c r="I849" s="33">
        <v>134</v>
      </c>
    </row>
    <row r="850" spans="2:9">
      <c r="B850" s="26" t="s">
        <v>405</v>
      </c>
      <c r="C850" s="32">
        <v>0</v>
      </c>
      <c r="D850" s="33">
        <v>22</v>
      </c>
      <c r="E850" s="33">
        <v>45</v>
      </c>
      <c r="F850" s="33">
        <v>41</v>
      </c>
      <c r="G850" s="33">
        <v>0</v>
      </c>
      <c r="H850" s="33">
        <v>0</v>
      </c>
      <c r="I850" s="33">
        <v>108</v>
      </c>
    </row>
    <row r="851" spans="2:9">
      <c r="B851" s="26" t="s">
        <v>406</v>
      </c>
      <c r="C851" s="32">
        <v>0</v>
      </c>
      <c r="D851" s="33">
        <v>21</v>
      </c>
      <c r="E851" s="33">
        <v>54</v>
      </c>
      <c r="F851" s="33">
        <v>38</v>
      </c>
      <c r="G851" s="33">
        <v>0</v>
      </c>
      <c r="H851" s="33">
        <v>0</v>
      </c>
      <c r="I851" s="33">
        <v>113</v>
      </c>
    </row>
    <row r="852" spans="2:9">
      <c r="B852" s="26" t="s">
        <v>407</v>
      </c>
      <c r="C852" s="32">
        <v>0</v>
      </c>
      <c r="D852" s="33">
        <v>20</v>
      </c>
      <c r="E852" s="33">
        <v>47</v>
      </c>
      <c r="F852" s="33">
        <v>46</v>
      </c>
      <c r="G852" s="33">
        <v>0</v>
      </c>
      <c r="H852" s="33">
        <v>0</v>
      </c>
      <c r="I852" s="33">
        <v>113</v>
      </c>
    </row>
    <row r="853" spans="2:9">
      <c r="B853" s="26" t="s">
        <v>408</v>
      </c>
      <c r="C853" s="32">
        <v>0</v>
      </c>
      <c r="D853" s="33">
        <v>21</v>
      </c>
      <c r="E853" s="33">
        <v>51</v>
      </c>
      <c r="F853" s="33">
        <v>49</v>
      </c>
      <c r="G853" s="33">
        <v>0</v>
      </c>
      <c r="H853" s="33">
        <v>0</v>
      </c>
      <c r="I853" s="33">
        <v>121</v>
      </c>
    </row>
    <row r="854" spans="2:9">
      <c r="B854" s="26" t="s">
        <v>409</v>
      </c>
      <c r="C854" s="32">
        <v>0</v>
      </c>
      <c r="D854" s="33">
        <v>17</v>
      </c>
      <c r="E854" s="33">
        <v>49</v>
      </c>
      <c r="F854" s="33">
        <v>39</v>
      </c>
      <c r="G854" s="33">
        <v>0</v>
      </c>
      <c r="H854" s="33">
        <v>0</v>
      </c>
      <c r="I854" s="33">
        <v>105</v>
      </c>
    </row>
    <row r="855" spans="2:9">
      <c r="B855" s="26" t="s">
        <v>410</v>
      </c>
      <c r="C855" s="32">
        <v>0</v>
      </c>
      <c r="D855" s="33">
        <v>17</v>
      </c>
      <c r="E855" s="33">
        <v>49</v>
      </c>
      <c r="F855" s="33">
        <v>52</v>
      </c>
      <c r="G855" s="33">
        <v>0</v>
      </c>
      <c r="H855" s="33">
        <v>0</v>
      </c>
      <c r="I855" s="33">
        <v>118</v>
      </c>
    </row>
    <row r="856" spans="2:9">
      <c r="B856" s="26" t="s">
        <v>411</v>
      </c>
      <c r="C856" s="32">
        <v>0</v>
      </c>
      <c r="D856" s="33">
        <v>24</v>
      </c>
      <c r="E856" s="33">
        <v>70</v>
      </c>
      <c r="F856" s="33">
        <v>53</v>
      </c>
      <c r="G856" s="33">
        <v>0</v>
      </c>
      <c r="H856" s="33">
        <v>0</v>
      </c>
      <c r="I856" s="33">
        <v>147</v>
      </c>
    </row>
    <row r="857" spans="2:9">
      <c r="B857" s="26" t="s">
        <v>412</v>
      </c>
      <c r="C857" s="32">
        <v>0</v>
      </c>
      <c r="D857" s="33">
        <v>19</v>
      </c>
      <c r="E857" s="33">
        <v>55</v>
      </c>
      <c r="F857" s="33">
        <v>58</v>
      </c>
      <c r="G857" s="33">
        <v>0</v>
      </c>
      <c r="H857" s="33">
        <v>0</v>
      </c>
      <c r="I857" s="33">
        <v>132</v>
      </c>
    </row>
    <row r="858" spans="2:9">
      <c r="B858" s="26" t="s">
        <v>413</v>
      </c>
      <c r="C858" s="32">
        <v>0</v>
      </c>
      <c r="D858" s="33">
        <v>17</v>
      </c>
      <c r="E858" s="33">
        <v>46</v>
      </c>
      <c r="F858" s="33">
        <v>42</v>
      </c>
      <c r="G858" s="33">
        <v>0</v>
      </c>
      <c r="H858" s="33">
        <v>0</v>
      </c>
      <c r="I858" s="33">
        <v>105</v>
      </c>
    </row>
    <row r="859" spans="2:9">
      <c r="B859" s="26" t="s">
        <v>414</v>
      </c>
      <c r="C859" s="32">
        <v>0</v>
      </c>
      <c r="D859" s="33">
        <v>25</v>
      </c>
      <c r="E859" s="33">
        <v>56</v>
      </c>
      <c r="F859" s="33">
        <v>36</v>
      </c>
      <c r="G859" s="33">
        <v>0</v>
      </c>
      <c r="H859" s="33">
        <v>0</v>
      </c>
      <c r="I859" s="33">
        <v>117</v>
      </c>
    </row>
    <row r="860" spans="2:9">
      <c r="B860" s="26" t="s">
        <v>415</v>
      </c>
      <c r="C860" s="32">
        <v>0</v>
      </c>
      <c r="D860" s="33">
        <v>21</v>
      </c>
      <c r="E860" s="33">
        <v>64</v>
      </c>
      <c r="F860" s="33">
        <v>49</v>
      </c>
      <c r="G860" s="33">
        <v>0</v>
      </c>
      <c r="H860" s="33">
        <v>0</v>
      </c>
      <c r="I860" s="33">
        <v>134</v>
      </c>
    </row>
    <row r="861" spans="2:9">
      <c r="B861" s="26" t="s">
        <v>416</v>
      </c>
      <c r="C861" s="32">
        <v>0</v>
      </c>
      <c r="D861" s="33">
        <v>23</v>
      </c>
      <c r="E861" s="33">
        <v>70</v>
      </c>
      <c r="F861" s="33">
        <v>46</v>
      </c>
      <c r="G861" s="33">
        <v>0</v>
      </c>
      <c r="H861" s="33">
        <v>0</v>
      </c>
      <c r="I861" s="33">
        <v>139</v>
      </c>
    </row>
    <row r="862" spans="2:9">
      <c r="B862" s="26" t="s">
        <v>417</v>
      </c>
      <c r="C862" s="32">
        <v>0</v>
      </c>
      <c r="D862" s="33">
        <v>21</v>
      </c>
      <c r="E862" s="33">
        <v>58</v>
      </c>
      <c r="F862" s="33">
        <v>45</v>
      </c>
      <c r="G862" s="33">
        <v>0</v>
      </c>
      <c r="H862" s="33">
        <v>0</v>
      </c>
      <c r="I862" s="33">
        <v>124</v>
      </c>
    </row>
    <row r="863" spans="2:9">
      <c r="B863" s="26" t="s">
        <v>418</v>
      </c>
      <c r="C863" s="32">
        <v>0</v>
      </c>
      <c r="D863" s="33">
        <v>16</v>
      </c>
      <c r="E863" s="33">
        <v>38</v>
      </c>
      <c r="F863" s="33">
        <v>28</v>
      </c>
      <c r="G863" s="33">
        <v>0</v>
      </c>
      <c r="H863" s="33">
        <v>0</v>
      </c>
      <c r="I863" s="33">
        <v>82</v>
      </c>
    </row>
    <row r="864" spans="2:9">
      <c r="B864" s="26" t="s">
        <v>419</v>
      </c>
      <c r="C864" s="32">
        <v>0</v>
      </c>
      <c r="D864" s="33">
        <v>14</v>
      </c>
      <c r="E864" s="33">
        <v>49</v>
      </c>
      <c r="F864" s="33">
        <v>24</v>
      </c>
      <c r="G864" s="33">
        <v>0</v>
      </c>
      <c r="H864" s="33">
        <v>0</v>
      </c>
      <c r="I864" s="33">
        <v>87</v>
      </c>
    </row>
    <row r="865" spans="2:9">
      <c r="B865" s="26" t="s">
        <v>420</v>
      </c>
      <c r="C865" s="32">
        <v>0</v>
      </c>
      <c r="D865" s="33">
        <v>22</v>
      </c>
      <c r="E865" s="33">
        <v>54</v>
      </c>
      <c r="F865" s="33">
        <v>38</v>
      </c>
      <c r="G865" s="33">
        <v>0</v>
      </c>
      <c r="H865" s="33">
        <v>0</v>
      </c>
      <c r="I865" s="33">
        <v>114</v>
      </c>
    </row>
    <row r="866" spans="2:9">
      <c r="B866" s="26" t="s">
        <v>421</v>
      </c>
      <c r="C866" s="32">
        <v>0</v>
      </c>
      <c r="D866" s="33">
        <v>8</v>
      </c>
      <c r="E866" s="33">
        <v>30</v>
      </c>
      <c r="F866" s="33">
        <v>32</v>
      </c>
      <c r="G866" s="33">
        <v>0</v>
      </c>
      <c r="H866" s="33">
        <v>0</v>
      </c>
      <c r="I866" s="33">
        <v>70</v>
      </c>
    </row>
    <row r="867" spans="2:9">
      <c r="B867" s="26" t="s">
        <v>422</v>
      </c>
      <c r="C867" s="32">
        <v>0</v>
      </c>
      <c r="D867" s="33">
        <v>13</v>
      </c>
      <c r="E867" s="33">
        <v>75</v>
      </c>
      <c r="F867" s="33">
        <v>90</v>
      </c>
      <c r="G867" s="33">
        <v>0</v>
      </c>
      <c r="H867" s="33">
        <v>0</v>
      </c>
      <c r="I867" s="33">
        <v>178</v>
      </c>
    </row>
    <row r="868" spans="2:9">
      <c r="B868" s="26" t="s">
        <v>423</v>
      </c>
      <c r="C868" s="32">
        <v>0</v>
      </c>
      <c r="D868" s="33">
        <v>18</v>
      </c>
      <c r="E868" s="33">
        <v>78</v>
      </c>
      <c r="F868" s="33">
        <v>117</v>
      </c>
      <c r="G868" s="33">
        <v>0</v>
      </c>
      <c r="H868" s="33">
        <v>0</v>
      </c>
      <c r="I868" s="33">
        <v>213</v>
      </c>
    </row>
    <row r="869" spans="2:9">
      <c r="B869" s="26" t="s">
        <v>424</v>
      </c>
      <c r="C869" s="32">
        <v>0</v>
      </c>
      <c r="D869" s="33">
        <v>16</v>
      </c>
      <c r="E869" s="33">
        <v>62</v>
      </c>
      <c r="F869" s="33">
        <v>80</v>
      </c>
      <c r="G869" s="33">
        <v>0</v>
      </c>
      <c r="H869" s="33">
        <v>0</v>
      </c>
      <c r="I869" s="33">
        <v>158</v>
      </c>
    </row>
    <row r="870" spans="2:9">
      <c r="B870" s="26" t="s">
        <v>425</v>
      </c>
      <c r="C870" s="32">
        <v>0</v>
      </c>
      <c r="D870" s="33">
        <v>19</v>
      </c>
      <c r="E870" s="33">
        <v>69</v>
      </c>
      <c r="F870" s="33">
        <v>97</v>
      </c>
      <c r="G870" s="33">
        <v>0</v>
      </c>
      <c r="H870" s="33">
        <v>0</v>
      </c>
      <c r="I870" s="33">
        <v>185</v>
      </c>
    </row>
    <row r="871" spans="2:9">
      <c r="B871" s="26" t="s">
        <v>426</v>
      </c>
      <c r="C871" s="32">
        <v>0</v>
      </c>
      <c r="D871" s="33">
        <v>18</v>
      </c>
      <c r="E871" s="33">
        <v>62</v>
      </c>
      <c r="F871" s="33">
        <v>91</v>
      </c>
      <c r="G871" s="33">
        <v>0</v>
      </c>
      <c r="H871" s="33">
        <v>0</v>
      </c>
      <c r="I871" s="33">
        <v>171</v>
      </c>
    </row>
    <row r="872" spans="2:9">
      <c r="B872" s="26" t="s">
        <v>427</v>
      </c>
      <c r="C872" s="32">
        <v>0</v>
      </c>
      <c r="D872" s="33">
        <v>18</v>
      </c>
      <c r="E872" s="33">
        <v>54</v>
      </c>
      <c r="F872" s="33">
        <v>88</v>
      </c>
      <c r="G872" s="33">
        <v>0</v>
      </c>
      <c r="H872" s="33">
        <v>0</v>
      </c>
      <c r="I872" s="33">
        <v>160</v>
      </c>
    </row>
    <row r="873" spans="2:9">
      <c r="B873" s="26" t="s">
        <v>428</v>
      </c>
      <c r="C873" s="32">
        <v>0</v>
      </c>
      <c r="D873" s="33">
        <v>19</v>
      </c>
      <c r="E873" s="33">
        <v>54</v>
      </c>
      <c r="F873" s="33">
        <v>97</v>
      </c>
      <c r="G873" s="33">
        <v>0</v>
      </c>
      <c r="H873" s="33">
        <v>0</v>
      </c>
      <c r="I873" s="33">
        <v>170</v>
      </c>
    </row>
    <row r="874" spans="2:9">
      <c r="B874" s="26" t="s">
        <v>429</v>
      </c>
      <c r="C874" s="32">
        <v>0</v>
      </c>
      <c r="D874" s="33">
        <v>14</v>
      </c>
      <c r="E874" s="33">
        <v>54</v>
      </c>
      <c r="F874" s="33">
        <v>89</v>
      </c>
      <c r="G874" s="33">
        <v>0</v>
      </c>
      <c r="H874" s="33">
        <v>0</v>
      </c>
      <c r="I874" s="33">
        <v>157</v>
      </c>
    </row>
    <row r="875" spans="2:9">
      <c r="B875" s="26" t="s">
        <v>430</v>
      </c>
      <c r="C875" s="32">
        <v>0</v>
      </c>
      <c r="D875" s="33">
        <v>24</v>
      </c>
      <c r="E875" s="33">
        <v>61</v>
      </c>
      <c r="F875" s="33">
        <v>114</v>
      </c>
      <c r="G875" s="33">
        <v>0</v>
      </c>
      <c r="H875" s="33">
        <v>0</v>
      </c>
      <c r="I875" s="33">
        <v>199</v>
      </c>
    </row>
    <row r="876" spans="2:9">
      <c r="B876" s="26" t="s">
        <v>431</v>
      </c>
      <c r="C876" s="32">
        <v>0</v>
      </c>
      <c r="D876" s="33">
        <v>20</v>
      </c>
      <c r="E876" s="33">
        <v>58</v>
      </c>
      <c r="F876" s="33">
        <v>79</v>
      </c>
      <c r="G876" s="33">
        <v>0</v>
      </c>
      <c r="H876" s="33">
        <v>0</v>
      </c>
      <c r="I876" s="33">
        <v>157</v>
      </c>
    </row>
    <row r="877" spans="2:9">
      <c r="B877" s="26" t="s">
        <v>432</v>
      </c>
      <c r="C877" s="32">
        <v>0</v>
      </c>
      <c r="D877" s="33">
        <v>19</v>
      </c>
      <c r="E877" s="33">
        <v>57</v>
      </c>
      <c r="F877" s="33">
        <v>86</v>
      </c>
      <c r="G877" s="33">
        <v>0</v>
      </c>
      <c r="H877" s="33">
        <v>0</v>
      </c>
      <c r="I877" s="33">
        <v>162</v>
      </c>
    </row>
    <row r="878" spans="2:9">
      <c r="B878" s="26" t="s">
        <v>433</v>
      </c>
      <c r="C878" s="32">
        <v>0</v>
      </c>
      <c r="D878" s="33">
        <v>16</v>
      </c>
      <c r="E878" s="33">
        <v>63</v>
      </c>
      <c r="F878" s="33">
        <v>86</v>
      </c>
      <c r="G878" s="33">
        <v>0</v>
      </c>
      <c r="H878" s="33">
        <v>0</v>
      </c>
      <c r="I878" s="33">
        <v>165</v>
      </c>
    </row>
    <row r="879" spans="2:9">
      <c r="B879" s="26" t="s">
        <v>434</v>
      </c>
      <c r="C879" s="32">
        <v>0</v>
      </c>
      <c r="D879" s="33">
        <f>$D$222</f>
        <v>20</v>
      </c>
      <c r="E879" s="33">
        <f>$E$222</f>
        <v>98</v>
      </c>
      <c r="F879" s="33">
        <f>$F$222</f>
        <v>129</v>
      </c>
      <c r="G879" s="33">
        <v>0</v>
      </c>
      <c r="H879" s="33">
        <v>0</v>
      </c>
      <c r="I879" s="33">
        <f>$G$222</f>
        <v>7</v>
      </c>
    </row>
    <row r="880" spans="2:9">
      <c r="B880" s="26" t="s">
        <v>435</v>
      </c>
      <c r="C880" s="32">
        <v>0</v>
      </c>
      <c r="D880" s="33">
        <v>16</v>
      </c>
      <c r="E880" s="33">
        <v>65</v>
      </c>
      <c r="F880" s="33">
        <v>99</v>
      </c>
      <c r="G880" s="33">
        <v>0</v>
      </c>
      <c r="H880" s="33">
        <v>0</v>
      </c>
      <c r="I880" s="33">
        <v>180</v>
      </c>
    </row>
    <row r="881" spans="2:9">
      <c r="B881" s="26" t="s">
        <v>436</v>
      </c>
      <c r="C881" s="32">
        <v>0</v>
      </c>
      <c r="D881" s="33">
        <v>13</v>
      </c>
      <c r="E881" s="33">
        <v>55</v>
      </c>
      <c r="F881" s="33">
        <v>114</v>
      </c>
      <c r="G881" s="33">
        <v>0</v>
      </c>
      <c r="H881" s="33">
        <v>0</v>
      </c>
      <c r="I881" s="33">
        <v>182</v>
      </c>
    </row>
    <row r="882" spans="2:9">
      <c r="B882" s="26" t="s">
        <v>437</v>
      </c>
      <c r="C882" s="32">
        <v>0</v>
      </c>
      <c r="D882" s="33">
        <v>13</v>
      </c>
      <c r="E882" s="33">
        <v>55</v>
      </c>
      <c r="F882" s="33">
        <v>114</v>
      </c>
      <c r="G882" s="33">
        <v>0</v>
      </c>
      <c r="H882" s="33">
        <v>0</v>
      </c>
      <c r="I882" s="33">
        <v>182</v>
      </c>
    </row>
    <row r="883" spans="2:9">
      <c r="B883" s="26" t="s">
        <v>438</v>
      </c>
      <c r="C883" s="32">
        <v>0</v>
      </c>
      <c r="D883" s="33">
        <v>19</v>
      </c>
      <c r="E883" s="33">
        <v>63</v>
      </c>
      <c r="F883" s="33">
        <v>86</v>
      </c>
      <c r="G883" s="33">
        <v>0</v>
      </c>
      <c r="H883" s="33">
        <v>0</v>
      </c>
      <c r="I883" s="33">
        <v>168</v>
      </c>
    </row>
    <row r="884" spans="2:9">
      <c r="B884" s="26" t="s">
        <v>439</v>
      </c>
      <c r="C884" s="32">
        <v>0</v>
      </c>
      <c r="D884" s="33">
        <v>19</v>
      </c>
      <c r="E884" s="33">
        <v>66</v>
      </c>
      <c r="F884" s="33">
        <v>77</v>
      </c>
      <c r="G884" s="33">
        <v>0</v>
      </c>
      <c r="H884" s="33">
        <v>0</v>
      </c>
      <c r="I884" s="33">
        <v>162</v>
      </c>
    </row>
    <row r="885" spans="2:9">
      <c r="B885" s="26" t="s">
        <v>440</v>
      </c>
      <c r="C885" s="32">
        <v>0</v>
      </c>
      <c r="D885" s="33">
        <v>23</v>
      </c>
      <c r="E885" s="33">
        <v>88</v>
      </c>
      <c r="F885" s="33">
        <v>85</v>
      </c>
      <c r="G885" s="33">
        <v>0</v>
      </c>
      <c r="H885" s="33">
        <v>0</v>
      </c>
      <c r="I885" s="33">
        <v>196</v>
      </c>
    </row>
    <row r="886" spans="2:9">
      <c r="B886" s="26" t="s">
        <v>441</v>
      </c>
      <c r="C886" s="32">
        <v>0</v>
      </c>
      <c r="D886" s="33">
        <v>20</v>
      </c>
      <c r="E886" s="33">
        <v>95</v>
      </c>
      <c r="F886" s="33">
        <v>87</v>
      </c>
      <c r="G886" s="33">
        <v>0</v>
      </c>
      <c r="H886" s="33">
        <v>0</v>
      </c>
      <c r="I886" s="33">
        <v>202</v>
      </c>
    </row>
    <row r="887" spans="2:9">
      <c r="B887" s="26" t="s">
        <v>442</v>
      </c>
      <c r="C887" s="32">
        <v>0</v>
      </c>
      <c r="D887" s="33">
        <v>30</v>
      </c>
      <c r="E887" s="33">
        <v>83</v>
      </c>
      <c r="F887" s="33">
        <v>77</v>
      </c>
      <c r="G887" s="33">
        <v>0</v>
      </c>
      <c r="H887" s="33">
        <v>0</v>
      </c>
      <c r="I887" s="33">
        <v>190</v>
      </c>
    </row>
    <row r="888" spans="2:9">
      <c r="B888" s="26" t="s">
        <v>443</v>
      </c>
      <c r="C888" s="32">
        <v>0</v>
      </c>
      <c r="D888" s="33">
        <v>21</v>
      </c>
      <c r="E888" s="33">
        <v>82</v>
      </c>
      <c r="F888" s="33">
        <v>85</v>
      </c>
      <c r="G888" s="33">
        <v>0</v>
      </c>
      <c r="H888" s="33">
        <v>0</v>
      </c>
      <c r="I888" s="33">
        <v>188</v>
      </c>
    </row>
    <row r="889" spans="2:9">
      <c r="B889" s="26" t="s">
        <v>444</v>
      </c>
      <c r="C889" s="32">
        <v>0</v>
      </c>
      <c r="D889" s="33">
        <v>28</v>
      </c>
      <c r="E889" s="33">
        <v>67</v>
      </c>
      <c r="F889" s="33">
        <v>71</v>
      </c>
      <c r="G889" s="33">
        <v>0</v>
      </c>
      <c r="H889" s="33">
        <v>0</v>
      </c>
      <c r="I889" s="33">
        <v>166</v>
      </c>
    </row>
    <row r="890" spans="2:9">
      <c r="B890" s="26" t="s">
        <v>445</v>
      </c>
      <c r="C890" s="32">
        <v>0</v>
      </c>
      <c r="D890" s="33">
        <v>19</v>
      </c>
      <c r="E890" s="33">
        <v>74</v>
      </c>
      <c r="F890" s="33">
        <v>86</v>
      </c>
      <c r="G890" s="33">
        <v>0</v>
      </c>
      <c r="H890" s="33">
        <v>0</v>
      </c>
      <c r="I890" s="33">
        <v>179</v>
      </c>
    </row>
    <row r="891" spans="2:9">
      <c r="B891" s="26" t="s">
        <v>446</v>
      </c>
      <c r="C891" s="32">
        <v>0</v>
      </c>
      <c r="D891" s="33">
        <v>4</v>
      </c>
      <c r="E891" s="33">
        <v>72</v>
      </c>
      <c r="F891" s="33">
        <v>91</v>
      </c>
      <c r="G891" s="33">
        <v>0</v>
      </c>
      <c r="H891" s="33">
        <v>0</v>
      </c>
      <c r="I891" s="33">
        <v>167</v>
      </c>
    </row>
    <row r="892" spans="2:9">
      <c r="B892" s="26" t="s">
        <v>447</v>
      </c>
      <c r="C892" s="32">
        <v>0</v>
      </c>
      <c r="D892" s="33">
        <v>18</v>
      </c>
      <c r="E892" s="33">
        <v>61</v>
      </c>
      <c r="F892" s="33">
        <v>88</v>
      </c>
      <c r="G892" s="33">
        <v>0</v>
      </c>
      <c r="H892" s="33">
        <v>0</v>
      </c>
      <c r="I892" s="33">
        <v>167</v>
      </c>
    </row>
    <row r="893" spans="2:9">
      <c r="B893" s="26" t="s">
        <v>448</v>
      </c>
      <c r="C893" s="32">
        <v>0</v>
      </c>
      <c r="D893" s="33">
        <v>18</v>
      </c>
      <c r="E893" s="33">
        <v>66</v>
      </c>
      <c r="F893" s="33">
        <v>83</v>
      </c>
      <c r="G893" s="33">
        <v>0</v>
      </c>
      <c r="H893" s="33">
        <v>0</v>
      </c>
      <c r="I893" s="33">
        <v>167</v>
      </c>
    </row>
    <row r="894" spans="2:9">
      <c r="B894" s="26" t="s">
        <v>449</v>
      </c>
      <c r="C894" s="32">
        <v>0</v>
      </c>
      <c r="D894" s="33">
        <v>4</v>
      </c>
      <c r="E894" s="33">
        <v>76</v>
      </c>
      <c r="F894" s="33">
        <v>80</v>
      </c>
      <c r="G894" s="33">
        <v>0</v>
      </c>
      <c r="H894" s="33">
        <v>0</v>
      </c>
      <c r="I894" s="33">
        <v>160</v>
      </c>
    </row>
    <row r="895" spans="2:9">
      <c r="B895" s="26" t="s">
        <v>450</v>
      </c>
      <c r="C895" s="32">
        <v>0</v>
      </c>
      <c r="D895" s="33">
        <v>13</v>
      </c>
      <c r="E895" s="33">
        <v>70</v>
      </c>
      <c r="F895" s="33">
        <v>56</v>
      </c>
      <c r="G895" s="33">
        <v>0</v>
      </c>
      <c r="H895" s="33">
        <v>0</v>
      </c>
      <c r="I895" s="33">
        <v>139</v>
      </c>
    </row>
    <row r="896" spans="2:9">
      <c r="B896" s="26" t="s">
        <v>451</v>
      </c>
      <c r="C896" s="32">
        <v>0</v>
      </c>
      <c r="D896" s="33">
        <v>11</v>
      </c>
      <c r="E896" s="33">
        <v>65</v>
      </c>
      <c r="F896" s="33">
        <v>110</v>
      </c>
      <c r="G896" s="33">
        <v>0</v>
      </c>
      <c r="H896" s="33">
        <v>0</v>
      </c>
      <c r="I896" s="33">
        <v>186</v>
      </c>
    </row>
    <row r="897" spans="2:9">
      <c r="B897" s="26" t="s">
        <v>452</v>
      </c>
      <c r="C897" s="32">
        <v>0</v>
      </c>
      <c r="D897" s="33">
        <v>18</v>
      </c>
      <c r="E897" s="33">
        <v>65</v>
      </c>
      <c r="F897" s="33">
        <v>96</v>
      </c>
      <c r="G897" s="33">
        <v>0</v>
      </c>
      <c r="H897" s="33">
        <v>0</v>
      </c>
      <c r="I897" s="33">
        <v>179</v>
      </c>
    </row>
    <row r="898" spans="2:9">
      <c r="B898" s="26" t="s">
        <v>453</v>
      </c>
      <c r="C898" s="32">
        <v>0</v>
      </c>
      <c r="D898" s="33">
        <v>17</v>
      </c>
      <c r="E898" s="33">
        <v>60</v>
      </c>
      <c r="F898" s="33">
        <v>76</v>
      </c>
      <c r="G898" s="33">
        <v>0</v>
      </c>
      <c r="H898" s="33">
        <v>0</v>
      </c>
      <c r="I898" s="33">
        <v>153</v>
      </c>
    </row>
    <row r="899" spans="2:9">
      <c r="B899" s="26" t="s">
        <v>454</v>
      </c>
      <c r="C899" s="32">
        <v>0</v>
      </c>
      <c r="D899" s="33">
        <v>13</v>
      </c>
      <c r="E899" s="33">
        <v>58</v>
      </c>
      <c r="F899" s="33">
        <v>90</v>
      </c>
      <c r="G899" s="33">
        <v>0</v>
      </c>
      <c r="H899" s="33">
        <v>0</v>
      </c>
      <c r="I899" s="33">
        <v>161</v>
      </c>
    </row>
    <row r="900" spans="2:9">
      <c r="B900" s="26" t="s">
        <v>455</v>
      </c>
      <c r="C900" s="32">
        <v>0</v>
      </c>
      <c r="D900" s="33">
        <v>10</v>
      </c>
      <c r="E900" s="33">
        <v>67</v>
      </c>
      <c r="F900" s="33">
        <v>71</v>
      </c>
      <c r="G900" s="33">
        <v>0</v>
      </c>
      <c r="H900" s="33">
        <v>0</v>
      </c>
      <c r="I900" s="33">
        <v>148</v>
      </c>
    </row>
    <row r="901" spans="2:9">
      <c r="B901" s="26" t="s">
        <v>456</v>
      </c>
      <c r="C901" s="32">
        <v>0</v>
      </c>
      <c r="D901" s="33">
        <v>10</v>
      </c>
      <c r="E901" s="33">
        <v>82</v>
      </c>
      <c r="F901" s="33">
        <v>67</v>
      </c>
      <c r="G901" s="33">
        <v>0</v>
      </c>
      <c r="H901" s="33">
        <v>0</v>
      </c>
      <c r="I901" s="33">
        <v>159</v>
      </c>
    </row>
    <row r="902" spans="2:9">
      <c r="B902" s="26" t="s">
        <v>457</v>
      </c>
      <c r="C902" s="32">
        <v>0</v>
      </c>
      <c r="D902" s="33">
        <v>12</v>
      </c>
      <c r="E902" s="33">
        <v>84</v>
      </c>
      <c r="F902" s="33">
        <v>96</v>
      </c>
      <c r="G902" s="33">
        <v>0</v>
      </c>
      <c r="H902" s="33">
        <v>0</v>
      </c>
      <c r="I902" s="33">
        <v>192</v>
      </c>
    </row>
    <row r="903" spans="2:9">
      <c r="B903" s="26" t="s">
        <v>458</v>
      </c>
      <c r="C903" s="32">
        <v>0</v>
      </c>
      <c r="D903" s="33">
        <v>8</v>
      </c>
      <c r="E903" s="33">
        <v>78</v>
      </c>
      <c r="F903" s="33">
        <v>88</v>
      </c>
      <c r="G903" s="33">
        <v>0</v>
      </c>
      <c r="H903" s="33">
        <v>0</v>
      </c>
      <c r="I903" s="33">
        <v>174</v>
      </c>
    </row>
    <row r="904" spans="2:9">
      <c r="B904" s="26" t="s">
        <v>459</v>
      </c>
      <c r="C904" s="32">
        <v>0</v>
      </c>
      <c r="D904" s="33">
        <v>22</v>
      </c>
      <c r="E904" s="33">
        <v>73</v>
      </c>
      <c r="F904" s="33">
        <v>95</v>
      </c>
      <c r="G904" s="33">
        <v>0</v>
      </c>
      <c r="H904" s="33">
        <v>0</v>
      </c>
      <c r="I904" s="33">
        <v>190</v>
      </c>
    </row>
    <row r="905" spans="2:9">
      <c r="B905" s="26" t="s">
        <v>460</v>
      </c>
      <c r="C905" s="32">
        <v>0</v>
      </c>
      <c r="D905" s="33">
        <v>21</v>
      </c>
      <c r="E905" s="33">
        <v>62</v>
      </c>
      <c r="F905" s="33">
        <v>100</v>
      </c>
      <c r="G905" s="33">
        <v>0</v>
      </c>
      <c r="H905" s="33">
        <v>0</v>
      </c>
      <c r="I905" s="33">
        <v>183</v>
      </c>
    </row>
    <row r="906" spans="2:9">
      <c r="B906" s="26" t="s">
        <v>461</v>
      </c>
      <c r="C906" s="32">
        <v>0</v>
      </c>
      <c r="D906" s="33">
        <v>16</v>
      </c>
      <c r="E906" s="33">
        <v>53</v>
      </c>
      <c r="F906" s="33">
        <v>109</v>
      </c>
      <c r="G906" s="33">
        <v>0</v>
      </c>
      <c r="H906" s="33">
        <v>0</v>
      </c>
      <c r="I906" s="33">
        <v>178</v>
      </c>
    </row>
    <row r="907" spans="2:9">
      <c r="B907" s="26" t="s">
        <v>462</v>
      </c>
      <c r="C907" s="32">
        <v>0</v>
      </c>
      <c r="D907" s="33">
        <v>18</v>
      </c>
      <c r="E907" s="33">
        <v>66</v>
      </c>
      <c r="F907" s="33">
        <v>108</v>
      </c>
      <c r="G907" s="33">
        <v>0</v>
      </c>
      <c r="H907" s="33">
        <v>0</v>
      </c>
      <c r="I907" s="33">
        <v>192</v>
      </c>
    </row>
    <row r="908" spans="2:9">
      <c r="B908" s="26" t="s">
        <v>463</v>
      </c>
      <c r="C908" s="32">
        <v>0</v>
      </c>
      <c r="D908" s="33">
        <v>18</v>
      </c>
      <c r="E908" s="33">
        <v>82</v>
      </c>
      <c r="F908" s="33">
        <v>94</v>
      </c>
      <c r="G908" s="33">
        <v>0</v>
      </c>
      <c r="H908" s="33">
        <v>0</v>
      </c>
      <c r="I908" s="33">
        <v>194</v>
      </c>
    </row>
    <row r="909" spans="2:9">
      <c r="B909" s="26" t="s">
        <v>464</v>
      </c>
      <c r="C909" s="32">
        <v>0</v>
      </c>
      <c r="D909" s="33">
        <v>20</v>
      </c>
      <c r="E909" s="33">
        <v>79</v>
      </c>
      <c r="F909" s="33">
        <v>85</v>
      </c>
      <c r="G909" s="33">
        <v>0</v>
      </c>
      <c r="H909" s="33">
        <v>0</v>
      </c>
      <c r="I909" s="33">
        <v>184</v>
      </c>
    </row>
    <row r="910" spans="2:9">
      <c r="B910" s="26" t="s">
        <v>465</v>
      </c>
      <c r="C910" s="32">
        <v>0</v>
      </c>
      <c r="D910" s="33">
        <v>18</v>
      </c>
      <c r="E910" s="33">
        <v>66</v>
      </c>
      <c r="F910" s="33">
        <v>87</v>
      </c>
      <c r="G910" s="33">
        <v>0</v>
      </c>
      <c r="H910" s="33">
        <v>0</v>
      </c>
      <c r="I910" s="33">
        <v>171</v>
      </c>
    </row>
    <row r="911" spans="2:9">
      <c r="B911" s="26" t="s">
        <v>466</v>
      </c>
      <c r="C911" s="32">
        <v>0</v>
      </c>
      <c r="D911" s="33">
        <v>24</v>
      </c>
      <c r="E911" s="33">
        <v>59</v>
      </c>
      <c r="F911" s="33">
        <v>85</v>
      </c>
      <c r="G911" s="33">
        <v>0</v>
      </c>
      <c r="H911" s="33">
        <v>0</v>
      </c>
      <c r="I911" s="33">
        <v>168</v>
      </c>
    </row>
    <row r="912" spans="2:9">
      <c r="B912" s="26" t="s">
        <v>467</v>
      </c>
      <c r="C912" s="32">
        <v>0</v>
      </c>
      <c r="D912" s="33">
        <v>23</v>
      </c>
      <c r="E912" s="33">
        <v>74</v>
      </c>
      <c r="F912" s="33">
        <v>92</v>
      </c>
      <c r="G912" s="33">
        <v>0</v>
      </c>
      <c r="H912" s="33">
        <v>0</v>
      </c>
      <c r="I912" s="33">
        <v>189</v>
      </c>
    </row>
    <row r="913" spans="2:9">
      <c r="B913" s="26" t="s">
        <v>468</v>
      </c>
      <c r="C913" s="32">
        <v>0</v>
      </c>
      <c r="D913" s="33">
        <v>17</v>
      </c>
      <c r="E913" s="33">
        <v>62</v>
      </c>
      <c r="F913" s="33">
        <v>94</v>
      </c>
      <c r="G913" s="33">
        <v>0</v>
      </c>
      <c r="H913" s="33">
        <v>0</v>
      </c>
      <c r="I913" s="33">
        <v>173</v>
      </c>
    </row>
    <row r="914" spans="2:9">
      <c r="B914" s="26" t="s">
        <v>469</v>
      </c>
      <c r="C914" s="32">
        <v>0</v>
      </c>
      <c r="D914" s="33">
        <v>14</v>
      </c>
      <c r="E914" s="33">
        <v>87</v>
      </c>
      <c r="F914" s="33">
        <v>115</v>
      </c>
      <c r="G914" s="33">
        <v>0</v>
      </c>
      <c r="H914" s="33">
        <v>0</v>
      </c>
      <c r="I914" s="33">
        <v>216</v>
      </c>
    </row>
    <row r="915" spans="2:9">
      <c r="B915" s="26" t="s">
        <v>470</v>
      </c>
      <c r="C915" s="32">
        <v>0</v>
      </c>
      <c r="D915" s="33">
        <v>24</v>
      </c>
      <c r="E915" s="33">
        <v>66</v>
      </c>
      <c r="F915" s="33">
        <v>85</v>
      </c>
      <c r="G915" s="33">
        <v>0</v>
      </c>
      <c r="H915" s="33">
        <v>0</v>
      </c>
      <c r="I915" s="33">
        <v>175</v>
      </c>
    </row>
    <row r="916" spans="2:9">
      <c r="B916" s="26" t="s">
        <v>471</v>
      </c>
      <c r="C916" s="32">
        <v>0</v>
      </c>
      <c r="D916" s="33">
        <v>14</v>
      </c>
      <c r="E916" s="33">
        <v>69</v>
      </c>
      <c r="F916" s="33">
        <v>102</v>
      </c>
      <c r="G916" s="33">
        <v>0</v>
      </c>
      <c r="H916" s="33">
        <v>0</v>
      </c>
      <c r="I916" s="33">
        <v>185</v>
      </c>
    </row>
    <row r="917" spans="2:9">
      <c r="B917" s="26" t="s">
        <v>472</v>
      </c>
      <c r="C917" s="32">
        <v>0</v>
      </c>
      <c r="D917" s="33">
        <v>17</v>
      </c>
      <c r="E917" s="33">
        <v>79</v>
      </c>
      <c r="F917" s="33">
        <v>84</v>
      </c>
      <c r="G917" s="33">
        <v>0</v>
      </c>
      <c r="H917" s="33">
        <v>0</v>
      </c>
      <c r="I917" s="33">
        <v>180</v>
      </c>
    </row>
    <row r="918" spans="2:9">
      <c r="B918" s="26" t="s">
        <v>473</v>
      </c>
      <c r="C918" s="32">
        <v>0</v>
      </c>
      <c r="D918" s="33">
        <v>18</v>
      </c>
      <c r="E918" s="33">
        <v>99</v>
      </c>
      <c r="F918" s="33">
        <v>105</v>
      </c>
      <c r="G918" s="33">
        <v>0</v>
      </c>
      <c r="H918" s="33">
        <v>0</v>
      </c>
      <c r="I918" s="33">
        <v>222</v>
      </c>
    </row>
    <row r="919" spans="2:9">
      <c r="B919" s="26" t="s">
        <v>474</v>
      </c>
      <c r="C919" s="32">
        <v>0</v>
      </c>
      <c r="D919" s="33">
        <v>24</v>
      </c>
      <c r="E919" s="33">
        <v>91</v>
      </c>
      <c r="F919" s="33">
        <v>92</v>
      </c>
      <c r="G919" s="33">
        <v>0</v>
      </c>
      <c r="H919" s="33">
        <v>0</v>
      </c>
      <c r="I919" s="33">
        <v>207</v>
      </c>
    </row>
    <row r="920" spans="2:9">
      <c r="B920" s="26" t="s">
        <v>475</v>
      </c>
      <c r="C920" s="32">
        <v>0</v>
      </c>
      <c r="D920" s="33">
        <v>25</v>
      </c>
      <c r="E920" s="33">
        <v>64</v>
      </c>
      <c r="F920" s="33">
        <v>94</v>
      </c>
      <c r="G920" s="33">
        <v>0</v>
      </c>
      <c r="H920" s="33">
        <v>0</v>
      </c>
      <c r="I920" s="33">
        <v>183</v>
      </c>
    </row>
    <row r="921" spans="2:9" ht="12.75" customHeight="1">
      <c r="B921" s="26" t="s">
        <v>476</v>
      </c>
      <c r="C921" s="32">
        <v>0</v>
      </c>
      <c r="D921" s="33">
        <v>15</v>
      </c>
      <c r="E921" s="33">
        <v>90</v>
      </c>
      <c r="F921" s="33">
        <v>104</v>
      </c>
      <c r="G921" s="33">
        <v>0</v>
      </c>
      <c r="H921" s="33">
        <v>0</v>
      </c>
      <c r="I921" s="33">
        <v>209</v>
      </c>
    </row>
    <row r="922" spans="2:9" ht="12.75" customHeight="1">
      <c r="B922" s="26" t="s">
        <v>477</v>
      </c>
      <c r="C922" s="32">
        <v>0</v>
      </c>
      <c r="D922" s="33">
        <v>8</v>
      </c>
      <c r="E922" s="33">
        <v>51</v>
      </c>
      <c r="F922" s="33">
        <v>86</v>
      </c>
      <c r="G922" s="33">
        <v>0</v>
      </c>
      <c r="H922" s="33">
        <v>0</v>
      </c>
      <c r="I922" s="33">
        <v>145</v>
      </c>
    </row>
    <row r="923" spans="2:9" ht="12.75" customHeight="1">
      <c r="B923" s="26" t="s">
        <v>478</v>
      </c>
      <c r="C923" s="32">
        <v>0</v>
      </c>
      <c r="D923" s="33">
        <v>16</v>
      </c>
      <c r="E923" s="33">
        <v>90</v>
      </c>
      <c r="F923" s="33">
        <v>95</v>
      </c>
      <c r="G923" s="33">
        <v>0</v>
      </c>
      <c r="H923" s="33">
        <v>0</v>
      </c>
      <c r="I923" s="33">
        <v>201</v>
      </c>
    </row>
    <row r="924" spans="2:9" ht="12.75" customHeight="1">
      <c r="B924" s="26" t="s">
        <v>479</v>
      </c>
      <c r="C924" s="32">
        <v>0</v>
      </c>
      <c r="D924" s="33">
        <v>20</v>
      </c>
      <c r="E924" s="33">
        <v>76</v>
      </c>
      <c r="F924" s="33">
        <v>117</v>
      </c>
      <c r="G924" s="33">
        <v>0</v>
      </c>
      <c r="H924" s="33">
        <v>0</v>
      </c>
      <c r="I924" s="33">
        <v>213</v>
      </c>
    </row>
    <row r="925" spans="2:9" ht="12.75" customHeight="1">
      <c r="B925" s="26" t="s">
        <v>480</v>
      </c>
      <c r="C925" s="32">
        <v>0</v>
      </c>
      <c r="D925" s="33">
        <v>27</v>
      </c>
      <c r="E925" s="33">
        <v>77</v>
      </c>
      <c r="F925" s="33">
        <v>97</v>
      </c>
      <c r="G925" s="33">
        <v>0</v>
      </c>
      <c r="H925" s="33">
        <v>0</v>
      </c>
      <c r="I925" s="33">
        <v>201</v>
      </c>
    </row>
    <row r="926" spans="2:9" ht="12.75" customHeight="1">
      <c r="B926" s="26" t="s">
        <v>481</v>
      </c>
      <c r="C926" s="32">
        <v>0</v>
      </c>
      <c r="D926" s="33">
        <v>21</v>
      </c>
      <c r="E926" s="33">
        <v>68</v>
      </c>
      <c r="F926" s="33">
        <v>123</v>
      </c>
      <c r="G926" s="33">
        <v>0</v>
      </c>
      <c r="H926" s="33">
        <v>0</v>
      </c>
      <c r="I926" s="33">
        <v>212</v>
      </c>
    </row>
    <row r="927" spans="2:9" ht="12.75" customHeight="1">
      <c r="B927" s="26" t="s">
        <v>482</v>
      </c>
      <c r="C927" s="32">
        <v>0</v>
      </c>
      <c r="D927" s="33">
        <v>14</v>
      </c>
      <c r="E927" s="33">
        <v>45</v>
      </c>
      <c r="F927" s="33">
        <v>86</v>
      </c>
      <c r="G927" s="33">
        <v>0</v>
      </c>
      <c r="H927" s="33">
        <v>0</v>
      </c>
      <c r="I927" s="33">
        <v>145</v>
      </c>
    </row>
    <row r="928" spans="2:9" ht="12.75" customHeight="1">
      <c r="B928" s="26" t="s">
        <v>483</v>
      </c>
      <c r="C928" s="32">
        <v>0</v>
      </c>
      <c r="D928" s="33">
        <v>20</v>
      </c>
      <c r="E928" s="33">
        <v>83</v>
      </c>
      <c r="F928" s="33">
        <v>89</v>
      </c>
      <c r="G928" s="33">
        <v>0</v>
      </c>
      <c r="H928" s="33">
        <v>0</v>
      </c>
      <c r="I928" s="33">
        <v>192</v>
      </c>
    </row>
    <row r="929" spans="2:9" ht="12.75" customHeight="1">
      <c r="B929" s="26" t="s">
        <v>484</v>
      </c>
      <c r="C929" s="32">
        <v>0</v>
      </c>
      <c r="D929" s="33">
        <v>18</v>
      </c>
      <c r="E929" s="33">
        <v>85</v>
      </c>
      <c r="F929" s="33">
        <v>86</v>
      </c>
      <c r="G929" s="33">
        <v>0</v>
      </c>
      <c r="H929" s="33">
        <v>0</v>
      </c>
      <c r="I929" s="33">
        <v>189</v>
      </c>
    </row>
    <row r="930" spans="2:9" ht="12.75" customHeight="1">
      <c r="B930" s="26" t="s">
        <v>485</v>
      </c>
      <c r="C930" s="32">
        <v>0</v>
      </c>
      <c r="D930" s="33">
        <v>17</v>
      </c>
      <c r="E930" s="33">
        <v>85</v>
      </c>
      <c r="F930" s="33">
        <v>92</v>
      </c>
      <c r="G930" s="33">
        <v>0</v>
      </c>
      <c r="H930" s="33">
        <v>0</v>
      </c>
      <c r="I930" s="33">
        <v>194</v>
      </c>
    </row>
    <row r="931" spans="2:9" ht="12.75" customHeight="1">
      <c r="B931" s="26" t="s">
        <v>486</v>
      </c>
      <c r="C931" s="32">
        <v>0</v>
      </c>
      <c r="D931" s="33">
        <v>26</v>
      </c>
      <c r="E931" s="33">
        <v>102</v>
      </c>
      <c r="F931" s="33">
        <v>116</v>
      </c>
      <c r="G931" s="33">
        <v>0</v>
      </c>
      <c r="H931" s="33">
        <v>0</v>
      </c>
      <c r="I931" s="33">
        <v>244</v>
      </c>
    </row>
    <row r="932" spans="2:9" ht="12.75" customHeight="1">
      <c r="B932" s="26" t="s">
        <v>487</v>
      </c>
      <c r="C932" s="32">
        <v>0</v>
      </c>
      <c r="D932" s="33">
        <v>21</v>
      </c>
      <c r="E932" s="33">
        <v>79</v>
      </c>
      <c r="F932" s="33">
        <v>92</v>
      </c>
      <c r="G932" s="33">
        <v>0</v>
      </c>
      <c r="H932" s="33">
        <v>0</v>
      </c>
      <c r="I932" s="33">
        <v>192</v>
      </c>
    </row>
    <row r="933" spans="2:9" ht="12.75" customHeight="1">
      <c r="B933" s="26" t="s">
        <v>488</v>
      </c>
      <c r="C933" s="32">
        <v>0</v>
      </c>
      <c r="D933" s="33">
        <v>23</v>
      </c>
      <c r="E933" s="33">
        <v>75</v>
      </c>
      <c r="F933" s="33">
        <v>94</v>
      </c>
      <c r="G933" s="33">
        <v>0</v>
      </c>
      <c r="H933" s="33">
        <v>0</v>
      </c>
      <c r="I933" s="33">
        <v>192</v>
      </c>
    </row>
    <row r="934" spans="2:9" ht="12.75" customHeight="1">
      <c r="B934" s="26" t="s">
        <v>489</v>
      </c>
      <c r="C934" s="32">
        <v>0</v>
      </c>
      <c r="D934" s="33">
        <v>29</v>
      </c>
      <c r="E934" s="33">
        <v>79</v>
      </c>
      <c r="F934" s="33">
        <v>96</v>
      </c>
      <c r="G934" s="33">
        <v>0</v>
      </c>
      <c r="H934" s="33">
        <v>0</v>
      </c>
      <c r="I934" s="33">
        <v>204</v>
      </c>
    </row>
    <row r="935" spans="2:9" ht="12.75" customHeight="1">
      <c r="B935" s="26" t="s">
        <v>490</v>
      </c>
      <c r="C935" s="32">
        <v>0</v>
      </c>
      <c r="D935" s="33">
        <v>27</v>
      </c>
      <c r="E935" s="33">
        <v>84</v>
      </c>
      <c r="F935" s="33">
        <v>91</v>
      </c>
      <c r="G935" s="33">
        <v>0</v>
      </c>
      <c r="H935" s="33">
        <v>0</v>
      </c>
      <c r="I935" s="33">
        <v>202</v>
      </c>
    </row>
    <row r="936" spans="2:9" ht="12.75" customHeight="1">
      <c r="B936" s="26" t="s">
        <v>491</v>
      </c>
      <c r="C936" s="32">
        <v>0</v>
      </c>
      <c r="D936" s="33">
        <v>26</v>
      </c>
      <c r="E936" s="33">
        <v>88</v>
      </c>
      <c r="F936" s="33">
        <v>89</v>
      </c>
      <c r="G936" s="33">
        <v>0</v>
      </c>
      <c r="H936" s="33">
        <v>0</v>
      </c>
      <c r="I936" s="33">
        <v>203</v>
      </c>
    </row>
    <row r="937" spans="2:9" ht="12.75" customHeight="1">
      <c r="B937" s="26" t="s">
        <v>492</v>
      </c>
      <c r="C937" s="32">
        <v>0</v>
      </c>
      <c r="D937" s="33">
        <v>19</v>
      </c>
      <c r="E937" s="33">
        <v>91</v>
      </c>
      <c r="F937" s="33">
        <v>109</v>
      </c>
      <c r="G937" s="33">
        <v>0</v>
      </c>
      <c r="H937" s="33">
        <v>0</v>
      </c>
      <c r="I937" s="33">
        <v>219</v>
      </c>
    </row>
    <row r="938" spans="2:9" ht="12.75" customHeight="1">
      <c r="B938" s="26" t="s">
        <v>493</v>
      </c>
      <c r="C938" s="32">
        <v>0</v>
      </c>
      <c r="D938" s="33">
        <v>18</v>
      </c>
      <c r="E938" s="33">
        <v>81</v>
      </c>
      <c r="F938" s="33">
        <v>106</v>
      </c>
      <c r="G938" s="33">
        <v>0</v>
      </c>
      <c r="H938" s="33">
        <v>0</v>
      </c>
      <c r="I938" s="33">
        <v>205</v>
      </c>
    </row>
    <row r="939" spans="2:9" ht="12.75" customHeight="1">
      <c r="B939" s="26" t="s">
        <v>494</v>
      </c>
      <c r="C939" s="32">
        <v>0</v>
      </c>
      <c r="D939" s="33">
        <v>19</v>
      </c>
      <c r="E939" s="33">
        <v>60</v>
      </c>
      <c r="F939" s="33">
        <v>74</v>
      </c>
      <c r="G939" s="33">
        <v>0</v>
      </c>
      <c r="H939" s="33">
        <v>0</v>
      </c>
      <c r="I939" s="33">
        <v>153</v>
      </c>
    </row>
    <row r="940" spans="2:9" ht="12.75" customHeight="1">
      <c r="B940" s="26" t="s">
        <v>495</v>
      </c>
      <c r="C940" s="32">
        <v>0</v>
      </c>
      <c r="D940" s="33">
        <v>26</v>
      </c>
      <c r="E940" s="33">
        <v>75</v>
      </c>
      <c r="F940" s="33">
        <v>111</v>
      </c>
      <c r="G940" s="33">
        <v>0</v>
      </c>
      <c r="H940" s="33">
        <v>0</v>
      </c>
      <c r="I940" s="33">
        <v>212</v>
      </c>
    </row>
    <row r="941" spans="2:9" ht="12.75" customHeight="1">
      <c r="B941" s="26" t="s">
        <v>496</v>
      </c>
      <c r="C941" s="32">
        <v>0</v>
      </c>
      <c r="D941" s="33">
        <v>12</v>
      </c>
      <c r="E941" s="33">
        <v>70</v>
      </c>
      <c r="F941" s="33">
        <v>102</v>
      </c>
      <c r="G941" s="33">
        <v>0</v>
      </c>
      <c r="H941" s="33">
        <v>0</v>
      </c>
      <c r="I941" s="33">
        <v>184</v>
      </c>
    </row>
    <row r="942" spans="2:9" ht="12.75" customHeight="1">
      <c r="B942" s="26" t="s">
        <v>497</v>
      </c>
      <c r="C942" s="32">
        <v>0</v>
      </c>
      <c r="D942" s="33">
        <v>17</v>
      </c>
      <c r="E942" s="33">
        <v>71</v>
      </c>
      <c r="F942" s="33">
        <v>106</v>
      </c>
      <c r="G942" s="33">
        <v>0</v>
      </c>
      <c r="H942" s="33">
        <v>0</v>
      </c>
      <c r="I942" s="33">
        <v>194</v>
      </c>
    </row>
    <row r="943" spans="2:9" ht="12.75" customHeight="1">
      <c r="B943" s="26" t="s">
        <v>498</v>
      </c>
      <c r="C943" s="32">
        <v>0</v>
      </c>
      <c r="D943" s="33">
        <v>20</v>
      </c>
      <c r="E943" s="33">
        <v>81</v>
      </c>
      <c r="F943" s="33">
        <v>103</v>
      </c>
      <c r="G943" s="33">
        <v>0</v>
      </c>
      <c r="H943" s="33">
        <v>0</v>
      </c>
      <c r="I943" s="33">
        <v>204</v>
      </c>
    </row>
    <row r="944" spans="2:9" ht="12.75" customHeight="1">
      <c r="B944" s="26" t="s">
        <v>499</v>
      </c>
      <c r="C944" s="32">
        <v>0</v>
      </c>
      <c r="D944" s="33">
        <v>18</v>
      </c>
      <c r="E944" s="33">
        <v>93</v>
      </c>
      <c r="F944" s="33">
        <v>83</v>
      </c>
      <c r="G944" s="33">
        <v>0</v>
      </c>
      <c r="H944" s="33">
        <v>0</v>
      </c>
      <c r="I944" s="33">
        <v>194</v>
      </c>
    </row>
    <row r="945" spans="2:9" ht="12.75" customHeight="1">
      <c r="B945" s="26" t="s">
        <v>500</v>
      </c>
      <c r="C945" s="32">
        <v>0</v>
      </c>
      <c r="D945" s="33">
        <v>25</v>
      </c>
      <c r="E945" s="33">
        <v>75</v>
      </c>
      <c r="F945" s="33">
        <v>100</v>
      </c>
      <c r="G945" s="33">
        <v>0</v>
      </c>
      <c r="H945" s="33">
        <v>0</v>
      </c>
      <c r="I945" s="33">
        <v>200</v>
      </c>
    </row>
    <row r="946" spans="2:9" ht="12.75" customHeight="1">
      <c r="B946" s="26" t="s">
        <v>501</v>
      </c>
      <c r="C946" s="32">
        <v>0</v>
      </c>
      <c r="D946" s="33">
        <v>32</v>
      </c>
      <c r="E946" s="33">
        <v>78</v>
      </c>
      <c r="F946" s="33">
        <v>105</v>
      </c>
      <c r="G946" s="33">
        <v>0</v>
      </c>
      <c r="H946" s="33">
        <v>0</v>
      </c>
      <c r="I946" s="33">
        <v>215</v>
      </c>
    </row>
    <row r="947" spans="2:9" ht="12.75" customHeight="1">
      <c r="B947" s="26" t="s">
        <v>502</v>
      </c>
      <c r="C947" s="32">
        <v>0</v>
      </c>
      <c r="D947" s="33">
        <v>38</v>
      </c>
      <c r="E947" s="33">
        <v>69</v>
      </c>
      <c r="F947" s="33">
        <v>100</v>
      </c>
      <c r="G947" s="33">
        <v>0</v>
      </c>
      <c r="H947" s="33">
        <v>0</v>
      </c>
      <c r="I947" s="33">
        <v>207</v>
      </c>
    </row>
    <row r="948" spans="2:9" ht="12.75" customHeight="1">
      <c r="B948" s="26" t="s">
        <v>503</v>
      </c>
      <c r="C948" s="32">
        <v>0</v>
      </c>
      <c r="D948" s="33">
        <v>24</v>
      </c>
      <c r="E948" s="33">
        <v>47</v>
      </c>
      <c r="F948" s="33">
        <v>81</v>
      </c>
      <c r="G948" s="33">
        <v>0</v>
      </c>
      <c r="H948" s="33">
        <v>0</v>
      </c>
      <c r="I948" s="33">
        <v>152</v>
      </c>
    </row>
    <row r="949" spans="2:9" ht="12.75" customHeight="1">
      <c r="B949" s="26" t="s">
        <v>504</v>
      </c>
      <c r="C949" s="32">
        <v>0</v>
      </c>
      <c r="D949" s="33">
        <v>34</v>
      </c>
      <c r="E949" s="33">
        <v>70</v>
      </c>
      <c r="F949" s="33">
        <v>84</v>
      </c>
      <c r="G949" s="33">
        <v>0</v>
      </c>
      <c r="H949" s="33">
        <v>0</v>
      </c>
      <c r="I949" s="33">
        <v>188</v>
      </c>
    </row>
    <row r="950" spans="2:9" ht="12.75" customHeight="1">
      <c r="B950" s="26" t="s">
        <v>505</v>
      </c>
      <c r="C950" s="32">
        <v>0</v>
      </c>
      <c r="D950" s="33">
        <v>26</v>
      </c>
      <c r="E950" s="33">
        <v>64</v>
      </c>
      <c r="F950" s="33">
        <v>119</v>
      </c>
      <c r="G950" s="33">
        <v>0</v>
      </c>
      <c r="H950" s="33">
        <v>0</v>
      </c>
      <c r="I950" s="33">
        <v>209</v>
      </c>
    </row>
    <row r="951" spans="2:9" ht="12.75" customHeight="1">
      <c r="B951" s="26" t="s">
        <v>506</v>
      </c>
      <c r="C951" s="32">
        <v>0</v>
      </c>
      <c r="D951" s="33">
        <v>26</v>
      </c>
      <c r="E951" s="33">
        <v>74</v>
      </c>
      <c r="F951" s="33">
        <v>117</v>
      </c>
      <c r="G951" s="33">
        <v>0</v>
      </c>
      <c r="H951" s="33">
        <v>0</v>
      </c>
      <c r="I951" s="33">
        <v>217</v>
      </c>
    </row>
    <row r="952" spans="2:9" ht="12.75" customHeight="1">
      <c r="B952" s="26" t="s">
        <v>507</v>
      </c>
      <c r="C952" s="32">
        <v>0</v>
      </c>
      <c r="D952" s="33">
        <v>33</v>
      </c>
      <c r="E952" s="33">
        <v>57</v>
      </c>
      <c r="F952" s="33">
        <v>118</v>
      </c>
      <c r="G952" s="33">
        <v>0</v>
      </c>
      <c r="H952" s="33">
        <v>0</v>
      </c>
      <c r="I952" s="33">
        <v>208</v>
      </c>
    </row>
    <row r="953" spans="2:9" ht="12.75" customHeight="1">
      <c r="B953" s="26" t="s">
        <v>508</v>
      </c>
      <c r="C953" s="32">
        <v>0</v>
      </c>
      <c r="D953" s="33">
        <v>34</v>
      </c>
      <c r="E953" s="33">
        <v>59</v>
      </c>
      <c r="F953" s="33">
        <v>102</v>
      </c>
      <c r="G953" s="33">
        <v>0</v>
      </c>
      <c r="H953" s="33">
        <v>0</v>
      </c>
      <c r="I953" s="33">
        <v>195</v>
      </c>
    </row>
    <row r="954" spans="2:9" ht="12.75" customHeight="1">
      <c r="B954" s="26" t="s">
        <v>509</v>
      </c>
      <c r="C954" s="32">
        <v>0</v>
      </c>
      <c r="D954" s="33">
        <v>27</v>
      </c>
      <c r="E954" s="33">
        <v>79</v>
      </c>
      <c r="F954" s="33">
        <v>126</v>
      </c>
      <c r="G954" s="33">
        <v>0</v>
      </c>
      <c r="H954" s="33">
        <v>0</v>
      </c>
      <c r="I954" s="33">
        <v>232</v>
      </c>
    </row>
    <row r="955" spans="2:9" ht="12.75" customHeight="1">
      <c r="B955" s="26" t="s">
        <v>510</v>
      </c>
      <c r="C955" s="32">
        <v>0</v>
      </c>
      <c r="D955" s="33">
        <v>28</v>
      </c>
      <c r="E955" s="33">
        <v>71</v>
      </c>
      <c r="F955" s="33">
        <v>108</v>
      </c>
      <c r="G955" s="33">
        <v>0</v>
      </c>
      <c r="H955" s="33">
        <v>0</v>
      </c>
      <c r="I955" s="33">
        <v>207</v>
      </c>
    </row>
    <row r="956" spans="2:9" ht="12.75" customHeight="1">
      <c r="B956" s="26" t="s">
        <v>962</v>
      </c>
      <c r="C956" s="32">
        <v>0</v>
      </c>
      <c r="D956" s="33">
        <v>21</v>
      </c>
      <c r="E956" s="33">
        <v>66</v>
      </c>
      <c r="F956" s="33">
        <v>111</v>
      </c>
      <c r="G956" s="33">
        <v>0</v>
      </c>
      <c r="H956" s="33">
        <v>0</v>
      </c>
      <c r="I956" s="33">
        <v>198</v>
      </c>
    </row>
    <row r="957" spans="2:9" ht="12.75" customHeight="1">
      <c r="B957" s="26" t="s">
        <v>964</v>
      </c>
      <c r="C957" s="32">
        <v>0</v>
      </c>
      <c r="D957" s="33">
        <v>29</v>
      </c>
      <c r="E957" s="33">
        <v>78</v>
      </c>
      <c r="F957" s="33">
        <v>136</v>
      </c>
      <c r="G957" s="33">
        <v>0</v>
      </c>
      <c r="H957" s="33">
        <v>0</v>
      </c>
      <c r="I957" s="33">
        <v>243</v>
      </c>
    </row>
    <row r="958" spans="2:9" ht="12.75" customHeight="1">
      <c r="B958" s="26" t="s">
        <v>966</v>
      </c>
      <c r="C958" s="32">
        <v>0</v>
      </c>
      <c r="D958" s="33">
        <v>25</v>
      </c>
      <c r="E958" s="33">
        <v>73</v>
      </c>
      <c r="F958" s="33">
        <v>131</v>
      </c>
      <c r="G958" s="33">
        <v>0</v>
      </c>
      <c r="H958" s="33">
        <v>0</v>
      </c>
      <c r="I958" s="33">
        <v>229</v>
      </c>
    </row>
    <row r="959" spans="2:9" ht="12.75" customHeight="1">
      <c r="B959" s="26" t="s">
        <v>968</v>
      </c>
      <c r="C959" s="32">
        <v>0</v>
      </c>
      <c r="D959" s="33">
        <v>21</v>
      </c>
      <c r="E959" s="33">
        <v>60</v>
      </c>
      <c r="F959" s="33">
        <v>122</v>
      </c>
      <c r="G959" s="33">
        <v>0</v>
      </c>
      <c r="H959" s="33">
        <v>0</v>
      </c>
      <c r="I959" s="33">
        <v>203</v>
      </c>
    </row>
    <row r="960" spans="2:9" ht="12.75" customHeight="1">
      <c r="B960" s="26" t="s">
        <v>971</v>
      </c>
      <c r="C960" s="32">
        <v>0</v>
      </c>
      <c r="D960" s="33">
        <v>21</v>
      </c>
      <c r="E960" s="33">
        <v>60</v>
      </c>
      <c r="F960" s="33">
        <v>122</v>
      </c>
      <c r="G960" s="33">
        <v>0</v>
      </c>
      <c r="H960" s="33">
        <v>0</v>
      </c>
      <c r="I960" s="33">
        <v>203</v>
      </c>
    </row>
    <row r="961" spans="2:9" ht="12.75" customHeight="1">
      <c r="B961" s="26" t="s">
        <v>973</v>
      </c>
      <c r="C961" s="32">
        <v>0</v>
      </c>
      <c r="D961" s="33">
        <v>23</v>
      </c>
      <c r="E961" s="33">
        <v>72</v>
      </c>
      <c r="F961" s="33">
        <v>111</v>
      </c>
      <c r="G961" s="33">
        <v>0</v>
      </c>
      <c r="H961" s="33">
        <v>0</v>
      </c>
      <c r="I961" s="33">
        <v>206</v>
      </c>
    </row>
    <row r="962" spans="2:9" ht="12.75" customHeight="1">
      <c r="B962" s="26" t="s">
        <v>974</v>
      </c>
      <c r="C962" s="32">
        <v>0</v>
      </c>
      <c r="D962" s="33">
        <v>22</v>
      </c>
      <c r="E962" s="33">
        <v>79</v>
      </c>
      <c r="F962" s="33">
        <v>112</v>
      </c>
      <c r="G962" s="33">
        <v>0</v>
      </c>
      <c r="H962" s="33">
        <v>0</v>
      </c>
      <c r="I962" s="33">
        <v>213</v>
      </c>
    </row>
    <row r="963" spans="2:9" ht="12.75" customHeight="1">
      <c r="B963" s="26" t="s">
        <v>977</v>
      </c>
      <c r="C963" s="32">
        <v>0</v>
      </c>
      <c r="D963" s="33">
        <v>25</v>
      </c>
      <c r="E963" s="33">
        <v>84</v>
      </c>
      <c r="F963" s="33">
        <v>121</v>
      </c>
      <c r="G963" s="33">
        <v>0</v>
      </c>
      <c r="H963" s="33">
        <v>0</v>
      </c>
      <c r="I963" s="33">
        <v>230</v>
      </c>
    </row>
    <row r="964" spans="2:9" ht="12.75" customHeight="1">
      <c r="B964" s="26" t="s">
        <v>980</v>
      </c>
      <c r="C964" s="32">
        <v>0</v>
      </c>
      <c r="D964" s="33">
        <v>28</v>
      </c>
      <c r="E964" s="33">
        <v>86</v>
      </c>
      <c r="F964" s="33">
        <v>115</v>
      </c>
      <c r="G964" s="33">
        <v>0</v>
      </c>
      <c r="H964" s="33">
        <v>0</v>
      </c>
      <c r="I964" s="33">
        <v>229</v>
      </c>
    </row>
    <row r="965" spans="2:9" ht="12.75" customHeight="1">
      <c r="B965" s="26" t="s">
        <v>982</v>
      </c>
      <c r="C965" s="32">
        <v>0</v>
      </c>
      <c r="D965" s="33">
        <v>36</v>
      </c>
      <c r="E965" s="33">
        <v>83</v>
      </c>
      <c r="F965" s="33">
        <v>139</v>
      </c>
      <c r="G965" s="33">
        <v>0</v>
      </c>
      <c r="H965" s="33">
        <v>0</v>
      </c>
      <c r="I965" s="33">
        <v>258</v>
      </c>
    </row>
    <row r="966" spans="2:9" ht="12.75" customHeight="1">
      <c r="B966" s="26" t="s">
        <v>985</v>
      </c>
      <c r="C966" s="32">
        <v>0</v>
      </c>
      <c r="D966" s="33">
        <v>37</v>
      </c>
      <c r="E966" s="33">
        <v>97</v>
      </c>
      <c r="F966" s="33">
        <v>147</v>
      </c>
      <c r="G966" s="33">
        <v>0</v>
      </c>
      <c r="H966" s="33">
        <v>0</v>
      </c>
      <c r="I966" s="33">
        <v>281</v>
      </c>
    </row>
    <row r="967" spans="2:9" ht="12.75" customHeight="1">
      <c r="B967" s="26" t="s">
        <v>987</v>
      </c>
      <c r="C967" s="32">
        <v>0</v>
      </c>
      <c r="D967" s="33">
        <v>31</v>
      </c>
      <c r="E967" s="33">
        <v>89</v>
      </c>
      <c r="F967" s="33">
        <v>137</v>
      </c>
      <c r="G967" s="33">
        <v>0</v>
      </c>
      <c r="H967" s="33">
        <v>0</v>
      </c>
      <c r="I967" s="33">
        <v>257</v>
      </c>
    </row>
    <row r="968" spans="2:9" ht="12.75" customHeight="1">
      <c r="B968" s="26" t="s">
        <v>989</v>
      </c>
      <c r="C968" s="32">
        <v>0</v>
      </c>
      <c r="D968" s="33">
        <v>24</v>
      </c>
      <c r="E968" s="33">
        <v>77</v>
      </c>
      <c r="F968" s="33">
        <v>111</v>
      </c>
      <c r="G968" s="33">
        <v>0</v>
      </c>
      <c r="H968" s="33">
        <v>0</v>
      </c>
      <c r="I968" s="33">
        <v>212</v>
      </c>
    </row>
    <row r="969" spans="2:9" ht="12.75" customHeight="1">
      <c r="B969" s="26" t="s">
        <v>991</v>
      </c>
      <c r="C969" s="32">
        <v>0</v>
      </c>
      <c r="D969" s="33">
        <v>20</v>
      </c>
      <c r="E969" s="33">
        <v>66</v>
      </c>
      <c r="F969" s="33">
        <v>112</v>
      </c>
      <c r="G969" s="33">
        <v>0</v>
      </c>
      <c r="H969" s="33">
        <v>0</v>
      </c>
      <c r="I969" s="33">
        <v>198</v>
      </c>
    </row>
    <row r="970" spans="2:9" ht="12.75" customHeight="1">
      <c r="B970" s="26" t="s">
        <v>992</v>
      </c>
      <c r="C970" s="32">
        <v>0</v>
      </c>
      <c r="D970" s="33">
        <v>32</v>
      </c>
      <c r="E970" s="33">
        <v>84</v>
      </c>
      <c r="F970" s="33">
        <v>106</v>
      </c>
      <c r="G970" s="33">
        <v>0</v>
      </c>
      <c r="H970" s="33">
        <v>0</v>
      </c>
      <c r="I970" s="33">
        <v>222</v>
      </c>
    </row>
    <row r="971" spans="2:9" ht="12.75" customHeight="1">
      <c r="B971" s="26" t="s">
        <v>995</v>
      </c>
      <c r="C971" s="32">
        <v>0</v>
      </c>
      <c r="D971" s="33">
        <v>27</v>
      </c>
      <c r="E971" s="33">
        <v>86</v>
      </c>
      <c r="F971" s="33">
        <v>118</v>
      </c>
      <c r="G971" s="33">
        <v>0</v>
      </c>
      <c r="H971" s="33">
        <v>0</v>
      </c>
      <c r="I971" s="33">
        <v>231</v>
      </c>
    </row>
    <row r="972" spans="2:9" ht="12.75" customHeight="1">
      <c r="B972" s="26" t="s">
        <v>996</v>
      </c>
      <c r="C972" s="32">
        <v>0</v>
      </c>
      <c r="D972" s="33">
        <v>20</v>
      </c>
      <c r="E972" s="33">
        <v>91</v>
      </c>
      <c r="F972" s="33">
        <v>119</v>
      </c>
      <c r="G972" s="33">
        <v>0</v>
      </c>
      <c r="H972" s="33">
        <v>0</v>
      </c>
      <c r="I972" s="33">
        <v>230</v>
      </c>
    </row>
    <row r="973" spans="2:9" ht="12.75" customHeight="1">
      <c r="B973" s="26" t="s">
        <v>998</v>
      </c>
      <c r="C973" s="32">
        <v>0</v>
      </c>
      <c r="D973" s="33">
        <v>28</v>
      </c>
      <c r="E973" s="33">
        <v>98</v>
      </c>
      <c r="F973" s="33">
        <v>115</v>
      </c>
      <c r="G973" s="33">
        <v>0</v>
      </c>
      <c r="H973" s="33">
        <v>0</v>
      </c>
      <c r="I973" s="33">
        <v>241</v>
      </c>
    </row>
    <row r="974" spans="2:9" ht="12.75" customHeight="1">
      <c r="B974" s="26" t="s">
        <v>1000</v>
      </c>
      <c r="C974" s="32">
        <v>0</v>
      </c>
      <c r="D974" s="33">
        <v>26</v>
      </c>
      <c r="E974" s="33">
        <v>81</v>
      </c>
      <c r="F974" s="33">
        <v>108</v>
      </c>
      <c r="G974" s="33">
        <v>0</v>
      </c>
      <c r="H974" s="33">
        <v>0</v>
      </c>
      <c r="I974" s="33">
        <v>215</v>
      </c>
    </row>
    <row r="975" spans="2:9" ht="12.75" customHeight="1">
      <c r="B975" s="26" t="s">
        <v>1002</v>
      </c>
      <c r="C975" s="32">
        <v>0</v>
      </c>
      <c r="D975" s="33">
        <v>20</v>
      </c>
      <c r="E975" s="33">
        <v>100</v>
      </c>
      <c r="F975" s="33">
        <v>126</v>
      </c>
      <c r="G975" s="33">
        <v>0</v>
      </c>
      <c r="H975" s="33">
        <v>0</v>
      </c>
      <c r="I975" s="33">
        <v>246</v>
      </c>
    </row>
    <row r="976" spans="2:9" ht="12.75" customHeight="1">
      <c r="B976" s="26" t="s">
        <v>1003</v>
      </c>
      <c r="C976" s="32">
        <v>0</v>
      </c>
      <c r="D976" s="33">
        <v>23</v>
      </c>
      <c r="E976" s="33">
        <v>103</v>
      </c>
      <c r="F976" s="33">
        <v>118</v>
      </c>
      <c r="G976" s="33">
        <v>0</v>
      </c>
      <c r="H976" s="33">
        <v>0</v>
      </c>
      <c r="I976" s="33">
        <v>244</v>
      </c>
    </row>
    <row r="977" spans="2:9" ht="12.75" customHeight="1">
      <c r="B977" s="26" t="s">
        <v>1007</v>
      </c>
      <c r="C977" s="32">
        <v>0</v>
      </c>
      <c r="D977" s="33">
        <v>11</v>
      </c>
      <c r="E977" s="33">
        <v>112</v>
      </c>
      <c r="F977" s="33">
        <v>140</v>
      </c>
      <c r="G977" s="33">
        <v>0</v>
      </c>
      <c r="H977" s="33">
        <v>0</v>
      </c>
      <c r="I977" s="33">
        <v>263</v>
      </c>
    </row>
    <row r="978" spans="2:9" ht="12.75" customHeight="1">
      <c r="B978" s="26" t="s">
        <v>1008</v>
      </c>
      <c r="C978" s="32">
        <v>0</v>
      </c>
      <c r="D978" s="33">
        <v>12</v>
      </c>
      <c r="E978" s="33">
        <v>110</v>
      </c>
      <c r="F978" s="33">
        <v>100</v>
      </c>
      <c r="G978" s="33">
        <v>0</v>
      </c>
      <c r="H978" s="33">
        <v>0</v>
      </c>
      <c r="I978" s="33">
        <v>232</v>
      </c>
    </row>
    <row r="979" spans="2:9" ht="12.75" customHeight="1">
      <c r="B979" s="26" t="s">
        <v>1010</v>
      </c>
      <c r="C979" s="32">
        <v>0</v>
      </c>
      <c r="D979" s="33">
        <v>16</v>
      </c>
      <c r="E979" s="33">
        <v>109</v>
      </c>
      <c r="F979" s="33">
        <v>99</v>
      </c>
      <c r="G979" s="33">
        <v>0</v>
      </c>
      <c r="H979" s="33">
        <v>0</v>
      </c>
      <c r="I979" s="33">
        <v>224</v>
      </c>
    </row>
    <row r="980" spans="2:9" ht="12.75" customHeight="1">
      <c r="B980" s="26" t="s">
        <v>1012</v>
      </c>
      <c r="C980" s="32">
        <v>0</v>
      </c>
      <c r="D980" s="33">
        <v>9</v>
      </c>
      <c r="E980" s="33">
        <v>100</v>
      </c>
      <c r="F980" s="33">
        <v>102</v>
      </c>
      <c r="G980" s="33">
        <v>0</v>
      </c>
      <c r="H980" s="33">
        <v>0</v>
      </c>
      <c r="I980" s="33">
        <v>211</v>
      </c>
    </row>
    <row r="981" spans="2:9" ht="12.75" customHeight="1">
      <c r="B981" s="26" t="s">
        <v>1014</v>
      </c>
      <c r="C981" s="32">
        <v>0</v>
      </c>
      <c r="D981" s="33">
        <v>5</v>
      </c>
      <c r="E981" s="33">
        <v>103</v>
      </c>
      <c r="F981" s="33">
        <v>99</v>
      </c>
      <c r="G981" s="33">
        <v>0</v>
      </c>
      <c r="H981" s="33">
        <v>0</v>
      </c>
      <c r="I981" s="33">
        <v>207</v>
      </c>
    </row>
    <row r="982" spans="2:9" ht="12.75" customHeight="1">
      <c r="B982" s="26" t="s">
        <v>1017</v>
      </c>
      <c r="C982" s="32">
        <v>0</v>
      </c>
      <c r="D982" s="33">
        <v>5</v>
      </c>
      <c r="E982" s="33">
        <v>111</v>
      </c>
      <c r="F982" s="33">
        <v>101</v>
      </c>
      <c r="G982" s="33">
        <v>0</v>
      </c>
      <c r="H982" s="33">
        <v>0</v>
      </c>
      <c r="I982" s="33">
        <v>217</v>
      </c>
    </row>
    <row r="983" spans="2:9" ht="12.75" customHeight="1">
      <c r="B983" s="26" t="s">
        <v>1018</v>
      </c>
      <c r="C983" s="32">
        <v>0</v>
      </c>
      <c r="D983" s="33">
        <v>7</v>
      </c>
      <c r="E983" s="33">
        <v>108</v>
      </c>
      <c r="F983" s="33">
        <v>117</v>
      </c>
      <c r="G983" s="33">
        <v>0</v>
      </c>
      <c r="H983" s="33">
        <v>0</v>
      </c>
      <c r="I983" s="33">
        <v>323</v>
      </c>
    </row>
    <row r="984" spans="2:9" ht="12.75" customHeight="1">
      <c r="B984" s="26" t="s">
        <v>1021</v>
      </c>
      <c r="C984" s="32">
        <v>0</v>
      </c>
      <c r="D984" s="33">
        <v>5</v>
      </c>
      <c r="E984" s="33">
        <v>103</v>
      </c>
      <c r="F984" s="33">
        <v>125</v>
      </c>
      <c r="G984" s="33">
        <v>0</v>
      </c>
      <c r="H984" s="33">
        <v>0</v>
      </c>
      <c r="I984" s="33">
        <v>233</v>
      </c>
    </row>
    <row r="985" spans="2:9" ht="12.75" customHeight="1">
      <c r="B985" s="26" t="s">
        <v>1022</v>
      </c>
      <c r="C985" s="32">
        <v>0</v>
      </c>
      <c r="D985" s="33">
        <v>7</v>
      </c>
      <c r="E985" s="33">
        <v>107</v>
      </c>
      <c r="F985" s="33">
        <v>122</v>
      </c>
      <c r="G985" s="33">
        <v>0</v>
      </c>
      <c r="H985" s="33">
        <v>0</v>
      </c>
      <c r="I985" s="33">
        <v>236</v>
      </c>
    </row>
    <row r="986" spans="2:9" ht="12.75" customHeight="1">
      <c r="B986" s="26" t="s">
        <v>1024</v>
      </c>
      <c r="C986" s="32">
        <v>0</v>
      </c>
      <c r="D986" s="33">
        <v>7</v>
      </c>
      <c r="E986" s="33">
        <v>88</v>
      </c>
      <c r="F986" s="33">
        <v>127</v>
      </c>
      <c r="G986" s="33">
        <v>0</v>
      </c>
      <c r="H986" s="33">
        <v>0</v>
      </c>
      <c r="I986" s="33">
        <v>222</v>
      </c>
    </row>
    <row r="987" spans="2:9" ht="12.75" customHeight="1">
      <c r="B987" s="26" t="s">
        <v>1027</v>
      </c>
      <c r="C987" s="32">
        <v>0</v>
      </c>
      <c r="D987" s="33">
        <v>6</v>
      </c>
      <c r="E987" s="33">
        <v>82</v>
      </c>
      <c r="F987" s="33">
        <v>130</v>
      </c>
      <c r="G987" s="33">
        <v>0</v>
      </c>
      <c r="H987" s="33">
        <v>0</v>
      </c>
      <c r="I987" s="33">
        <f>F987+G987+H987</f>
        <v>130</v>
      </c>
    </row>
    <row r="988" spans="2:9" ht="12.75" customHeight="1">
      <c r="B988" s="26" t="s">
        <v>1028</v>
      </c>
      <c r="C988" s="32">
        <v>0</v>
      </c>
      <c r="D988" s="33">
        <v>13</v>
      </c>
      <c r="E988" s="33">
        <v>86</v>
      </c>
      <c r="F988" s="33">
        <v>129</v>
      </c>
      <c r="G988" s="33">
        <v>0</v>
      </c>
      <c r="H988" s="33">
        <v>0</v>
      </c>
      <c r="I988" s="33">
        <v>228</v>
      </c>
    </row>
    <row r="989" spans="2:9" ht="12.75" customHeight="1">
      <c r="B989" s="26" t="s">
        <v>1030</v>
      </c>
      <c r="C989" s="32">
        <v>0</v>
      </c>
      <c r="D989" s="33">
        <v>14</v>
      </c>
      <c r="E989" s="33">
        <v>91</v>
      </c>
      <c r="F989" s="33">
        <v>131</v>
      </c>
      <c r="G989" s="33">
        <v>0</v>
      </c>
      <c r="H989" s="33">
        <v>0</v>
      </c>
      <c r="I989" s="33">
        <v>236</v>
      </c>
    </row>
    <row r="990" spans="2:9" ht="12.75" customHeight="1">
      <c r="B990" s="26" t="s">
        <v>1032</v>
      </c>
      <c r="C990" s="32">
        <v>0</v>
      </c>
      <c r="D990" s="33">
        <v>9</v>
      </c>
      <c r="E990" s="33">
        <v>88</v>
      </c>
      <c r="F990" s="33">
        <v>128</v>
      </c>
      <c r="G990" s="33">
        <v>0</v>
      </c>
      <c r="H990" s="33">
        <v>0</v>
      </c>
      <c r="I990" s="33">
        <v>225</v>
      </c>
    </row>
    <row r="991" spans="2:9" ht="12.75" customHeight="1">
      <c r="B991" s="26" t="s">
        <v>1034</v>
      </c>
      <c r="C991" s="32">
        <v>0</v>
      </c>
      <c r="D991" s="33">
        <v>11</v>
      </c>
      <c r="E991" s="33">
        <v>85</v>
      </c>
      <c r="F991" s="33">
        <v>121</v>
      </c>
      <c r="G991" s="33">
        <v>0</v>
      </c>
      <c r="H991" s="33">
        <v>0</v>
      </c>
      <c r="I991" s="33">
        <v>217</v>
      </c>
    </row>
    <row r="992" spans="2:9" ht="12.75" customHeight="1">
      <c r="B992" s="26" t="s">
        <v>1036</v>
      </c>
      <c r="C992" s="32">
        <v>0</v>
      </c>
      <c r="D992" s="33">
        <v>17</v>
      </c>
      <c r="E992" s="33">
        <v>79</v>
      </c>
      <c r="F992" s="33">
        <v>126</v>
      </c>
      <c r="G992" s="33">
        <v>0</v>
      </c>
      <c r="H992" s="33">
        <v>0</v>
      </c>
      <c r="I992" s="33">
        <v>222</v>
      </c>
    </row>
    <row r="993" spans="2:9" ht="12.75" customHeight="1">
      <c r="B993" s="26" t="s">
        <v>1038</v>
      </c>
      <c r="C993" s="32">
        <v>0</v>
      </c>
      <c r="D993" s="33">
        <v>18</v>
      </c>
      <c r="E993" s="33">
        <v>74</v>
      </c>
      <c r="F993" s="33">
        <v>122</v>
      </c>
      <c r="G993" s="33">
        <v>0</v>
      </c>
      <c r="H993" s="33">
        <v>0</v>
      </c>
      <c r="I993" s="33">
        <v>214</v>
      </c>
    </row>
    <row r="994" spans="2:9" ht="12.75" customHeight="1">
      <c r="B994" s="26" t="s">
        <v>1040</v>
      </c>
      <c r="C994" s="32">
        <v>0</v>
      </c>
      <c r="D994" s="33">
        <v>13</v>
      </c>
      <c r="E994" s="33">
        <v>67</v>
      </c>
      <c r="F994" s="33">
        <v>121</v>
      </c>
      <c r="G994" s="33">
        <v>0</v>
      </c>
      <c r="H994" s="33">
        <v>0</v>
      </c>
      <c r="I994" s="33">
        <v>201</v>
      </c>
    </row>
    <row r="995" spans="2:9" ht="12.75" customHeight="1">
      <c r="B995" s="26" t="s">
        <v>1042</v>
      </c>
      <c r="C995" s="32">
        <v>0</v>
      </c>
      <c r="D995" s="33">
        <v>15</v>
      </c>
      <c r="E995" s="33">
        <v>76</v>
      </c>
      <c r="F995" s="33">
        <v>119</v>
      </c>
      <c r="G995" s="33">
        <v>0</v>
      </c>
      <c r="H995" s="33">
        <v>0</v>
      </c>
      <c r="I995" s="33">
        <v>210</v>
      </c>
    </row>
    <row r="996" spans="2:9" ht="12.75" customHeight="1">
      <c r="B996" s="26" t="s">
        <v>1045</v>
      </c>
      <c r="C996" s="32">
        <v>0</v>
      </c>
      <c r="D996" s="33">
        <v>16</v>
      </c>
      <c r="E996" s="33">
        <v>83</v>
      </c>
      <c r="F996" s="33">
        <v>114</v>
      </c>
      <c r="G996" s="33">
        <v>0</v>
      </c>
      <c r="H996" s="33">
        <v>0</v>
      </c>
      <c r="I996" s="33">
        <v>213</v>
      </c>
    </row>
    <row r="997" spans="2:9" ht="12.75" customHeight="1">
      <c r="B997" s="26" t="s">
        <v>1048</v>
      </c>
      <c r="C997" s="32">
        <v>0</v>
      </c>
      <c r="D997" s="33">
        <v>16</v>
      </c>
      <c r="E997" s="33">
        <v>76</v>
      </c>
      <c r="F997" s="33">
        <v>106</v>
      </c>
      <c r="G997" s="33">
        <v>0</v>
      </c>
      <c r="H997" s="33">
        <v>0</v>
      </c>
      <c r="I997" s="33">
        <v>198</v>
      </c>
    </row>
    <row r="998" spans="2:9" ht="12.75" customHeight="1">
      <c r="B998" s="26" t="s">
        <v>1051</v>
      </c>
      <c r="C998" s="32">
        <v>0</v>
      </c>
      <c r="D998" s="33">
        <v>11</v>
      </c>
      <c r="E998" s="33">
        <v>76</v>
      </c>
      <c r="F998" s="33">
        <v>100</v>
      </c>
      <c r="G998" s="33">
        <v>0</v>
      </c>
      <c r="H998" s="33">
        <v>0</v>
      </c>
      <c r="I998" s="33">
        <v>187</v>
      </c>
    </row>
    <row r="999" spans="2:9" ht="12.75" customHeight="1">
      <c r="B999" s="26" t="s">
        <v>1053</v>
      </c>
      <c r="C999" s="32">
        <v>0</v>
      </c>
      <c r="D999" s="33">
        <v>11</v>
      </c>
      <c r="E999" s="33">
        <v>69</v>
      </c>
      <c r="F999" s="33">
        <v>111</v>
      </c>
      <c r="G999" s="33">
        <v>0</v>
      </c>
      <c r="H999" s="33">
        <v>0</v>
      </c>
      <c r="I999" s="33">
        <v>191</v>
      </c>
    </row>
    <row r="1000" spans="2:9" ht="12.75" customHeight="1">
      <c r="B1000" s="26" t="s">
        <v>1057</v>
      </c>
      <c r="C1000" s="32">
        <v>0</v>
      </c>
      <c r="D1000" s="33">
        <v>13</v>
      </c>
      <c r="E1000" s="33">
        <v>64</v>
      </c>
      <c r="F1000" s="33">
        <v>108</v>
      </c>
      <c r="G1000" s="33">
        <v>0</v>
      </c>
      <c r="H1000" s="33">
        <v>0</v>
      </c>
      <c r="I1000" s="33">
        <v>185</v>
      </c>
    </row>
    <row r="1001" spans="2:9" ht="12.75" customHeight="1">
      <c r="B1001" s="26" t="s">
        <v>1060</v>
      </c>
      <c r="C1001" s="32">
        <v>0</v>
      </c>
      <c r="D1001" s="33">
        <v>13</v>
      </c>
      <c r="E1001" s="33">
        <v>63</v>
      </c>
      <c r="F1001" s="33">
        <v>116</v>
      </c>
      <c r="G1001" s="33">
        <v>0</v>
      </c>
      <c r="H1001" s="33">
        <v>0</v>
      </c>
      <c r="I1001" s="33">
        <v>192</v>
      </c>
    </row>
    <row r="1002" spans="2:9" ht="12.75" customHeight="1">
      <c r="B1002" s="26" t="s">
        <v>1063</v>
      </c>
      <c r="C1002" s="32">
        <v>0</v>
      </c>
      <c r="D1002" s="33">
        <v>14</v>
      </c>
      <c r="E1002" s="33">
        <v>57</v>
      </c>
      <c r="F1002" s="33">
        <v>126</v>
      </c>
      <c r="G1002" s="33">
        <v>0</v>
      </c>
      <c r="H1002" s="33">
        <v>0</v>
      </c>
      <c r="I1002" s="33">
        <v>197</v>
      </c>
    </row>
    <row r="1003" spans="2:9" ht="12.75" customHeight="1">
      <c r="B1003" s="26" t="s">
        <v>1066</v>
      </c>
      <c r="C1003" s="32">
        <v>0</v>
      </c>
      <c r="D1003" s="33">
        <v>20</v>
      </c>
      <c r="E1003" s="33">
        <v>55</v>
      </c>
      <c r="F1003" s="33">
        <v>119</v>
      </c>
      <c r="G1003" s="33">
        <v>0</v>
      </c>
      <c r="H1003" s="33">
        <v>0</v>
      </c>
      <c r="I1003" s="33">
        <v>194</v>
      </c>
    </row>
    <row r="1004" spans="2:9" ht="12.75" customHeight="1">
      <c r="B1004" s="26" t="s">
        <v>1078</v>
      </c>
      <c r="C1004" s="32">
        <v>0</v>
      </c>
      <c r="D1004" s="33">
        <v>12</v>
      </c>
      <c r="E1004" s="33">
        <v>65</v>
      </c>
      <c r="F1004" s="33">
        <v>112</v>
      </c>
      <c r="G1004" s="33">
        <v>0</v>
      </c>
      <c r="H1004" s="33">
        <v>0</v>
      </c>
      <c r="I1004" s="33">
        <v>189</v>
      </c>
    </row>
    <row r="1005" spans="2:9" ht="12.75" customHeight="1">
      <c r="B1005" s="26" t="s">
        <v>1082</v>
      </c>
      <c r="C1005" s="32">
        <v>0</v>
      </c>
      <c r="D1005" s="33">
        <v>11</v>
      </c>
      <c r="E1005" s="33">
        <v>70</v>
      </c>
      <c r="F1005" s="33">
        <v>118</v>
      </c>
      <c r="G1005" s="33">
        <v>0</v>
      </c>
      <c r="H1005" s="33">
        <v>0</v>
      </c>
      <c r="I1005" s="33">
        <v>199</v>
      </c>
    </row>
    <row r="1006" spans="2:9" ht="12.75" customHeight="1">
      <c r="B1006" s="26" t="s">
        <v>1085</v>
      </c>
      <c r="C1006" s="32">
        <v>0</v>
      </c>
      <c r="D1006" s="33">
        <v>14</v>
      </c>
      <c r="E1006" s="33">
        <v>66</v>
      </c>
      <c r="F1006" s="33">
        <v>109</v>
      </c>
      <c r="G1006" s="33">
        <v>0</v>
      </c>
      <c r="H1006" s="33">
        <v>0</v>
      </c>
      <c r="I1006" s="33">
        <v>190</v>
      </c>
    </row>
    <row r="1007" spans="2:9" ht="12.75" customHeight="1">
      <c r="B1007" s="26" t="s">
        <v>1087</v>
      </c>
      <c r="C1007" s="32">
        <v>0</v>
      </c>
      <c r="D1007" s="33">
        <v>20</v>
      </c>
      <c r="E1007" s="33">
        <v>76</v>
      </c>
      <c r="F1007" s="33">
        <v>121</v>
      </c>
      <c r="G1007" s="33">
        <v>0</v>
      </c>
      <c r="H1007" s="33">
        <v>0</v>
      </c>
      <c r="I1007" s="33">
        <v>219</v>
      </c>
    </row>
    <row r="1008" spans="2:9" ht="12.75" customHeight="1">
      <c r="B1008" s="26" t="s">
        <v>1090</v>
      </c>
      <c r="C1008" s="32">
        <v>1</v>
      </c>
      <c r="D1008" s="33">
        <v>17</v>
      </c>
      <c r="E1008" s="33">
        <v>66</v>
      </c>
      <c r="F1008" s="33">
        <v>115</v>
      </c>
      <c r="G1008" s="33">
        <v>0</v>
      </c>
      <c r="H1008" s="33">
        <v>0</v>
      </c>
      <c r="I1008" s="33">
        <v>199</v>
      </c>
    </row>
    <row r="1009" spans="2:9" ht="12.75" customHeight="1">
      <c r="B1009" s="26" t="s">
        <v>1093</v>
      </c>
      <c r="C1009" s="32">
        <v>2</v>
      </c>
      <c r="D1009" s="33">
        <v>19</v>
      </c>
      <c r="E1009" s="33">
        <v>65</v>
      </c>
      <c r="F1009" s="33">
        <v>107</v>
      </c>
      <c r="G1009" s="33">
        <v>0</v>
      </c>
      <c r="H1009" s="33">
        <v>0</v>
      </c>
      <c r="I1009" s="33">
        <v>193</v>
      </c>
    </row>
    <row r="1010" spans="2:9" ht="12.75" customHeight="1">
      <c r="B1010" s="26" t="s">
        <v>1096</v>
      </c>
      <c r="C1010" s="32">
        <v>1</v>
      </c>
      <c r="D1010" s="33">
        <v>15</v>
      </c>
      <c r="E1010" s="33">
        <v>64</v>
      </c>
      <c r="F1010" s="33">
        <v>119</v>
      </c>
      <c r="G1010" s="33">
        <v>0</v>
      </c>
      <c r="H1010" s="33">
        <v>0</v>
      </c>
      <c r="I1010" s="33">
        <v>199</v>
      </c>
    </row>
    <row r="1011" spans="2:9" ht="12.75" customHeight="1">
      <c r="B1011" s="26" t="s">
        <v>1114</v>
      </c>
      <c r="C1011" s="32">
        <v>1</v>
      </c>
      <c r="D1011" s="33">
        <v>12</v>
      </c>
      <c r="E1011" s="33">
        <v>70</v>
      </c>
      <c r="F1011" s="33">
        <v>89</v>
      </c>
      <c r="G1011" s="33">
        <v>18</v>
      </c>
      <c r="H1011" s="33">
        <v>8</v>
      </c>
      <c r="I1011" s="33">
        <v>198</v>
      </c>
    </row>
    <row r="1012" spans="2:9" ht="12.75" customHeight="1">
      <c r="B1012" s="26" t="s">
        <v>1117</v>
      </c>
      <c r="C1012" s="32">
        <v>0</v>
      </c>
      <c r="D1012" s="33">
        <v>10</v>
      </c>
      <c r="E1012" s="33">
        <v>63</v>
      </c>
      <c r="F1012" s="33">
        <v>84</v>
      </c>
      <c r="G1012" s="33">
        <v>16</v>
      </c>
      <c r="H1012" s="33">
        <v>7</v>
      </c>
      <c r="I1012" s="33">
        <v>180</v>
      </c>
    </row>
    <row r="1013" spans="2:9" ht="12.75" customHeight="1">
      <c r="B1013" s="26" t="s">
        <v>1120</v>
      </c>
      <c r="C1013" s="32">
        <v>2</v>
      </c>
      <c r="D1013" s="33">
        <v>15</v>
      </c>
      <c r="E1013" s="33">
        <v>57</v>
      </c>
      <c r="F1013" s="33">
        <v>91</v>
      </c>
      <c r="G1013" s="33">
        <v>13</v>
      </c>
      <c r="H1013" s="33">
        <v>7</v>
      </c>
      <c r="I1013" s="33">
        <v>185</v>
      </c>
    </row>
    <row r="1014" spans="2:9" ht="12.75" customHeight="1">
      <c r="B1014" s="26" t="s">
        <v>1123</v>
      </c>
      <c r="C1014" s="32">
        <v>1</v>
      </c>
      <c r="D1014" s="33">
        <v>16</v>
      </c>
      <c r="E1014" s="33">
        <v>56</v>
      </c>
      <c r="F1014" s="33">
        <v>85</v>
      </c>
      <c r="G1014" s="33">
        <v>18</v>
      </c>
      <c r="H1014" s="33">
        <v>6</v>
      </c>
      <c r="I1014" s="33">
        <v>182</v>
      </c>
    </row>
    <row r="1015" spans="2:9">
      <c r="B1015" s="26" t="s">
        <v>1126</v>
      </c>
      <c r="C1015" s="32">
        <v>1</v>
      </c>
      <c r="D1015" s="33">
        <v>16</v>
      </c>
      <c r="E1015" s="33">
        <v>53</v>
      </c>
      <c r="F1015" s="33">
        <v>98</v>
      </c>
      <c r="G1015" s="33">
        <v>25</v>
      </c>
      <c r="H1015" s="33">
        <v>7</v>
      </c>
      <c r="I1015" s="33">
        <v>200</v>
      </c>
    </row>
    <row r="1016" spans="2:9">
      <c r="B1016" s="26" t="s">
        <v>1130</v>
      </c>
      <c r="C1016" s="32">
        <v>0</v>
      </c>
      <c r="D1016" s="33">
        <v>12</v>
      </c>
      <c r="E1016" s="33">
        <v>52</v>
      </c>
      <c r="F1016" s="33">
        <v>106</v>
      </c>
      <c r="G1016" s="33">
        <v>30</v>
      </c>
      <c r="H1016" s="33">
        <v>6</v>
      </c>
      <c r="I1016" s="33">
        <v>206</v>
      </c>
    </row>
    <row r="1017" spans="2:9">
      <c r="B1017" s="26" t="s">
        <v>1132</v>
      </c>
      <c r="C1017" s="32">
        <v>0</v>
      </c>
      <c r="D1017" s="33">
        <v>7</v>
      </c>
      <c r="E1017" s="33">
        <v>36</v>
      </c>
      <c r="F1017" s="33">
        <v>85</v>
      </c>
      <c r="G1017" s="33">
        <v>25</v>
      </c>
      <c r="H1017" s="33">
        <v>6</v>
      </c>
      <c r="I1017" s="33">
        <v>159</v>
      </c>
    </row>
    <row r="1018" spans="2:9">
      <c r="B1018" s="26" t="s">
        <v>1134</v>
      </c>
      <c r="C1018" s="32">
        <v>0</v>
      </c>
      <c r="D1018" s="33">
        <v>7</v>
      </c>
      <c r="E1018" s="33">
        <v>39</v>
      </c>
      <c r="F1018" s="33">
        <v>85</v>
      </c>
      <c r="G1018" s="33">
        <v>25</v>
      </c>
      <c r="H1018" s="33">
        <v>7</v>
      </c>
      <c r="I1018" s="33">
        <v>163</v>
      </c>
    </row>
    <row r="1019" spans="2:9">
      <c r="B1019" s="26" t="s">
        <v>1138</v>
      </c>
      <c r="C1019" s="32">
        <v>0</v>
      </c>
      <c r="D1019" s="33">
        <v>29</v>
      </c>
      <c r="E1019" s="33">
        <v>81</v>
      </c>
      <c r="F1019" s="33">
        <v>105</v>
      </c>
      <c r="G1019" s="33">
        <v>11</v>
      </c>
      <c r="H1019" s="33">
        <v>5</v>
      </c>
      <c r="I1019" s="33">
        <v>231</v>
      </c>
    </row>
    <row r="1020" spans="2:9">
      <c r="B1020" s="26" t="s">
        <v>1141</v>
      </c>
      <c r="C1020" s="32">
        <v>0</v>
      </c>
      <c r="D1020" s="33">
        <v>16</v>
      </c>
      <c r="E1020" s="33">
        <v>91</v>
      </c>
      <c r="F1020" s="33">
        <v>138</v>
      </c>
      <c r="G1020" s="33">
        <v>6</v>
      </c>
      <c r="H1020" s="33">
        <v>5</v>
      </c>
      <c r="I1020" s="33">
        <v>256</v>
      </c>
    </row>
    <row r="1021" spans="2:9">
      <c r="B1021" s="26" t="s">
        <v>1144</v>
      </c>
      <c r="C1021" s="32">
        <v>22</v>
      </c>
      <c r="D1021" s="33">
        <v>24</v>
      </c>
      <c r="E1021" s="33">
        <v>77</v>
      </c>
      <c r="F1021" s="33">
        <v>110</v>
      </c>
      <c r="G1021" s="33">
        <v>4</v>
      </c>
      <c r="H1021" s="33">
        <v>0</v>
      </c>
      <c r="I1021" s="33">
        <v>237</v>
      </c>
    </row>
    <row r="1022" spans="2:9">
      <c r="B1022" s="26" t="s">
        <v>1147</v>
      </c>
      <c r="C1022" s="178">
        <v>20</v>
      </c>
      <c r="D1022" s="33">
        <v>33</v>
      </c>
      <c r="E1022" s="33">
        <v>81</v>
      </c>
      <c r="F1022" s="33">
        <v>113</v>
      </c>
      <c r="G1022" s="33">
        <v>7</v>
      </c>
      <c r="H1022" s="33">
        <v>1</v>
      </c>
      <c r="I1022" s="33">
        <v>255</v>
      </c>
    </row>
    <row r="1023" spans="2:9">
      <c r="B1023" s="26" t="s">
        <v>1154</v>
      </c>
      <c r="C1023" s="178">
        <v>9</v>
      </c>
      <c r="D1023" s="33">
        <v>26</v>
      </c>
      <c r="E1023" s="33">
        <v>78</v>
      </c>
      <c r="F1023" s="33">
        <v>134</v>
      </c>
      <c r="G1023" s="33">
        <v>5</v>
      </c>
      <c r="H1023" s="33">
        <v>5</v>
      </c>
      <c r="I1023" s="33">
        <v>257</v>
      </c>
    </row>
    <row r="1024" spans="2:9">
      <c r="B1024" s="26" t="s">
        <v>1162</v>
      </c>
      <c r="C1024" s="178">
        <v>11</v>
      </c>
      <c r="D1024" s="33">
        <v>34</v>
      </c>
      <c r="E1024" s="33">
        <v>75</v>
      </c>
      <c r="F1024" s="33">
        <v>123</v>
      </c>
      <c r="G1024" s="33">
        <v>5</v>
      </c>
      <c r="H1024" s="33">
        <v>1</v>
      </c>
      <c r="I1024" s="33">
        <v>254</v>
      </c>
    </row>
    <row r="1025" spans="2:9">
      <c r="B1025" s="26" t="s">
        <v>1172</v>
      </c>
      <c r="C1025" s="178">
        <v>8</v>
      </c>
      <c r="D1025" s="33">
        <v>22</v>
      </c>
      <c r="E1025" s="33">
        <v>74</v>
      </c>
      <c r="F1025" s="33">
        <v>124</v>
      </c>
      <c r="G1025" s="33">
        <v>1</v>
      </c>
      <c r="H1025" s="33">
        <v>0</v>
      </c>
      <c r="I1025" s="33">
        <v>233</v>
      </c>
    </row>
    <row r="1026" spans="2:9">
      <c r="B1026" s="26" t="s">
        <v>1179</v>
      </c>
      <c r="C1026" s="178">
        <v>9</v>
      </c>
      <c r="D1026" s="33">
        <v>29</v>
      </c>
      <c r="E1026" s="33">
        <v>87</v>
      </c>
      <c r="F1026" s="33">
        <v>118</v>
      </c>
      <c r="G1026" s="33">
        <v>2</v>
      </c>
      <c r="H1026" s="33">
        <v>4</v>
      </c>
      <c r="I1026" s="33">
        <v>250</v>
      </c>
    </row>
    <row r="1027" spans="2:9">
      <c r="B1027" s="26" t="s">
        <v>1182</v>
      </c>
      <c r="C1027" s="178">
        <v>7</v>
      </c>
      <c r="D1027" s="33">
        <v>25</v>
      </c>
      <c r="E1027" s="33">
        <v>85</v>
      </c>
      <c r="F1027" s="33">
        <v>104</v>
      </c>
      <c r="G1027" s="33">
        <v>2</v>
      </c>
      <c r="H1027" s="33">
        <v>7</v>
      </c>
      <c r="I1027" s="33">
        <v>231</v>
      </c>
    </row>
    <row r="1028" spans="2:9">
      <c r="B1028" s="26" t="s">
        <v>1185</v>
      </c>
      <c r="C1028" s="178">
        <f>$C$222</f>
        <v>11</v>
      </c>
      <c r="D1028" s="33">
        <f>$D$222</f>
        <v>20</v>
      </c>
      <c r="E1028" s="33">
        <f>$E$222</f>
        <v>98</v>
      </c>
      <c r="F1028" s="33">
        <f>$F$222</f>
        <v>129</v>
      </c>
      <c r="G1028" s="33">
        <f>$G$222</f>
        <v>7</v>
      </c>
      <c r="H1028" s="33">
        <f>$H$222</f>
        <v>2</v>
      </c>
      <c r="I1028" s="33">
        <f>$I$222</f>
        <v>271</v>
      </c>
    </row>
    <row r="1029" spans="2:9">
      <c r="C1029" s="16"/>
    </row>
    <row r="1030" spans="2:9">
      <c r="B1030" s="34" t="s">
        <v>511</v>
      </c>
      <c r="C1030" s="35">
        <f t="shared" ref="C1030:I1030" si="4">SUM(C1015-C1014)/C1014</f>
        <v>0</v>
      </c>
      <c r="D1030" s="35">
        <f t="shared" si="4"/>
        <v>0</v>
      </c>
      <c r="E1030" s="35">
        <f t="shared" si="4"/>
        <v>-5.3571428571428568E-2</v>
      </c>
      <c r="F1030" s="35">
        <f t="shared" si="4"/>
        <v>0.15294117647058825</v>
      </c>
      <c r="G1030" s="35">
        <f t="shared" si="4"/>
        <v>0.3888888888888889</v>
      </c>
      <c r="H1030" s="35">
        <f t="shared" si="4"/>
        <v>0.16666666666666666</v>
      </c>
      <c r="I1030" s="35">
        <f t="shared" si="4"/>
        <v>9.8901098901098897E-2</v>
      </c>
    </row>
    <row r="1031" spans="2:9">
      <c r="B1031" s="34" t="s">
        <v>512</v>
      </c>
      <c r="C1031" s="35">
        <f t="shared" ref="C1031:I1031" si="5">SUM(C1015-C1011)/C1011</f>
        <v>0</v>
      </c>
      <c r="D1031" s="35">
        <f t="shared" si="5"/>
        <v>0.33333333333333331</v>
      </c>
      <c r="E1031" s="35">
        <f t="shared" si="5"/>
        <v>-0.24285714285714285</v>
      </c>
      <c r="F1031" s="35">
        <f t="shared" si="5"/>
        <v>0.10112359550561797</v>
      </c>
      <c r="G1031" s="35">
        <f t="shared" si="5"/>
        <v>0.3888888888888889</v>
      </c>
      <c r="H1031" s="35">
        <f t="shared" si="5"/>
        <v>-0.125</v>
      </c>
      <c r="I1031" s="35">
        <f t="shared" si="5"/>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56"/>
  <sheetViews>
    <sheetView showGridLines="0" workbookViewId="0">
      <selection activeCell="F129" sqref="F129"/>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106</v>
      </c>
    </row>
    <row r="3" spans="1:7" s="120" customFormat="1" ht="16.5">
      <c r="A3" s="123" t="s">
        <v>1187</v>
      </c>
    </row>
    <row r="6" spans="1:7">
      <c r="A6" s="49"/>
      <c r="D6" s="16"/>
      <c r="E6" s="16"/>
      <c r="F6" s="16"/>
      <c r="G6" s="16"/>
    </row>
    <row r="7" spans="1:7">
      <c r="A7" s="15" t="s">
        <v>151</v>
      </c>
      <c r="B7" s="18"/>
      <c r="C7" s="19" t="s">
        <v>1073</v>
      </c>
      <c r="D7" s="19" t="s">
        <v>152</v>
      </c>
      <c r="E7" s="19" t="s">
        <v>153</v>
      </c>
      <c r="F7" s="19" t="s">
        <v>154</v>
      </c>
      <c r="G7" s="19"/>
    </row>
    <row r="8" spans="1:7">
      <c r="A8" s="18" t="s">
        <v>594</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595</v>
      </c>
      <c r="B15" s="19" t="s">
        <v>156</v>
      </c>
      <c r="C15" s="19" t="s">
        <v>1074</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596</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2</v>
      </c>
      <c r="E24" s="16">
        <v>0</v>
      </c>
      <c r="F24" s="16">
        <v>0</v>
      </c>
      <c r="G24" s="16">
        <f>D24+E24+F24+C24</f>
        <v>2</v>
      </c>
    </row>
    <row r="25" spans="1:7">
      <c r="A25" s="15" t="s">
        <v>162</v>
      </c>
      <c r="C25" s="16">
        <v>2</v>
      </c>
      <c r="D25" s="16">
        <v>2</v>
      </c>
      <c r="E25" s="16">
        <v>1</v>
      </c>
      <c r="F25" s="16">
        <v>0</v>
      </c>
      <c r="G25" s="16">
        <f>D25+E25+F25+C25</f>
        <v>5</v>
      </c>
    </row>
    <row r="26" spans="1:7">
      <c r="D26" s="16"/>
      <c r="E26" s="16"/>
      <c r="F26" s="16"/>
      <c r="G26" s="16"/>
    </row>
    <row r="27" spans="1:7">
      <c r="D27" s="16"/>
      <c r="E27" s="16"/>
      <c r="F27" s="16"/>
      <c r="G27" s="16"/>
    </row>
    <row r="28" spans="1:7">
      <c r="A28" s="15" t="s">
        <v>151</v>
      </c>
      <c r="B28" s="18"/>
      <c r="C28" s="19" t="s">
        <v>1073</v>
      </c>
      <c r="D28" s="19" t="s">
        <v>152</v>
      </c>
      <c r="E28" s="19" t="s">
        <v>153</v>
      </c>
      <c r="F28" s="19" t="s">
        <v>154</v>
      </c>
      <c r="G28" s="19"/>
    </row>
    <row r="29" spans="1:7">
      <c r="A29" s="18" t="s">
        <v>597</v>
      </c>
      <c r="B29" s="19" t="s">
        <v>156</v>
      </c>
      <c r="C29" s="19" t="s">
        <v>1074</v>
      </c>
      <c r="D29" s="20" t="s">
        <v>157</v>
      </c>
      <c r="E29" s="20" t="s">
        <v>158</v>
      </c>
      <c r="F29" s="20" t="s">
        <v>159</v>
      </c>
      <c r="G29" s="19"/>
    </row>
    <row r="30" spans="1:7">
      <c r="B30" s="18"/>
      <c r="C30" s="18"/>
      <c r="D30" s="19"/>
      <c r="E30" s="19"/>
      <c r="F30" s="19"/>
      <c r="G30" s="19" t="s">
        <v>160</v>
      </c>
    </row>
    <row r="31" spans="1:7">
      <c r="A31" s="15" t="s">
        <v>553</v>
      </c>
      <c r="C31" s="16">
        <v>0</v>
      </c>
      <c r="D31" s="16">
        <v>1</v>
      </c>
      <c r="E31" s="16">
        <v>0</v>
      </c>
      <c r="F31" s="16">
        <v>0</v>
      </c>
      <c r="G31" s="16">
        <f>D31+E31+F31+C31</f>
        <v>1</v>
      </c>
    </row>
    <row r="32" spans="1:7">
      <c r="A32" s="15" t="s">
        <v>162</v>
      </c>
      <c r="C32" s="16">
        <v>0</v>
      </c>
      <c r="D32" s="16">
        <v>2</v>
      </c>
      <c r="E32" s="16">
        <v>0</v>
      </c>
      <c r="F32" s="16">
        <v>0</v>
      </c>
      <c r="G32" s="16">
        <f>SUM(C32:F32)</f>
        <v>2</v>
      </c>
    </row>
    <row r="33" spans="1:7">
      <c r="D33" s="16"/>
      <c r="E33" s="16"/>
      <c r="F33" s="16"/>
      <c r="G33" s="16"/>
    </row>
    <row r="34" spans="1:7">
      <c r="D34" s="16"/>
      <c r="E34" s="16"/>
      <c r="F34" s="16"/>
      <c r="G34" s="16"/>
    </row>
    <row r="35" spans="1:7">
      <c r="A35" s="15" t="s">
        <v>151</v>
      </c>
      <c r="B35" s="18"/>
      <c r="C35" s="19" t="s">
        <v>1073</v>
      </c>
      <c r="D35" s="19" t="s">
        <v>152</v>
      </c>
      <c r="E35" s="19" t="s">
        <v>153</v>
      </c>
      <c r="F35" s="19" t="s">
        <v>154</v>
      </c>
      <c r="G35" s="19"/>
    </row>
    <row r="36" spans="1:7">
      <c r="A36" s="18" t="s">
        <v>598</v>
      </c>
      <c r="B36" s="19" t="s">
        <v>156</v>
      </c>
      <c r="C36" s="19" t="s">
        <v>1074</v>
      </c>
      <c r="D36" s="20" t="s">
        <v>157</v>
      </c>
      <c r="E36" s="20" t="s">
        <v>158</v>
      </c>
      <c r="F36" s="20" t="s">
        <v>159</v>
      </c>
      <c r="G36" s="19"/>
    </row>
    <row r="37" spans="1:7">
      <c r="B37" s="18"/>
      <c r="C37" s="18"/>
      <c r="D37" s="19"/>
      <c r="E37" s="19"/>
      <c r="F37" s="19"/>
      <c r="G37" s="19" t="s">
        <v>160</v>
      </c>
    </row>
    <row r="38" spans="1:7">
      <c r="A38" s="15" t="s">
        <v>553</v>
      </c>
      <c r="C38" s="16">
        <v>1</v>
      </c>
      <c r="D38" s="16">
        <v>1</v>
      </c>
      <c r="E38" s="16">
        <v>2</v>
      </c>
      <c r="F38" s="16">
        <v>0</v>
      </c>
      <c r="G38" s="16">
        <f>D38+E38+F38+C38</f>
        <v>4</v>
      </c>
    </row>
    <row r="39" spans="1:7">
      <c r="A39" s="15" t="s">
        <v>162</v>
      </c>
      <c r="C39" s="16">
        <v>1</v>
      </c>
      <c r="D39" s="16">
        <v>5</v>
      </c>
      <c r="E39" s="16">
        <v>3</v>
      </c>
      <c r="F39" s="16">
        <v>0</v>
      </c>
      <c r="G39" s="16">
        <f>D39+E39+F39+C39</f>
        <v>9</v>
      </c>
    </row>
    <row r="40" spans="1:7">
      <c r="D40" s="16"/>
      <c r="E40" s="16"/>
      <c r="F40" s="16"/>
      <c r="G40" s="16"/>
    </row>
    <row r="41" spans="1:7">
      <c r="D41" s="16"/>
      <c r="E41" s="16"/>
      <c r="F41" s="16"/>
      <c r="G41" s="16"/>
    </row>
    <row r="42" spans="1:7">
      <c r="A42" s="15" t="s">
        <v>151</v>
      </c>
      <c r="B42" s="18"/>
      <c r="C42" s="19" t="s">
        <v>1073</v>
      </c>
      <c r="D42" s="19" t="s">
        <v>152</v>
      </c>
      <c r="E42" s="19" t="s">
        <v>153</v>
      </c>
      <c r="F42" s="19" t="s">
        <v>154</v>
      </c>
      <c r="G42" s="19"/>
    </row>
    <row r="43" spans="1:7">
      <c r="A43" s="18" t="s">
        <v>599</v>
      </c>
      <c r="B43" s="19" t="s">
        <v>156</v>
      </c>
      <c r="C43" s="19" t="s">
        <v>1074</v>
      </c>
      <c r="D43" s="20" t="s">
        <v>157</v>
      </c>
      <c r="E43" s="20" t="s">
        <v>158</v>
      </c>
      <c r="F43" s="20" t="s">
        <v>159</v>
      </c>
      <c r="G43" s="19"/>
    </row>
    <row r="44" spans="1:7">
      <c r="B44" s="18"/>
      <c r="C44" s="18"/>
      <c r="D44" s="19"/>
      <c r="E44" s="19"/>
      <c r="F44" s="19"/>
      <c r="G44" s="19" t="s">
        <v>160</v>
      </c>
    </row>
    <row r="45" spans="1:7">
      <c r="A45" s="15" t="s">
        <v>553</v>
      </c>
      <c r="C45" s="16">
        <v>0</v>
      </c>
      <c r="D45" s="16">
        <v>0</v>
      </c>
      <c r="E45" s="16">
        <v>0</v>
      </c>
      <c r="F45" s="16">
        <v>0</v>
      </c>
      <c r="G45" s="16">
        <f>D45+E45+F45+C45</f>
        <v>0</v>
      </c>
    </row>
    <row r="46" spans="1:7">
      <c r="A46" s="15" t="s">
        <v>162</v>
      </c>
      <c r="C46" s="16">
        <v>0</v>
      </c>
      <c r="D46" s="16">
        <v>0</v>
      </c>
      <c r="E46" s="16">
        <v>0</v>
      </c>
      <c r="F46" s="16">
        <v>0</v>
      </c>
      <c r="G46" s="16">
        <f>D46+E46+F46+C46</f>
        <v>0</v>
      </c>
    </row>
    <row r="47" spans="1:7">
      <c r="D47" s="16"/>
      <c r="E47" s="16"/>
      <c r="F47" s="16"/>
      <c r="G47" s="16"/>
    </row>
    <row r="48" spans="1:7">
      <c r="D48" s="16"/>
      <c r="E48" s="16"/>
      <c r="F48" s="16"/>
      <c r="G48" s="16"/>
    </row>
    <row r="49" spans="1:7">
      <c r="A49" s="15" t="s">
        <v>151</v>
      </c>
      <c r="B49" s="18"/>
      <c r="C49" s="19" t="s">
        <v>1073</v>
      </c>
      <c r="D49" s="19" t="s">
        <v>152</v>
      </c>
      <c r="E49" s="19" t="s">
        <v>153</v>
      </c>
      <c r="F49" s="19" t="s">
        <v>154</v>
      </c>
      <c r="G49" s="19"/>
    </row>
    <row r="50" spans="1:7">
      <c r="A50" s="18" t="s">
        <v>600</v>
      </c>
      <c r="B50" s="19" t="s">
        <v>156</v>
      </c>
      <c r="C50" s="19" t="s">
        <v>1074</v>
      </c>
      <c r="D50" s="20" t="s">
        <v>157</v>
      </c>
      <c r="E50" s="20" t="s">
        <v>158</v>
      </c>
      <c r="F50" s="20" t="s">
        <v>159</v>
      </c>
      <c r="G50" s="19"/>
    </row>
    <row r="51" spans="1:7">
      <c r="B51" s="18"/>
      <c r="C51" s="18"/>
      <c r="D51" s="19"/>
      <c r="E51" s="19"/>
      <c r="F51" s="19"/>
      <c r="G51" s="19" t="s">
        <v>160</v>
      </c>
    </row>
    <row r="52" spans="1:7">
      <c r="A52" s="15" t="s">
        <v>553</v>
      </c>
      <c r="C52" s="16">
        <v>9</v>
      </c>
      <c r="D52" s="16">
        <v>0</v>
      </c>
      <c r="E52" s="16">
        <v>0</v>
      </c>
      <c r="F52" s="16">
        <v>0</v>
      </c>
      <c r="G52" s="16">
        <f>D52+E52+F52+C52</f>
        <v>9</v>
      </c>
    </row>
    <row r="53" spans="1:7">
      <c r="A53" s="15" t="s">
        <v>162</v>
      </c>
      <c r="C53" s="16">
        <v>1</v>
      </c>
      <c r="D53" s="16">
        <v>0</v>
      </c>
      <c r="E53" s="16">
        <v>0</v>
      </c>
      <c r="F53" s="16">
        <v>0</v>
      </c>
      <c r="G53" s="16">
        <f>D53+E53+F53+C53</f>
        <v>1</v>
      </c>
    </row>
    <row r="54" spans="1:7">
      <c r="D54" s="16"/>
      <c r="E54" s="16"/>
      <c r="F54" s="16"/>
      <c r="G54" s="16"/>
    </row>
    <row r="55" spans="1:7">
      <c r="D55" s="16"/>
      <c r="E55" s="16"/>
      <c r="F55" s="16"/>
      <c r="G55" s="16"/>
    </row>
    <row r="56" spans="1:7">
      <c r="A56" s="15" t="s">
        <v>151</v>
      </c>
      <c r="B56" s="18"/>
      <c r="C56" s="19" t="s">
        <v>1073</v>
      </c>
      <c r="D56" s="19" t="s">
        <v>152</v>
      </c>
      <c r="E56" s="19" t="s">
        <v>153</v>
      </c>
      <c r="F56" s="19" t="s">
        <v>154</v>
      </c>
      <c r="G56" s="19"/>
    </row>
    <row r="57" spans="1:7">
      <c r="A57" s="18" t="s">
        <v>601</v>
      </c>
      <c r="B57" s="19" t="s">
        <v>156</v>
      </c>
      <c r="C57" s="19" t="s">
        <v>1074</v>
      </c>
      <c r="D57" s="20" t="s">
        <v>157</v>
      </c>
      <c r="E57" s="20" t="s">
        <v>158</v>
      </c>
      <c r="F57" s="20" t="s">
        <v>159</v>
      </c>
      <c r="G57" s="19"/>
    </row>
    <row r="58" spans="1:7">
      <c r="B58" s="18"/>
      <c r="C58" s="18"/>
      <c r="D58" s="19"/>
      <c r="E58" s="19"/>
      <c r="F58" s="19"/>
      <c r="G58" s="19" t="s">
        <v>160</v>
      </c>
    </row>
    <row r="59" spans="1:7">
      <c r="A59" s="15" t="s">
        <v>553</v>
      </c>
      <c r="C59" s="16">
        <v>3</v>
      </c>
      <c r="D59" s="16">
        <v>0</v>
      </c>
      <c r="E59" s="16">
        <v>0</v>
      </c>
      <c r="F59" s="16">
        <v>0</v>
      </c>
      <c r="G59" s="16">
        <f>D59+E59+F59+C59</f>
        <v>3</v>
      </c>
    </row>
    <row r="60" spans="1:7">
      <c r="A60" s="15" t="s">
        <v>162</v>
      </c>
      <c r="C60" s="16">
        <v>0</v>
      </c>
      <c r="D60" s="16">
        <v>0</v>
      </c>
      <c r="E60" s="16">
        <v>0</v>
      </c>
      <c r="F60" s="16">
        <v>0</v>
      </c>
      <c r="G60" s="16">
        <f>D60+E60+F60+C60</f>
        <v>0</v>
      </c>
    </row>
    <row r="61" spans="1:7">
      <c r="D61" s="16"/>
      <c r="E61" s="16"/>
      <c r="F61" s="16"/>
      <c r="G61" s="16"/>
    </row>
    <row r="62" spans="1:7">
      <c r="D62" s="16"/>
      <c r="E62" s="16"/>
      <c r="F62" s="16"/>
      <c r="G62" s="16"/>
    </row>
    <row r="63" spans="1:7">
      <c r="A63" s="15" t="s">
        <v>151</v>
      </c>
      <c r="B63" s="18"/>
      <c r="C63" s="19" t="s">
        <v>1073</v>
      </c>
      <c r="D63" s="19" t="s">
        <v>152</v>
      </c>
      <c r="E63" s="19" t="s">
        <v>153</v>
      </c>
      <c r="F63" s="19" t="s">
        <v>154</v>
      </c>
      <c r="G63" s="19"/>
    </row>
    <row r="64" spans="1:7">
      <c r="A64" s="18" t="s">
        <v>602</v>
      </c>
      <c r="B64" s="19" t="s">
        <v>156</v>
      </c>
      <c r="C64" s="19" t="s">
        <v>1074</v>
      </c>
      <c r="D64" s="20" t="s">
        <v>157</v>
      </c>
      <c r="E64" s="20" t="s">
        <v>158</v>
      </c>
      <c r="F64" s="20" t="s">
        <v>159</v>
      </c>
      <c r="G64" s="19"/>
    </row>
    <row r="65" spans="1:7">
      <c r="B65" s="18"/>
      <c r="C65" s="18"/>
      <c r="D65" s="19"/>
      <c r="E65" s="19"/>
      <c r="F65" s="19"/>
      <c r="G65" s="19" t="s">
        <v>160</v>
      </c>
    </row>
    <row r="66" spans="1:7">
      <c r="A66" s="15" t="s">
        <v>553</v>
      </c>
      <c r="C66" s="16">
        <v>0</v>
      </c>
      <c r="D66" s="16">
        <v>0</v>
      </c>
      <c r="E66" s="16">
        <v>0</v>
      </c>
      <c r="F66" s="16">
        <v>0</v>
      </c>
      <c r="G66" s="16">
        <f>D66+E66+F66+C66</f>
        <v>0</v>
      </c>
    </row>
    <row r="67" spans="1:7">
      <c r="A67" s="15" t="s">
        <v>162</v>
      </c>
      <c r="C67" s="16">
        <v>2</v>
      </c>
      <c r="D67" s="16">
        <v>0</v>
      </c>
      <c r="E67" s="16">
        <v>1</v>
      </c>
      <c r="F67" s="16">
        <v>0</v>
      </c>
      <c r="G67" s="16">
        <f>D67+E67+F67+C67</f>
        <v>3</v>
      </c>
    </row>
    <row r="68" spans="1:7">
      <c r="D68" s="16"/>
      <c r="E68" s="16"/>
      <c r="F68" s="16"/>
      <c r="G68" s="16"/>
    </row>
    <row r="69" spans="1:7">
      <c r="D69" s="16"/>
      <c r="E69" s="16"/>
      <c r="F69" s="16"/>
      <c r="G69" s="16"/>
    </row>
    <row r="70" spans="1:7">
      <c r="A70" s="15" t="s">
        <v>151</v>
      </c>
      <c r="B70" s="18"/>
      <c r="C70" s="19" t="s">
        <v>1073</v>
      </c>
      <c r="D70" s="19" t="s">
        <v>152</v>
      </c>
      <c r="E70" s="19" t="s">
        <v>153</v>
      </c>
      <c r="F70" s="19" t="s">
        <v>154</v>
      </c>
      <c r="G70" s="19"/>
    </row>
    <row r="71" spans="1:7">
      <c r="A71" s="18" t="s">
        <v>603</v>
      </c>
      <c r="B71" s="19" t="s">
        <v>156</v>
      </c>
      <c r="C71" s="19" t="s">
        <v>1074</v>
      </c>
      <c r="D71" s="20" t="s">
        <v>157</v>
      </c>
      <c r="E71" s="20" t="s">
        <v>158</v>
      </c>
      <c r="F71" s="20" t="s">
        <v>159</v>
      </c>
      <c r="G71" s="19"/>
    </row>
    <row r="72" spans="1:7">
      <c r="B72" s="18"/>
      <c r="C72" s="18"/>
      <c r="D72" s="19"/>
      <c r="E72" s="19"/>
      <c r="F72" s="19"/>
      <c r="G72" s="19" t="s">
        <v>160</v>
      </c>
    </row>
    <row r="73" spans="1:7">
      <c r="A73" s="15" t="s">
        <v>553</v>
      </c>
      <c r="C73" s="16">
        <v>0</v>
      </c>
      <c r="D73" s="16">
        <v>0</v>
      </c>
      <c r="E73" s="16">
        <v>0</v>
      </c>
      <c r="F73" s="16">
        <v>0</v>
      </c>
      <c r="G73" s="16">
        <f>D73+E73+F73+C73</f>
        <v>0</v>
      </c>
    </row>
    <row r="74" spans="1:7">
      <c r="A74" s="15" t="s">
        <v>162</v>
      </c>
      <c r="C74" s="16">
        <v>0</v>
      </c>
      <c r="D74" s="16">
        <v>0</v>
      </c>
      <c r="E74" s="16">
        <v>0</v>
      </c>
      <c r="F74" s="16">
        <v>0</v>
      </c>
      <c r="G74" s="16">
        <f>D74+E74+F74+C74</f>
        <v>0</v>
      </c>
    </row>
    <row r="75" spans="1:7">
      <c r="D75" s="16"/>
      <c r="E75" s="16"/>
      <c r="F75" s="16"/>
      <c r="G75" s="16"/>
    </row>
    <row r="76" spans="1:7">
      <c r="D76" s="16"/>
      <c r="E76" s="16"/>
      <c r="F76" s="16"/>
      <c r="G76" s="16"/>
    </row>
    <row r="77" spans="1:7">
      <c r="A77" s="15" t="s">
        <v>151</v>
      </c>
      <c r="B77" s="18"/>
      <c r="C77" s="19" t="s">
        <v>1073</v>
      </c>
      <c r="D77" s="19" t="s">
        <v>152</v>
      </c>
      <c r="E77" s="19" t="s">
        <v>153</v>
      </c>
      <c r="F77" s="19" t="s">
        <v>154</v>
      </c>
      <c r="G77" s="19"/>
    </row>
    <row r="78" spans="1:7">
      <c r="A78" s="18" t="s">
        <v>604</v>
      </c>
      <c r="B78" s="19" t="s">
        <v>156</v>
      </c>
      <c r="C78" s="19" t="s">
        <v>1074</v>
      </c>
      <c r="D78" s="20" t="s">
        <v>157</v>
      </c>
      <c r="E78" s="20" t="s">
        <v>158</v>
      </c>
      <c r="F78" s="20" t="s">
        <v>159</v>
      </c>
      <c r="G78" s="19"/>
    </row>
    <row r="79" spans="1:7">
      <c r="B79" s="18"/>
      <c r="C79" s="18"/>
      <c r="D79" s="19"/>
      <c r="E79" s="19"/>
      <c r="F79" s="19"/>
      <c r="G79" s="19" t="s">
        <v>160</v>
      </c>
    </row>
    <row r="80" spans="1:7">
      <c r="A80" s="15" t="s">
        <v>553</v>
      </c>
      <c r="C80" s="16">
        <v>0</v>
      </c>
      <c r="D80" s="16">
        <v>0</v>
      </c>
      <c r="E80" s="16">
        <v>0</v>
      </c>
      <c r="F80" s="16">
        <v>0</v>
      </c>
      <c r="G80" s="16">
        <f>D80+E80+F80+C80</f>
        <v>0</v>
      </c>
    </row>
    <row r="81" spans="1:7">
      <c r="A81" s="15" t="s">
        <v>162</v>
      </c>
      <c r="C81" s="16">
        <v>1</v>
      </c>
      <c r="D81" s="16">
        <v>1</v>
      </c>
      <c r="E81" s="16">
        <v>4</v>
      </c>
      <c r="F81" s="16">
        <v>0</v>
      </c>
      <c r="G81" s="16">
        <f>D81+E81+F81+C81</f>
        <v>6</v>
      </c>
    </row>
    <row r="82" spans="1:7">
      <c r="D82" s="16"/>
      <c r="E82" s="16"/>
      <c r="F82" s="16"/>
      <c r="G82" s="16"/>
    </row>
    <row r="83" spans="1:7">
      <c r="D83" s="16"/>
      <c r="E83" s="16"/>
      <c r="F83" s="16"/>
      <c r="G83" s="16"/>
    </row>
    <row r="84" spans="1:7">
      <c r="A84" s="15" t="s">
        <v>151</v>
      </c>
      <c r="B84" s="18"/>
      <c r="C84" s="19" t="s">
        <v>1073</v>
      </c>
      <c r="D84" s="19" t="s">
        <v>152</v>
      </c>
      <c r="E84" s="19" t="s">
        <v>153</v>
      </c>
      <c r="F84" s="19" t="s">
        <v>154</v>
      </c>
      <c r="G84" s="19"/>
    </row>
    <row r="85" spans="1:7">
      <c r="A85" s="18" t="s">
        <v>605</v>
      </c>
      <c r="B85" s="19" t="s">
        <v>156</v>
      </c>
      <c r="C85" s="19" t="s">
        <v>1074</v>
      </c>
      <c r="D85" s="20" t="s">
        <v>157</v>
      </c>
      <c r="E85" s="20" t="s">
        <v>158</v>
      </c>
      <c r="F85" s="20" t="s">
        <v>159</v>
      </c>
      <c r="G85" s="19"/>
    </row>
    <row r="86" spans="1:7">
      <c r="B86" s="18"/>
      <c r="C86" s="18"/>
      <c r="D86" s="19"/>
      <c r="E86" s="19"/>
      <c r="F86" s="19"/>
      <c r="G86" s="19" t="s">
        <v>160</v>
      </c>
    </row>
    <row r="87" spans="1:7">
      <c r="A87" s="15" t="s">
        <v>553</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1073</v>
      </c>
      <c r="D91" s="19" t="s">
        <v>152</v>
      </c>
      <c r="E91" s="19" t="s">
        <v>153</v>
      </c>
      <c r="F91" s="19" t="s">
        <v>154</v>
      </c>
      <c r="G91" s="19"/>
    </row>
    <row r="92" spans="1:7">
      <c r="A92" s="18" t="s">
        <v>606</v>
      </c>
      <c r="B92" s="19" t="s">
        <v>156</v>
      </c>
      <c r="C92" s="19" t="s">
        <v>1074</v>
      </c>
      <c r="D92" s="20" t="s">
        <v>157</v>
      </c>
      <c r="E92" s="20" t="s">
        <v>158</v>
      </c>
      <c r="F92" s="20" t="s">
        <v>159</v>
      </c>
      <c r="G92" s="19"/>
    </row>
    <row r="93" spans="1:7">
      <c r="B93" s="18"/>
      <c r="C93" s="18"/>
      <c r="D93" s="19"/>
      <c r="E93" s="19"/>
      <c r="F93" s="19"/>
      <c r="G93" s="19" t="s">
        <v>160</v>
      </c>
    </row>
    <row r="94" spans="1:7">
      <c r="A94" s="15" t="s">
        <v>553</v>
      </c>
      <c r="C94" s="16">
        <v>0</v>
      </c>
      <c r="D94" s="16">
        <v>0</v>
      </c>
      <c r="E94" s="16">
        <v>0</v>
      </c>
      <c r="F94" s="16">
        <v>0</v>
      </c>
      <c r="G94" s="16">
        <f>D94+E94+F94+C94</f>
        <v>0</v>
      </c>
    </row>
    <row r="95" spans="1:7">
      <c r="A95" s="15" t="s">
        <v>162</v>
      </c>
      <c r="C95" s="16">
        <v>0</v>
      </c>
      <c r="D95" s="16">
        <v>1</v>
      </c>
      <c r="E95" s="16">
        <v>1</v>
      </c>
      <c r="F95" s="16">
        <v>0</v>
      </c>
      <c r="G95" s="16">
        <f>D95+E95+F95+C95</f>
        <v>2</v>
      </c>
    </row>
    <row r="96" spans="1:7">
      <c r="D96" s="16"/>
      <c r="E96" s="16"/>
      <c r="F96" s="16"/>
      <c r="G96" s="16"/>
    </row>
    <row r="97" spans="1:7">
      <c r="D97" s="16"/>
      <c r="E97" s="16"/>
      <c r="F97" s="16"/>
      <c r="G97" s="16"/>
    </row>
    <row r="98" spans="1:7">
      <c r="A98" s="15" t="s">
        <v>151</v>
      </c>
      <c r="B98" s="18"/>
      <c r="C98" s="19" t="s">
        <v>1073</v>
      </c>
      <c r="D98" s="19" t="s">
        <v>152</v>
      </c>
      <c r="E98" s="19" t="s">
        <v>153</v>
      </c>
      <c r="F98" s="19" t="s">
        <v>154</v>
      </c>
      <c r="G98" s="19"/>
    </row>
    <row r="99" spans="1:7">
      <c r="A99" s="18" t="s">
        <v>607</v>
      </c>
      <c r="B99" s="19" t="s">
        <v>156</v>
      </c>
      <c r="C99" s="19" t="s">
        <v>1074</v>
      </c>
      <c r="D99" s="20" t="s">
        <v>157</v>
      </c>
      <c r="E99" s="20" t="s">
        <v>158</v>
      </c>
      <c r="F99" s="20" t="s">
        <v>159</v>
      </c>
      <c r="G99" s="19"/>
    </row>
    <row r="100" spans="1:7">
      <c r="B100" s="18"/>
      <c r="C100" s="18"/>
      <c r="D100" s="19"/>
      <c r="E100" s="19"/>
      <c r="F100" s="19"/>
      <c r="G100" s="19" t="s">
        <v>160</v>
      </c>
    </row>
    <row r="101" spans="1:7">
      <c r="A101" s="15" t="s">
        <v>553</v>
      </c>
      <c r="C101" s="16">
        <v>1</v>
      </c>
      <c r="D101" s="16">
        <v>0</v>
      </c>
      <c r="E101" s="16">
        <v>0</v>
      </c>
      <c r="F101" s="16">
        <v>0</v>
      </c>
      <c r="G101" s="16">
        <f>D101+E101+F101+C101</f>
        <v>1</v>
      </c>
    </row>
    <row r="102" spans="1:7">
      <c r="A102" s="15" t="s">
        <v>162</v>
      </c>
      <c r="C102" s="16">
        <v>0</v>
      </c>
      <c r="D102" s="16">
        <v>0</v>
      </c>
      <c r="E102" s="16">
        <v>0</v>
      </c>
      <c r="F102" s="16">
        <v>0</v>
      </c>
      <c r="G102" s="16">
        <f>D102+E102+F102+C102</f>
        <v>0</v>
      </c>
    </row>
    <row r="103" spans="1:7">
      <c r="D103" s="16"/>
      <c r="E103" s="16"/>
      <c r="F103" s="16"/>
      <c r="G103" s="16"/>
    </row>
    <row r="104" spans="1:7">
      <c r="D104" s="16"/>
      <c r="E104" s="16"/>
      <c r="F104" s="16"/>
      <c r="G104" s="16"/>
    </row>
    <row r="105" spans="1:7">
      <c r="A105" s="15" t="s">
        <v>151</v>
      </c>
      <c r="B105" s="18"/>
      <c r="C105" s="19" t="s">
        <v>1073</v>
      </c>
      <c r="D105" s="19" t="s">
        <v>152</v>
      </c>
      <c r="E105" s="19" t="s">
        <v>153</v>
      </c>
      <c r="F105" s="19" t="s">
        <v>154</v>
      </c>
      <c r="G105" s="19"/>
    </row>
    <row r="106" spans="1:7">
      <c r="A106" s="18" t="s">
        <v>608</v>
      </c>
      <c r="B106" s="19" t="s">
        <v>156</v>
      </c>
      <c r="C106" s="19" t="s">
        <v>1074</v>
      </c>
      <c r="D106" s="20" t="s">
        <v>157</v>
      </c>
      <c r="E106" s="20" t="s">
        <v>158</v>
      </c>
      <c r="F106" s="20" t="s">
        <v>159</v>
      </c>
      <c r="G106" s="19"/>
    </row>
    <row r="107" spans="1:7">
      <c r="B107" s="18"/>
      <c r="C107" s="18"/>
      <c r="D107" s="19"/>
      <c r="E107" s="19"/>
      <c r="F107" s="19"/>
      <c r="G107" s="19" t="s">
        <v>160</v>
      </c>
    </row>
    <row r="108" spans="1:7">
      <c r="A108" s="15" t="s">
        <v>553</v>
      </c>
      <c r="C108" s="16">
        <v>0</v>
      </c>
      <c r="D108" s="16">
        <v>3</v>
      </c>
      <c r="E108" s="16">
        <v>1</v>
      </c>
      <c r="F108" s="16">
        <v>0</v>
      </c>
      <c r="G108" s="16">
        <f>D108+E108+F108+C108</f>
        <v>4</v>
      </c>
    </row>
    <row r="109" spans="1:7">
      <c r="A109" s="15" t="s">
        <v>162</v>
      </c>
      <c r="C109" s="16">
        <v>2</v>
      </c>
      <c r="D109" s="16">
        <v>3</v>
      </c>
      <c r="E109" s="16">
        <v>3</v>
      </c>
      <c r="F109" s="16">
        <v>0</v>
      </c>
      <c r="G109" s="16">
        <f>D109+E109+F109+C109</f>
        <v>8</v>
      </c>
    </row>
    <row r="110" spans="1:7">
      <c r="D110" s="16"/>
      <c r="E110" s="16"/>
      <c r="F110" s="16"/>
      <c r="G110" s="16"/>
    </row>
    <row r="111" spans="1:7">
      <c r="D111" s="16"/>
      <c r="E111" s="16"/>
      <c r="F111" s="16"/>
      <c r="G111" s="16"/>
    </row>
    <row r="112" spans="1:7">
      <c r="A112" s="15" t="s">
        <v>151</v>
      </c>
      <c r="B112" s="18"/>
      <c r="C112" s="19" t="s">
        <v>1073</v>
      </c>
      <c r="D112" s="19" t="s">
        <v>152</v>
      </c>
      <c r="E112" s="19" t="s">
        <v>153</v>
      </c>
      <c r="F112" s="19" t="s">
        <v>154</v>
      </c>
      <c r="G112" s="19"/>
    </row>
    <row r="113" spans="1:7">
      <c r="A113" s="18" t="s">
        <v>609</v>
      </c>
      <c r="B113" s="19" t="s">
        <v>156</v>
      </c>
      <c r="C113" s="19" t="s">
        <v>1074</v>
      </c>
      <c r="D113" s="20" t="s">
        <v>157</v>
      </c>
      <c r="E113" s="20" t="s">
        <v>158</v>
      </c>
      <c r="F113" s="20" t="s">
        <v>159</v>
      </c>
      <c r="G113" s="19"/>
    </row>
    <row r="114" spans="1:7">
      <c r="B114" s="18"/>
      <c r="C114" s="18"/>
      <c r="D114" s="19"/>
      <c r="E114" s="19"/>
      <c r="F114" s="19"/>
      <c r="G114" s="19" t="s">
        <v>160</v>
      </c>
    </row>
    <row r="115" spans="1:7">
      <c r="A115" s="15" t="s">
        <v>553</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1073</v>
      </c>
      <c r="D119" s="19" t="s">
        <v>152</v>
      </c>
      <c r="E119" s="19" t="s">
        <v>153</v>
      </c>
      <c r="F119" s="19" t="s">
        <v>154</v>
      </c>
      <c r="G119" s="19"/>
    </row>
    <row r="120" spans="1:7">
      <c r="A120" s="18" t="s">
        <v>610</v>
      </c>
      <c r="B120" s="19" t="s">
        <v>156</v>
      </c>
      <c r="C120" s="19" t="s">
        <v>1074</v>
      </c>
      <c r="D120" s="20" t="s">
        <v>157</v>
      </c>
      <c r="E120" s="20" t="s">
        <v>158</v>
      </c>
      <c r="F120" s="20" t="s">
        <v>159</v>
      </c>
      <c r="G120" s="19"/>
    </row>
    <row r="121" spans="1:7">
      <c r="B121" s="18"/>
      <c r="C121" s="18"/>
      <c r="D121" s="19"/>
      <c r="E121" s="19"/>
      <c r="F121" s="19"/>
      <c r="G121" s="19" t="s">
        <v>160</v>
      </c>
    </row>
    <row r="122" spans="1:7">
      <c r="A122" s="15" t="s">
        <v>553</v>
      </c>
      <c r="C122" s="16">
        <v>0</v>
      </c>
      <c r="D122" s="16">
        <v>0</v>
      </c>
      <c r="E122" s="16">
        <v>0</v>
      </c>
      <c r="F122" s="16">
        <v>0</v>
      </c>
      <c r="G122" s="16">
        <f>D122+E122+F122+C122</f>
        <v>0</v>
      </c>
    </row>
    <row r="123" spans="1:7">
      <c r="A123" s="15" t="s">
        <v>162</v>
      </c>
      <c r="C123" s="16">
        <v>1</v>
      </c>
      <c r="D123" s="16">
        <v>0</v>
      </c>
      <c r="E123" s="16">
        <v>0</v>
      </c>
      <c r="F123" s="16">
        <v>0</v>
      </c>
      <c r="G123" s="16">
        <f>SUM(C123:F123)</f>
        <v>1</v>
      </c>
    </row>
    <row r="124" spans="1:7">
      <c r="D124" s="16"/>
      <c r="E124" s="16"/>
      <c r="F124" s="16"/>
      <c r="G124" s="16"/>
    </row>
    <row r="125" spans="1:7">
      <c r="D125" s="16"/>
      <c r="E125" s="16"/>
      <c r="F125" s="16"/>
      <c r="G125" s="16"/>
    </row>
    <row r="126" spans="1:7">
      <c r="A126" s="15" t="s">
        <v>151</v>
      </c>
      <c r="B126" s="18"/>
      <c r="C126" s="19" t="s">
        <v>1073</v>
      </c>
      <c r="D126" s="19" t="s">
        <v>152</v>
      </c>
      <c r="E126" s="19" t="s">
        <v>153</v>
      </c>
      <c r="F126" s="19" t="s">
        <v>154</v>
      </c>
      <c r="G126" s="19"/>
    </row>
    <row r="127" spans="1:7">
      <c r="A127" s="18" t="s">
        <v>611</v>
      </c>
      <c r="B127" s="19" t="s">
        <v>156</v>
      </c>
      <c r="C127" s="19" t="s">
        <v>1074</v>
      </c>
      <c r="D127" s="20" t="s">
        <v>157</v>
      </c>
      <c r="E127" s="20" t="s">
        <v>158</v>
      </c>
      <c r="F127" s="20" t="s">
        <v>159</v>
      </c>
      <c r="G127" s="19"/>
    </row>
    <row r="128" spans="1:7">
      <c r="B128" s="18"/>
      <c r="C128" s="18"/>
      <c r="D128" s="19"/>
      <c r="E128" s="19"/>
      <c r="F128" s="19"/>
      <c r="G128" s="19" t="s">
        <v>160</v>
      </c>
    </row>
    <row r="129" spans="1:9">
      <c r="A129" s="15" t="s">
        <v>553</v>
      </c>
      <c r="C129" s="16">
        <v>0</v>
      </c>
      <c r="D129" s="16">
        <v>0</v>
      </c>
      <c r="E129" s="16">
        <v>0</v>
      </c>
      <c r="F129" s="16">
        <v>0</v>
      </c>
      <c r="G129" s="16">
        <f>D129+E129+F129+C129</f>
        <v>0</v>
      </c>
    </row>
    <row r="130" spans="1:9">
      <c r="A130" s="15" t="s">
        <v>162</v>
      </c>
      <c r="C130" s="16">
        <v>0</v>
      </c>
      <c r="D130" s="16">
        <v>0</v>
      </c>
      <c r="E130" s="16">
        <v>0</v>
      </c>
      <c r="F130" s="16">
        <v>0</v>
      </c>
      <c r="G130" s="16">
        <f>C130+D130+E130+F130</f>
        <v>0</v>
      </c>
    </row>
    <row r="131" spans="1:9">
      <c r="D131" s="16"/>
      <c r="E131" s="16"/>
      <c r="F131" s="16"/>
      <c r="G131" s="16"/>
    </row>
    <row r="133" spans="1:9" ht="34.5">
      <c r="C133" s="22" t="s">
        <v>1075</v>
      </c>
      <c r="D133" s="22" t="s">
        <v>177</v>
      </c>
      <c r="E133" s="22" t="s">
        <v>178</v>
      </c>
      <c r="F133" s="22" t="s">
        <v>179</v>
      </c>
      <c r="G133" s="22" t="s">
        <v>180</v>
      </c>
    </row>
    <row r="134" spans="1:9">
      <c r="C134" s="139">
        <f>C129+C122+C115+C108+C101+C94+C87+C80+C73+C66+C59+C52+C45+C38+C31+C24+C17+C10</f>
        <v>14</v>
      </c>
      <c r="D134" s="139">
        <f>D129+D122+D115+D108+D101+D94+D87+D80+D73+D66+D59+D52+D45+D38+D31+D24+D17+D10</f>
        <v>7</v>
      </c>
      <c r="E134" s="139">
        <f>E129+E122+E115+E108+E101+E94+E87+E80+E73+E66+E59+E52+E45+E38+E31+E24+E17+E10</f>
        <v>3</v>
      </c>
      <c r="F134" s="139">
        <f>F129+F122+F115+F108+F101+F94+F87+F80+F73+F66+F59+F52+F45+F38+F31+F24+F17+F10</f>
        <v>0</v>
      </c>
      <c r="G134" s="139">
        <f>F134+E134+D134+C134</f>
        <v>24</v>
      </c>
    </row>
    <row r="135" spans="1:9">
      <c r="C135" s="16"/>
      <c r="D135" s="16"/>
      <c r="E135" s="16"/>
      <c r="F135" s="16"/>
      <c r="G135" s="16"/>
    </row>
    <row r="136" spans="1:9" ht="34.5">
      <c r="C136" s="22" t="s">
        <v>1077</v>
      </c>
      <c r="D136" s="22" t="s">
        <v>181</v>
      </c>
      <c r="E136" s="22" t="s">
        <v>182</v>
      </c>
      <c r="F136" s="22" t="s">
        <v>183</v>
      </c>
      <c r="G136" s="22" t="s">
        <v>184</v>
      </c>
    </row>
    <row r="137" spans="1:9">
      <c r="C137" s="139">
        <f>C132+C125+C118+C111+C104+C97+C90+C83+C76+C69+C62+C55+C48+C41+C34+C27+C20+C13</f>
        <v>0</v>
      </c>
      <c r="D137" s="139">
        <f>D123+D130+D116+D109+D102+D95+D88+D81+D74+D67+D60+D53+D46+D39+D32+D25+D18+D11</f>
        <v>14</v>
      </c>
      <c r="E137" s="139">
        <f>E123+E130+E116+E109+E102+E95+E88+E81+E74+E67+E60+E53+E46+E39+E32+E25+E18+E11</f>
        <v>13</v>
      </c>
      <c r="F137" s="139">
        <f>F123+F130+F116+F109+F102+F95+F88+F81+F74+F67+F60+F53+F46+F39+F32+F25+F18+F11</f>
        <v>0</v>
      </c>
      <c r="G137" s="139">
        <f>F137+E137+D137+C137</f>
        <v>27</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185</v>
      </c>
      <c r="B143" s="26" t="s">
        <v>186</v>
      </c>
      <c r="C143" s="99" t="s">
        <v>1069</v>
      </c>
      <c r="D143" s="27" t="s">
        <v>1070</v>
      </c>
      <c r="E143" s="27" t="s">
        <v>1071</v>
      </c>
      <c r="F143" s="27" t="s">
        <v>1072</v>
      </c>
      <c r="G143" s="27" t="s">
        <v>160</v>
      </c>
    </row>
    <row r="144" spans="1:9">
      <c r="B144" s="26" t="s">
        <v>332</v>
      </c>
      <c r="C144" s="33">
        <v>0</v>
      </c>
      <c r="D144" s="33">
        <v>38</v>
      </c>
      <c r="E144" s="33">
        <v>16</v>
      </c>
      <c r="F144" s="33">
        <v>4</v>
      </c>
      <c r="G144" s="33">
        <v>58</v>
      </c>
    </row>
    <row r="145" spans="2:7">
      <c r="B145" s="26" t="s">
        <v>333</v>
      </c>
      <c r="C145" s="33">
        <v>0</v>
      </c>
      <c r="D145" s="33">
        <v>33</v>
      </c>
      <c r="E145" s="33">
        <v>14</v>
      </c>
      <c r="F145" s="33">
        <v>6</v>
      </c>
      <c r="G145" s="33">
        <v>53</v>
      </c>
    </row>
    <row r="146" spans="2:7">
      <c r="B146" s="26" t="s">
        <v>334</v>
      </c>
      <c r="C146" s="33">
        <v>0</v>
      </c>
      <c r="D146" s="33">
        <v>39</v>
      </c>
      <c r="E146" s="33">
        <v>22</v>
      </c>
      <c r="F146" s="33">
        <v>4</v>
      </c>
      <c r="G146" s="33">
        <v>65</v>
      </c>
    </row>
    <row r="147" spans="2:7">
      <c r="B147" s="26" t="s">
        <v>335</v>
      </c>
      <c r="C147" s="33">
        <v>0</v>
      </c>
      <c r="D147" s="33">
        <v>37</v>
      </c>
      <c r="E147" s="33">
        <v>20</v>
      </c>
      <c r="F147" s="33">
        <v>6</v>
      </c>
      <c r="G147" s="33">
        <v>63</v>
      </c>
    </row>
    <row r="148" spans="2:7">
      <c r="B148" s="26" t="s">
        <v>336</v>
      </c>
      <c r="C148" s="33">
        <v>0</v>
      </c>
      <c r="D148" s="33">
        <v>47</v>
      </c>
      <c r="E148" s="33">
        <v>19</v>
      </c>
      <c r="F148" s="33">
        <v>7</v>
      </c>
      <c r="G148" s="33">
        <v>73</v>
      </c>
    </row>
    <row r="149" spans="2:7">
      <c r="B149" s="26" t="s">
        <v>337</v>
      </c>
      <c r="C149" s="33">
        <v>0</v>
      </c>
      <c r="D149" s="33">
        <v>44</v>
      </c>
      <c r="E149" s="33">
        <v>15</v>
      </c>
      <c r="F149" s="33">
        <v>6</v>
      </c>
      <c r="G149" s="33">
        <v>65</v>
      </c>
    </row>
    <row r="150" spans="2:7">
      <c r="B150" s="26" t="s">
        <v>338</v>
      </c>
      <c r="C150" s="33">
        <v>0</v>
      </c>
      <c r="D150" s="33">
        <v>29</v>
      </c>
      <c r="E150" s="33">
        <v>9</v>
      </c>
      <c r="F150" s="33">
        <v>4</v>
      </c>
      <c r="G150" s="33">
        <v>42</v>
      </c>
    </row>
    <row r="151" spans="2:7">
      <c r="B151" s="26" t="s">
        <v>339</v>
      </c>
      <c r="C151" s="33">
        <v>0</v>
      </c>
      <c r="D151" s="33">
        <v>33</v>
      </c>
      <c r="E151" s="33">
        <v>12</v>
      </c>
      <c r="F151" s="33">
        <v>4</v>
      </c>
      <c r="G151" s="33">
        <v>49</v>
      </c>
    </row>
    <row r="152" spans="2:7">
      <c r="B152" s="26" t="s">
        <v>340</v>
      </c>
      <c r="C152" s="33">
        <v>0</v>
      </c>
      <c r="D152" s="33">
        <v>26</v>
      </c>
      <c r="E152" s="33">
        <v>13</v>
      </c>
      <c r="F152" s="33">
        <v>4</v>
      </c>
      <c r="G152" s="33">
        <v>43</v>
      </c>
    </row>
    <row r="153" spans="2:7">
      <c r="B153" s="26" t="s">
        <v>341</v>
      </c>
      <c r="C153" s="33">
        <v>0</v>
      </c>
      <c r="D153" s="33">
        <v>30</v>
      </c>
      <c r="E153" s="33">
        <v>12</v>
      </c>
      <c r="F153" s="33">
        <v>4</v>
      </c>
      <c r="G153" s="33">
        <v>46</v>
      </c>
    </row>
    <row r="154" spans="2:7">
      <c r="B154" s="26" t="s">
        <v>342</v>
      </c>
      <c r="C154" s="33">
        <v>0</v>
      </c>
      <c r="D154" s="33">
        <v>28</v>
      </c>
      <c r="E154" s="33">
        <v>15</v>
      </c>
      <c r="F154" s="33">
        <v>4</v>
      </c>
      <c r="G154" s="33">
        <v>47</v>
      </c>
    </row>
    <row r="155" spans="2:7">
      <c r="B155" s="26" t="s">
        <v>343</v>
      </c>
      <c r="C155" s="33">
        <v>0</v>
      </c>
      <c r="D155" s="33">
        <v>28</v>
      </c>
      <c r="E155" s="33">
        <v>15</v>
      </c>
      <c r="F155" s="33">
        <v>4</v>
      </c>
      <c r="G155" s="33">
        <v>47</v>
      </c>
    </row>
    <row r="156" spans="2:7">
      <c r="B156" s="26" t="s">
        <v>344</v>
      </c>
      <c r="C156" s="33">
        <v>0</v>
      </c>
      <c r="D156" s="33">
        <v>25</v>
      </c>
      <c r="E156" s="33">
        <v>14</v>
      </c>
      <c r="F156" s="33">
        <v>1</v>
      </c>
      <c r="G156" s="33">
        <v>40</v>
      </c>
    </row>
    <row r="157" spans="2:7">
      <c r="B157" s="26" t="s">
        <v>345</v>
      </c>
      <c r="C157" s="33">
        <v>0</v>
      </c>
      <c r="D157" s="33">
        <v>22</v>
      </c>
      <c r="E157" s="33">
        <v>23</v>
      </c>
      <c r="F157" s="33">
        <v>7</v>
      </c>
      <c r="G157" s="33">
        <v>52</v>
      </c>
    </row>
    <row r="158" spans="2:7">
      <c r="B158" s="26" t="s">
        <v>346</v>
      </c>
      <c r="C158" s="33">
        <v>0</v>
      </c>
      <c r="D158" s="33">
        <v>20</v>
      </c>
      <c r="E158" s="33">
        <v>13</v>
      </c>
      <c r="F158" s="33">
        <v>4</v>
      </c>
      <c r="G158" s="33">
        <v>37</v>
      </c>
    </row>
    <row r="159" spans="2:7">
      <c r="B159" s="26" t="s">
        <v>347</v>
      </c>
      <c r="C159" s="33">
        <v>0</v>
      </c>
      <c r="D159" s="33">
        <v>13</v>
      </c>
      <c r="E159" s="33">
        <v>17</v>
      </c>
      <c r="F159" s="33">
        <v>5</v>
      </c>
      <c r="G159" s="33">
        <v>35</v>
      </c>
    </row>
    <row r="160" spans="2:7">
      <c r="B160" s="26" t="s">
        <v>348</v>
      </c>
      <c r="C160" s="33">
        <v>0</v>
      </c>
      <c r="D160" s="33">
        <v>19</v>
      </c>
      <c r="E160" s="33">
        <v>7</v>
      </c>
      <c r="F160" s="33">
        <v>3</v>
      </c>
      <c r="G160" s="33">
        <v>29</v>
      </c>
    </row>
    <row r="161" spans="1:12">
      <c r="B161" s="26" t="s">
        <v>349</v>
      </c>
      <c r="C161" s="33">
        <v>0</v>
      </c>
      <c r="D161" s="33">
        <v>10</v>
      </c>
      <c r="E161" s="33">
        <v>8</v>
      </c>
      <c r="F161" s="33">
        <v>3</v>
      </c>
      <c r="G161" s="33">
        <v>21</v>
      </c>
    </row>
    <row r="162" spans="1:12">
      <c r="B162" s="26" t="s">
        <v>350</v>
      </c>
      <c r="C162" s="33">
        <v>0</v>
      </c>
      <c r="D162" s="33">
        <v>14</v>
      </c>
      <c r="E162" s="33">
        <v>10</v>
      </c>
      <c r="F162" s="33">
        <v>5</v>
      </c>
      <c r="G162" s="33">
        <v>29</v>
      </c>
    </row>
    <row r="163" spans="1:12">
      <c r="B163" s="26" t="s">
        <v>351</v>
      </c>
      <c r="C163" s="33">
        <v>0</v>
      </c>
      <c r="D163" s="33">
        <v>12</v>
      </c>
      <c r="E163" s="33">
        <v>10</v>
      </c>
      <c r="F163" s="33">
        <v>6</v>
      </c>
      <c r="G163" s="33">
        <v>28</v>
      </c>
    </row>
    <row r="164" spans="1:12">
      <c r="B164" s="26" t="s">
        <v>352</v>
      </c>
      <c r="C164" s="33">
        <v>0</v>
      </c>
      <c r="D164" s="33">
        <v>14</v>
      </c>
      <c r="E164" s="33">
        <v>13</v>
      </c>
      <c r="F164" s="33">
        <v>1</v>
      </c>
      <c r="G164" s="33">
        <v>28</v>
      </c>
    </row>
    <row r="165" spans="1:12">
      <c r="B165" s="26" t="s">
        <v>353</v>
      </c>
      <c r="C165" s="33">
        <v>0</v>
      </c>
      <c r="D165" s="33">
        <v>15</v>
      </c>
      <c r="E165" s="33">
        <v>7</v>
      </c>
      <c r="F165" s="33">
        <v>6</v>
      </c>
      <c r="G165" s="33">
        <v>28</v>
      </c>
    </row>
    <row r="166" spans="1:12">
      <c r="B166" s="26" t="s">
        <v>354</v>
      </c>
      <c r="C166" s="33">
        <v>0</v>
      </c>
      <c r="D166" s="33">
        <v>11</v>
      </c>
      <c r="E166" s="33">
        <v>3</v>
      </c>
      <c r="F166" s="33">
        <v>6</v>
      </c>
      <c r="G166" s="33">
        <v>20</v>
      </c>
    </row>
    <row r="167" spans="1:12">
      <c r="B167" s="26" t="s">
        <v>355</v>
      </c>
      <c r="C167" s="33">
        <v>0</v>
      </c>
      <c r="D167" s="33">
        <v>10</v>
      </c>
      <c r="E167" s="33">
        <v>5</v>
      </c>
      <c r="F167" s="33">
        <v>5</v>
      </c>
      <c r="G167" s="33">
        <v>20</v>
      </c>
    </row>
    <row r="168" spans="1:12">
      <c r="B168" s="26" t="s">
        <v>356</v>
      </c>
      <c r="C168" s="33">
        <v>0</v>
      </c>
      <c r="D168" s="33">
        <v>18</v>
      </c>
      <c r="E168" s="33">
        <v>8</v>
      </c>
      <c r="F168" s="33">
        <v>6</v>
      </c>
      <c r="G168" s="33">
        <v>32</v>
      </c>
    </row>
    <row r="169" spans="1:12">
      <c r="B169" s="26" t="s">
        <v>357</v>
      </c>
      <c r="C169" s="33">
        <v>0</v>
      </c>
      <c r="D169" s="33">
        <v>14</v>
      </c>
      <c r="E169" s="33">
        <v>5</v>
      </c>
      <c r="F169" s="33">
        <v>8</v>
      </c>
      <c r="G169" s="33">
        <v>27</v>
      </c>
    </row>
    <row r="170" spans="1:12">
      <c r="B170" s="26" t="s">
        <v>358</v>
      </c>
      <c r="C170" s="33">
        <v>0</v>
      </c>
      <c r="D170" s="33">
        <v>14</v>
      </c>
      <c r="E170" s="33">
        <v>5</v>
      </c>
      <c r="F170" s="33">
        <v>8</v>
      </c>
      <c r="G170" s="33">
        <v>27</v>
      </c>
    </row>
    <row r="171" spans="1:12">
      <c r="A171" s="31"/>
      <c r="B171" s="26" t="s">
        <v>359</v>
      </c>
      <c r="C171" s="33">
        <v>0</v>
      </c>
      <c r="D171" s="33">
        <v>27</v>
      </c>
      <c r="E171" s="33">
        <v>8</v>
      </c>
      <c r="F171" s="33">
        <v>8</v>
      </c>
      <c r="G171" s="33">
        <v>43</v>
      </c>
      <c r="H171" s="28"/>
      <c r="I171" s="29"/>
      <c r="J171" s="29"/>
      <c r="K171" s="29"/>
      <c r="L171" s="30"/>
    </row>
    <row r="172" spans="1:12">
      <c r="A172" s="31"/>
      <c r="B172" s="26" t="s">
        <v>360</v>
      </c>
      <c r="C172" s="33">
        <v>0</v>
      </c>
      <c r="D172" s="33">
        <v>25</v>
      </c>
      <c r="E172" s="33">
        <v>12</v>
      </c>
      <c r="F172" s="33">
        <v>9</v>
      </c>
      <c r="G172" s="33">
        <v>46</v>
      </c>
      <c r="H172" s="28"/>
      <c r="I172" s="29"/>
      <c r="J172" s="29"/>
      <c r="K172" s="29"/>
      <c r="L172" s="30"/>
    </row>
    <row r="173" spans="1:12">
      <c r="A173" s="31"/>
      <c r="B173" s="26" t="s">
        <v>361</v>
      </c>
      <c r="C173" s="33">
        <v>0</v>
      </c>
      <c r="D173" s="33">
        <v>17</v>
      </c>
      <c r="E173" s="33">
        <v>8</v>
      </c>
      <c r="F173" s="33">
        <v>7</v>
      </c>
      <c r="G173" s="33">
        <v>32</v>
      </c>
      <c r="H173" s="28"/>
      <c r="I173" s="29"/>
      <c r="J173" s="29"/>
      <c r="K173" s="29"/>
      <c r="L173" s="30"/>
    </row>
    <row r="174" spans="1:12">
      <c r="A174" s="31"/>
      <c r="B174" s="26" t="s">
        <v>362</v>
      </c>
      <c r="C174" s="33">
        <v>0</v>
      </c>
      <c r="D174" s="33">
        <v>16</v>
      </c>
      <c r="E174" s="33">
        <v>11</v>
      </c>
      <c r="F174" s="33">
        <v>4</v>
      </c>
      <c r="G174" s="33">
        <v>31</v>
      </c>
      <c r="H174" s="28"/>
      <c r="I174" s="29"/>
      <c r="J174" s="29"/>
      <c r="K174" s="29"/>
      <c r="L174" s="30"/>
    </row>
    <row r="175" spans="1:12">
      <c r="A175" s="31"/>
      <c r="B175" s="26" t="s">
        <v>363</v>
      </c>
      <c r="C175" s="33">
        <v>0</v>
      </c>
      <c r="D175" s="33">
        <v>14</v>
      </c>
      <c r="E175" s="33">
        <v>7</v>
      </c>
      <c r="F175" s="33">
        <v>1</v>
      </c>
      <c r="G175" s="33">
        <v>22</v>
      </c>
      <c r="H175" s="28"/>
      <c r="I175" s="29"/>
      <c r="J175" s="29"/>
      <c r="K175" s="29"/>
      <c r="L175" s="30"/>
    </row>
    <row r="176" spans="1:12">
      <c r="A176" s="31"/>
      <c r="B176" s="26" t="s">
        <v>364</v>
      </c>
      <c r="C176" s="33">
        <v>0</v>
      </c>
      <c r="D176" s="33">
        <v>15</v>
      </c>
      <c r="E176" s="33">
        <v>10</v>
      </c>
      <c r="F176" s="33">
        <v>0</v>
      </c>
      <c r="G176" s="33">
        <v>25</v>
      </c>
      <c r="H176" s="28"/>
      <c r="I176" s="29"/>
      <c r="J176" s="29"/>
      <c r="K176" s="29"/>
      <c r="L176" s="30"/>
    </row>
    <row r="177" spans="1:12">
      <c r="A177" s="31"/>
      <c r="B177" s="26" t="s">
        <v>365</v>
      </c>
      <c r="C177" s="33">
        <v>0</v>
      </c>
      <c r="D177" s="33">
        <v>18</v>
      </c>
      <c r="E177" s="33">
        <v>8</v>
      </c>
      <c r="F177" s="33">
        <v>1</v>
      </c>
      <c r="G177" s="33">
        <v>27</v>
      </c>
      <c r="H177" s="28"/>
      <c r="I177" s="29"/>
      <c r="J177" s="29"/>
      <c r="K177" s="29"/>
      <c r="L177" s="30"/>
    </row>
    <row r="178" spans="1:12">
      <c r="A178" s="31"/>
      <c r="B178" s="26" t="s">
        <v>366</v>
      </c>
      <c r="C178" s="33">
        <v>0</v>
      </c>
      <c r="D178" s="33">
        <v>25</v>
      </c>
      <c r="E178" s="33">
        <v>10</v>
      </c>
      <c r="F178" s="33">
        <v>1</v>
      </c>
      <c r="G178" s="33">
        <v>36</v>
      </c>
      <c r="H178" s="28"/>
      <c r="I178" s="29"/>
      <c r="J178" s="29"/>
      <c r="K178" s="29"/>
      <c r="L178" s="30"/>
    </row>
    <row r="179" spans="1:12">
      <c r="A179" s="31"/>
      <c r="B179" s="26" t="s">
        <v>367</v>
      </c>
      <c r="C179" s="33">
        <v>0</v>
      </c>
      <c r="D179" s="33">
        <v>16</v>
      </c>
      <c r="E179" s="33">
        <v>12</v>
      </c>
      <c r="F179" s="33">
        <v>1</v>
      </c>
      <c r="G179" s="33">
        <v>29</v>
      </c>
      <c r="H179" s="28"/>
      <c r="I179" s="29"/>
      <c r="J179" s="29"/>
      <c r="K179" s="29"/>
      <c r="L179" s="30"/>
    </row>
    <row r="180" spans="1:12">
      <c r="A180" s="31"/>
      <c r="B180" s="26" t="s">
        <v>368</v>
      </c>
      <c r="C180" s="33">
        <v>0</v>
      </c>
      <c r="D180" s="33">
        <v>20</v>
      </c>
      <c r="E180" s="33">
        <v>12</v>
      </c>
      <c r="F180" s="33">
        <v>2</v>
      </c>
      <c r="G180" s="33">
        <v>34</v>
      </c>
      <c r="H180" s="28"/>
      <c r="I180" s="29"/>
      <c r="J180" s="29"/>
      <c r="K180" s="29"/>
      <c r="L180" s="30"/>
    </row>
    <row r="181" spans="1:12">
      <c r="A181" s="31"/>
      <c r="B181" s="26" t="s">
        <v>369</v>
      </c>
      <c r="C181" s="33">
        <v>0</v>
      </c>
      <c r="D181" s="33">
        <v>18</v>
      </c>
      <c r="E181" s="33">
        <v>7</v>
      </c>
      <c r="F181" s="33">
        <v>3</v>
      </c>
      <c r="G181" s="33">
        <v>28</v>
      </c>
      <c r="H181" s="28"/>
      <c r="I181" s="29"/>
      <c r="J181" s="29"/>
      <c r="K181" s="29"/>
      <c r="L181" s="30"/>
    </row>
    <row r="182" spans="1:12">
      <c r="A182" s="31"/>
      <c r="B182" s="26" t="s">
        <v>370</v>
      </c>
      <c r="C182" s="33">
        <v>0</v>
      </c>
      <c r="D182" s="33">
        <v>15</v>
      </c>
      <c r="E182" s="33">
        <v>12</v>
      </c>
      <c r="F182" s="33">
        <v>2</v>
      </c>
      <c r="G182" s="33">
        <v>29</v>
      </c>
      <c r="H182" s="28"/>
      <c r="I182" s="29"/>
      <c r="J182" s="29"/>
      <c r="K182" s="29"/>
      <c r="L182" s="30"/>
    </row>
    <row r="183" spans="1:12">
      <c r="A183" s="31"/>
      <c r="B183" s="26" t="s">
        <v>371</v>
      </c>
      <c r="C183" s="33">
        <v>0</v>
      </c>
      <c r="D183" s="33">
        <v>14</v>
      </c>
      <c r="E183" s="33">
        <v>12</v>
      </c>
      <c r="F183" s="33">
        <v>2</v>
      </c>
      <c r="G183" s="33">
        <v>28</v>
      </c>
      <c r="H183" s="28"/>
      <c r="I183" s="29"/>
      <c r="J183" s="29"/>
      <c r="K183" s="29"/>
      <c r="L183" s="30"/>
    </row>
    <row r="184" spans="1:12">
      <c r="A184" s="31"/>
      <c r="B184" s="26" t="s">
        <v>372</v>
      </c>
      <c r="C184" s="33">
        <v>0</v>
      </c>
      <c r="D184" s="33">
        <v>20</v>
      </c>
      <c r="E184" s="33">
        <v>10</v>
      </c>
      <c r="F184" s="33">
        <v>1</v>
      </c>
      <c r="G184" s="33">
        <v>31</v>
      </c>
      <c r="H184" s="28"/>
      <c r="I184" s="29"/>
      <c r="J184" s="29"/>
      <c r="K184" s="29"/>
      <c r="L184" s="30"/>
    </row>
    <row r="185" spans="1:12">
      <c r="A185" s="31"/>
      <c r="B185" s="26" t="s">
        <v>373</v>
      </c>
      <c r="C185" s="33">
        <v>0</v>
      </c>
      <c r="D185" s="33">
        <v>28</v>
      </c>
      <c r="E185" s="33">
        <v>10</v>
      </c>
      <c r="F185" s="33">
        <v>2</v>
      </c>
      <c r="G185" s="33">
        <v>40</v>
      </c>
      <c r="H185" s="28"/>
      <c r="I185" s="29"/>
      <c r="J185" s="29"/>
      <c r="K185" s="29"/>
      <c r="L185" s="30"/>
    </row>
    <row r="186" spans="1:12">
      <c r="A186" s="31"/>
      <c r="B186" s="26" t="s">
        <v>374</v>
      </c>
      <c r="C186" s="33">
        <v>0</v>
      </c>
      <c r="D186" s="33">
        <v>21</v>
      </c>
      <c r="E186" s="33">
        <v>9</v>
      </c>
      <c r="F186" s="33">
        <v>1</v>
      </c>
      <c r="G186" s="33">
        <v>31</v>
      </c>
      <c r="H186" s="28"/>
      <c r="I186" s="29"/>
      <c r="J186" s="29"/>
      <c r="K186" s="29"/>
      <c r="L186" s="30"/>
    </row>
    <row r="187" spans="1:12">
      <c r="A187" s="31"/>
      <c r="B187" s="26" t="s">
        <v>375</v>
      </c>
      <c r="C187" s="33">
        <v>0</v>
      </c>
      <c r="D187" s="33">
        <v>25</v>
      </c>
      <c r="E187" s="33">
        <v>7</v>
      </c>
      <c r="F187" s="33">
        <v>1</v>
      </c>
      <c r="G187" s="33">
        <v>33</v>
      </c>
      <c r="H187" s="28"/>
      <c r="I187" s="29"/>
      <c r="J187" s="29"/>
      <c r="K187" s="29"/>
      <c r="L187" s="30"/>
    </row>
    <row r="188" spans="1:12">
      <c r="A188" s="31"/>
      <c r="B188" s="26" t="s">
        <v>376</v>
      </c>
      <c r="C188" s="33">
        <v>0</v>
      </c>
      <c r="D188" s="33">
        <v>21</v>
      </c>
      <c r="E188" s="33">
        <v>5</v>
      </c>
      <c r="F188" s="33">
        <v>2</v>
      </c>
      <c r="G188" s="33">
        <v>28</v>
      </c>
      <c r="H188" s="28"/>
      <c r="I188" s="29"/>
      <c r="J188" s="29"/>
      <c r="K188" s="29"/>
      <c r="L188" s="30"/>
    </row>
    <row r="189" spans="1:12">
      <c r="A189" s="31"/>
      <c r="B189" s="26" t="s">
        <v>377</v>
      </c>
      <c r="C189" s="33">
        <v>0</v>
      </c>
      <c r="D189" s="33">
        <v>23</v>
      </c>
      <c r="E189" s="33">
        <v>6</v>
      </c>
      <c r="F189" s="33">
        <v>1</v>
      </c>
      <c r="G189" s="33">
        <v>30</v>
      </c>
      <c r="H189" s="28"/>
      <c r="I189" s="29"/>
      <c r="J189" s="29"/>
      <c r="K189" s="29"/>
      <c r="L189" s="30"/>
    </row>
    <row r="190" spans="1:12">
      <c r="A190" s="31"/>
      <c r="B190" s="26" t="s">
        <v>378</v>
      </c>
      <c r="C190" s="33">
        <v>0</v>
      </c>
      <c r="D190" s="33">
        <v>23</v>
      </c>
      <c r="E190" s="33">
        <v>3</v>
      </c>
      <c r="F190" s="33">
        <v>4</v>
      </c>
      <c r="G190" s="33">
        <v>30</v>
      </c>
      <c r="H190" s="28"/>
      <c r="I190" s="29"/>
      <c r="J190" s="29"/>
      <c r="K190" s="29"/>
      <c r="L190" s="30"/>
    </row>
    <row r="191" spans="1:12">
      <c r="A191" s="31"/>
      <c r="B191" s="26" t="s">
        <v>379</v>
      </c>
      <c r="C191" s="33">
        <v>0</v>
      </c>
      <c r="D191" s="33">
        <v>24</v>
      </c>
      <c r="E191" s="33">
        <v>8</v>
      </c>
      <c r="F191" s="33">
        <v>3</v>
      </c>
      <c r="G191" s="33">
        <v>35</v>
      </c>
      <c r="H191" s="28"/>
      <c r="I191" s="29"/>
      <c r="J191" s="29"/>
      <c r="K191" s="29"/>
      <c r="L191" s="30"/>
    </row>
    <row r="192" spans="1:12">
      <c r="A192" s="31"/>
      <c r="B192" s="26" t="s">
        <v>380</v>
      </c>
      <c r="C192" s="33">
        <v>0</v>
      </c>
      <c r="D192" s="33">
        <v>17</v>
      </c>
      <c r="E192" s="33">
        <v>14</v>
      </c>
      <c r="F192" s="33">
        <v>1</v>
      </c>
      <c r="G192" s="33">
        <v>32</v>
      </c>
      <c r="H192" s="28"/>
      <c r="I192" s="29"/>
      <c r="J192" s="29"/>
      <c r="K192" s="29"/>
      <c r="L192" s="30"/>
    </row>
    <row r="193" spans="1:12">
      <c r="A193" s="31"/>
      <c r="B193" s="26" t="s">
        <v>381</v>
      </c>
      <c r="C193" s="33">
        <v>0</v>
      </c>
      <c r="D193" s="33">
        <v>16</v>
      </c>
      <c r="E193" s="33">
        <v>8</v>
      </c>
      <c r="F193" s="33">
        <v>1</v>
      </c>
      <c r="G193" s="33">
        <v>25</v>
      </c>
      <c r="H193" s="28"/>
      <c r="I193" s="29"/>
      <c r="J193" s="29"/>
      <c r="K193" s="29"/>
      <c r="L193" s="30"/>
    </row>
    <row r="194" spans="1:12">
      <c r="A194" s="31"/>
      <c r="B194" s="26" t="s">
        <v>382</v>
      </c>
      <c r="C194" s="33">
        <v>0</v>
      </c>
      <c r="D194" s="33">
        <v>13</v>
      </c>
      <c r="E194" s="33">
        <v>12</v>
      </c>
      <c r="F194" s="33">
        <v>2</v>
      </c>
      <c r="G194" s="33">
        <v>27</v>
      </c>
      <c r="H194" s="28"/>
      <c r="I194" s="29"/>
      <c r="J194" s="29"/>
      <c r="K194" s="29"/>
      <c r="L194" s="30"/>
    </row>
    <row r="195" spans="1:12">
      <c r="A195" s="31"/>
      <c r="B195" s="26" t="s">
        <v>383</v>
      </c>
      <c r="C195" s="33">
        <v>0</v>
      </c>
      <c r="D195" s="33">
        <v>13</v>
      </c>
      <c r="E195" s="33">
        <v>9</v>
      </c>
      <c r="F195" s="33">
        <v>1</v>
      </c>
      <c r="G195" s="33">
        <v>23</v>
      </c>
      <c r="H195" s="28"/>
      <c r="I195" s="29"/>
      <c r="J195" s="29"/>
      <c r="K195" s="29"/>
      <c r="L195" s="30"/>
    </row>
    <row r="196" spans="1:12">
      <c r="A196" s="31"/>
      <c r="B196" s="26" t="s">
        <v>384</v>
      </c>
      <c r="C196" s="33">
        <v>0</v>
      </c>
      <c r="D196" s="33">
        <v>11</v>
      </c>
      <c r="E196" s="33">
        <v>8</v>
      </c>
      <c r="F196" s="33">
        <v>1</v>
      </c>
      <c r="G196" s="33">
        <v>20</v>
      </c>
      <c r="H196" s="28"/>
      <c r="I196" s="29"/>
      <c r="J196" s="29"/>
      <c r="K196" s="29"/>
      <c r="L196" s="30"/>
    </row>
    <row r="197" spans="1:12">
      <c r="A197" s="31"/>
      <c r="B197" s="26" t="s">
        <v>385</v>
      </c>
      <c r="C197" s="33">
        <v>0</v>
      </c>
      <c r="D197" s="33">
        <v>9</v>
      </c>
      <c r="E197" s="33">
        <v>6</v>
      </c>
      <c r="F197" s="33">
        <v>4</v>
      </c>
      <c r="G197" s="33">
        <v>19</v>
      </c>
      <c r="H197" s="28"/>
      <c r="I197" s="29"/>
      <c r="J197" s="29"/>
      <c r="K197" s="29"/>
      <c r="L197" s="30"/>
    </row>
    <row r="198" spans="1:12">
      <c r="A198" s="31"/>
      <c r="B198" s="26" t="s">
        <v>386</v>
      </c>
      <c r="C198" s="33">
        <v>0</v>
      </c>
      <c r="D198" s="33">
        <v>7</v>
      </c>
      <c r="E198" s="33">
        <v>8</v>
      </c>
      <c r="F198" s="33">
        <v>3</v>
      </c>
      <c r="G198" s="33">
        <v>18</v>
      </c>
      <c r="H198" s="28"/>
      <c r="I198" s="29"/>
      <c r="J198" s="29"/>
      <c r="K198" s="29"/>
      <c r="L198" s="30"/>
    </row>
    <row r="199" spans="1:12">
      <c r="A199" s="31"/>
      <c r="B199" s="26" t="s">
        <v>387</v>
      </c>
      <c r="C199" s="33">
        <v>0</v>
      </c>
      <c r="D199" s="33">
        <v>3</v>
      </c>
      <c r="E199" s="33">
        <v>5</v>
      </c>
      <c r="F199" s="33">
        <v>6</v>
      </c>
      <c r="G199" s="33">
        <v>14</v>
      </c>
      <c r="H199" s="28"/>
      <c r="I199" s="29"/>
      <c r="J199" s="29"/>
      <c r="K199" s="29"/>
      <c r="L199" s="30"/>
    </row>
    <row r="200" spans="1:12">
      <c r="A200" s="31"/>
      <c r="B200" s="26" t="s">
        <v>388</v>
      </c>
      <c r="C200" s="33">
        <v>0</v>
      </c>
      <c r="D200" s="33">
        <v>4</v>
      </c>
      <c r="E200" s="33">
        <v>7</v>
      </c>
      <c r="F200" s="33">
        <v>8</v>
      </c>
      <c r="G200" s="33">
        <v>19</v>
      </c>
      <c r="H200" s="28"/>
      <c r="I200" s="29"/>
      <c r="J200" s="29"/>
      <c r="K200" s="29"/>
      <c r="L200" s="30"/>
    </row>
    <row r="201" spans="1:12">
      <c r="A201" s="31"/>
      <c r="B201" s="26" t="s">
        <v>389</v>
      </c>
      <c r="C201" s="33">
        <v>0</v>
      </c>
      <c r="D201" s="33">
        <v>6</v>
      </c>
      <c r="E201" s="33">
        <v>7</v>
      </c>
      <c r="F201" s="33">
        <v>8</v>
      </c>
      <c r="G201" s="33">
        <v>21</v>
      </c>
      <c r="H201" s="28"/>
      <c r="I201" s="29"/>
      <c r="J201" s="29"/>
      <c r="K201" s="29"/>
      <c r="L201" s="30"/>
    </row>
    <row r="202" spans="1:12">
      <c r="A202" s="31"/>
      <c r="B202" s="26" t="s">
        <v>390</v>
      </c>
      <c r="C202" s="33">
        <v>0</v>
      </c>
      <c r="D202" s="33">
        <v>6</v>
      </c>
      <c r="E202" s="33">
        <v>13</v>
      </c>
      <c r="F202" s="33">
        <v>4</v>
      </c>
      <c r="G202" s="33">
        <v>23</v>
      </c>
      <c r="H202" s="28"/>
      <c r="I202" s="29"/>
      <c r="J202" s="29"/>
      <c r="K202" s="29"/>
      <c r="L202" s="30"/>
    </row>
    <row r="203" spans="1:12">
      <c r="A203" s="31"/>
      <c r="B203" s="26" t="s">
        <v>391</v>
      </c>
      <c r="C203" s="33">
        <v>0</v>
      </c>
      <c r="D203" s="33">
        <v>5</v>
      </c>
      <c r="E203" s="33">
        <v>3</v>
      </c>
      <c r="F203" s="33">
        <v>3</v>
      </c>
      <c r="G203" s="33">
        <v>11</v>
      </c>
      <c r="H203" s="28"/>
      <c r="I203" s="29"/>
      <c r="J203" s="29"/>
      <c r="K203" s="29"/>
      <c r="L203" s="30"/>
    </row>
    <row r="204" spans="1:12">
      <c r="A204" s="31"/>
      <c r="B204" s="26" t="s">
        <v>392</v>
      </c>
      <c r="C204" s="33">
        <v>0</v>
      </c>
      <c r="D204" s="33">
        <v>8</v>
      </c>
      <c r="E204" s="33">
        <v>7</v>
      </c>
      <c r="F204" s="33">
        <v>3</v>
      </c>
      <c r="G204" s="33">
        <v>18</v>
      </c>
      <c r="H204" s="28"/>
      <c r="I204" s="29"/>
      <c r="J204" s="29"/>
      <c r="K204" s="29"/>
      <c r="L204" s="30"/>
    </row>
    <row r="205" spans="1:12">
      <c r="A205" s="31"/>
      <c r="B205" s="26" t="s">
        <v>393</v>
      </c>
      <c r="C205" s="33">
        <v>0</v>
      </c>
      <c r="D205" s="33">
        <v>8</v>
      </c>
      <c r="E205" s="33">
        <v>7</v>
      </c>
      <c r="F205" s="33">
        <v>3</v>
      </c>
      <c r="G205" s="33">
        <v>18</v>
      </c>
      <c r="H205" s="28"/>
      <c r="I205" s="29"/>
      <c r="J205" s="29"/>
      <c r="K205" s="29"/>
      <c r="L205" s="30"/>
    </row>
    <row r="206" spans="1:12">
      <c r="A206" s="31"/>
      <c r="B206" s="26" t="s">
        <v>394</v>
      </c>
      <c r="C206" s="33">
        <v>0</v>
      </c>
      <c r="D206" s="33">
        <v>8</v>
      </c>
      <c r="E206" s="33">
        <v>7</v>
      </c>
      <c r="F206" s="33">
        <v>3</v>
      </c>
      <c r="G206" s="33">
        <v>18</v>
      </c>
      <c r="H206" s="28"/>
      <c r="I206" s="29"/>
      <c r="J206" s="29"/>
      <c r="K206" s="29"/>
      <c r="L206" s="30"/>
    </row>
    <row r="207" spans="1:12">
      <c r="B207" s="26" t="s">
        <v>395</v>
      </c>
      <c r="C207" s="33">
        <v>0</v>
      </c>
      <c r="D207" s="33">
        <v>5</v>
      </c>
      <c r="E207" s="33">
        <v>6</v>
      </c>
      <c r="F207" s="33">
        <v>1</v>
      </c>
      <c r="G207" s="33">
        <v>12</v>
      </c>
    </row>
    <row r="208" spans="1:12">
      <c r="B208" s="26" t="s">
        <v>396</v>
      </c>
      <c r="C208" s="33">
        <v>0</v>
      </c>
      <c r="D208" s="33">
        <v>6</v>
      </c>
      <c r="E208" s="33">
        <v>7</v>
      </c>
      <c r="F208" s="33">
        <v>1</v>
      </c>
      <c r="G208" s="33">
        <v>14</v>
      </c>
    </row>
    <row r="209" spans="2:7">
      <c r="B209" s="26" t="s">
        <v>397</v>
      </c>
      <c r="C209" s="33">
        <v>0</v>
      </c>
      <c r="D209" s="33">
        <v>7</v>
      </c>
      <c r="E209" s="33">
        <v>6</v>
      </c>
      <c r="F209" s="33">
        <v>2</v>
      </c>
      <c r="G209" s="33">
        <v>15</v>
      </c>
    </row>
    <row r="210" spans="2:7">
      <c r="B210" s="26" t="s">
        <v>398</v>
      </c>
      <c r="C210" s="33">
        <v>0</v>
      </c>
      <c r="D210" s="33">
        <v>5</v>
      </c>
      <c r="E210" s="33">
        <v>9</v>
      </c>
      <c r="F210" s="33">
        <v>1</v>
      </c>
      <c r="G210" s="33">
        <v>15</v>
      </c>
    </row>
    <row r="211" spans="2:7">
      <c r="B211" s="26" t="s">
        <v>399</v>
      </c>
      <c r="C211" s="33">
        <v>0</v>
      </c>
      <c r="D211" s="33">
        <v>2</v>
      </c>
      <c r="E211" s="33">
        <v>13</v>
      </c>
      <c r="F211" s="33">
        <v>2</v>
      </c>
      <c r="G211" s="33">
        <v>17</v>
      </c>
    </row>
    <row r="212" spans="2:7">
      <c r="B212" s="26" t="s">
        <v>400</v>
      </c>
      <c r="C212" s="33">
        <v>0</v>
      </c>
      <c r="D212" s="33">
        <v>2</v>
      </c>
      <c r="E212" s="33">
        <v>8</v>
      </c>
      <c r="F212" s="33">
        <v>1</v>
      </c>
      <c r="G212" s="33">
        <v>11</v>
      </c>
    </row>
    <row r="213" spans="2:7">
      <c r="B213" s="26" t="s">
        <v>401</v>
      </c>
      <c r="C213" s="33">
        <v>0</v>
      </c>
      <c r="D213" s="33">
        <v>3</v>
      </c>
      <c r="E213" s="33">
        <v>5</v>
      </c>
      <c r="F213" s="33">
        <v>2</v>
      </c>
      <c r="G213" s="33">
        <v>10</v>
      </c>
    </row>
    <row r="214" spans="2:7">
      <c r="B214" s="26" t="s">
        <v>402</v>
      </c>
      <c r="C214" s="33">
        <v>0</v>
      </c>
      <c r="D214" s="33">
        <v>2</v>
      </c>
      <c r="E214" s="33">
        <v>7</v>
      </c>
      <c r="F214" s="33">
        <v>4</v>
      </c>
      <c r="G214" s="33">
        <v>13</v>
      </c>
    </row>
    <row r="215" spans="2:7">
      <c r="B215" s="26" t="s">
        <v>403</v>
      </c>
      <c r="C215" s="33">
        <v>0</v>
      </c>
      <c r="D215" s="33">
        <v>6</v>
      </c>
      <c r="E215" s="33">
        <v>9</v>
      </c>
      <c r="F215" s="33">
        <v>3</v>
      </c>
      <c r="G215" s="33">
        <v>18</v>
      </c>
    </row>
    <row r="216" spans="2:7">
      <c r="B216" s="26" t="s">
        <v>404</v>
      </c>
      <c r="C216" s="33">
        <v>0</v>
      </c>
      <c r="D216" s="33">
        <v>7</v>
      </c>
      <c r="E216" s="33">
        <v>9</v>
      </c>
      <c r="F216" s="33">
        <v>3</v>
      </c>
      <c r="G216" s="33">
        <v>19</v>
      </c>
    </row>
    <row r="217" spans="2:7">
      <c r="B217" s="26" t="s">
        <v>405</v>
      </c>
      <c r="C217" s="33">
        <v>0</v>
      </c>
      <c r="D217" s="33">
        <v>6</v>
      </c>
      <c r="E217" s="33">
        <v>5</v>
      </c>
      <c r="F217" s="33">
        <v>5</v>
      </c>
      <c r="G217" s="33">
        <v>16</v>
      </c>
    </row>
    <row r="218" spans="2:7">
      <c r="B218" s="26" t="s">
        <v>406</v>
      </c>
      <c r="C218" s="33">
        <v>0</v>
      </c>
      <c r="D218" s="33">
        <v>4</v>
      </c>
      <c r="E218" s="33">
        <v>9</v>
      </c>
      <c r="F218" s="33">
        <v>3</v>
      </c>
      <c r="G218" s="33">
        <v>16</v>
      </c>
    </row>
    <row r="219" spans="2:7">
      <c r="B219" s="26" t="s">
        <v>407</v>
      </c>
      <c r="C219" s="33">
        <v>0</v>
      </c>
      <c r="D219" s="33">
        <v>4</v>
      </c>
      <c r="E219" s="33">
        <v>9</v>
      </c>
      <c r="F219" s="33">
        <v>4</v>
      </c>
      <c r="G219" s="33">
        <v>17</v>
      </c>
    </row>
    <row r="220" spans="2:7">
      <c r="B220" s="26" t="s">
        <v>408</v>
      </c>
      <c r="C220" s="33">
        <v>0</v>
      </c>
      <c r="D220" s="33">
        <v>7</v>
      </c>
      <c r="E220" s="33">
        <v>10</v>
      </c>
      <c r="F220" s="33">
        <v>6</v>
      </c>
      <c r="G220" s="33">
        <v>23</v>
      </c>
    </row>
    <row r="221" spans="2:7">
      <c r="B221" s="26" t="s">
        <v>409</v>
      </c>
      <c r="C221" s="33">
        <v>0</v>
      </c>
      <c r="D221" s="33">
        <v>1</v>
      </c>
      <c r="E221" s="33">
        <v>8</v>
      </c>
      <c r="F221" s="33">
        <v>7</v>
      </c>
      <c r="G221" s="33">
        <v>16</v>
      </c>
    </row>
    <row r="222" spans="2:7">
      <c r="B222" s="26" t="s">
        <v>410</v>
      </c>
      <c r="C222" s="33">
        <v>0</v>
      </c>
      <c r="D222" s="33">
        <v>6</v>
      </c>
      <c r="E222" s="33">
        <v>8</v>
      </c>
      <c r="F222" s="33">
        <v>3</v>
      </c>
      <c r="G222" s="33">
        <v>17</v>
      </c>
    </row>
    <row r="223" spans="2:7">
      <c r="B223" s="26" t="s">
        <v>411</v>
      </c>
      <c r="C223" s="33">
        <v>0</v>
      </c>
      <c r="D223" s="33">
        <v>6</v>
      </c>
      <c r="E223" s="33">
        <v>7</v>
      </c>
      <c r="F223" s="33">
        <v>4</v>
      </c>
      <c r="G223" s="33">
        <v>17</v>
      </c>
    </row>
    <row r="224" spans="2:7">
      <c r="B224" s="26" t="s">
        <v>412</v>
      </c>
      <c r="C224" s="33">
        <v>0</v>
      </c>
      <c r="D224" s="33">
        <v>8</v>
      </c>
      <c r="E224" s="33">
        <v>12</v>
      </c>
      <c r="F224" s="33">
        <v>7</v>
      </c>
      <c r="G224" s="33">
        <v>27</v>
      </c>
    </row>
    <row r="225" spans="2:7">
      <c r="B225" s="26" t="s">
        <v>413</v>
      </c>
      <c r="C225" s="33">
        <v>0</v>
      </c>
      <c r="D225" s="33">
        <v>11</v>
      </c>
      <c r="E225" s="33">
        <v>12</v>
      </c>
      <c r="F225" s="33">
        <v>4</v>
      </c>
      <c r="G225" s="33">
        <v>27</v>
      </c>
    </row>
    <row r="226" spans="2:7">
      <c r="B226" s="26" t="s">
        <v>414</v>
      </c>
      <c r="C226" s="33">
        <v>0</v>
      </c>
      <c r="D226" s="33">
        <v>6</v>
      </c>
      <c r="E226" s="33">
        <v>9</v>
      </c>
      <c r="F226" s="33">
        <v>2</v>
      </c>
      <c r="G226" s="33">
        <v>17</v>
      </c>
    </row>
    <row r="227" spans="2:7">
      <c r="B227" s="26" t="s">
        <v>415</v>
      </c>
      <c r="C227" s="33">
        <v>0</v>
      </c>
      <c r="D227" s="33">
        <v>3</v>
      </c>
      <c r="E227" s="33">
        <v>8</v>
      </c>
      <c r="F227" s="33">
        <v>0</v>
      </c>
      <c r="G227" s="33">
        <v>11</v>
      </c>
    </row>
    <row r="228" spans="2:7">
      <c r="B228" s="26" t="s">
        <v>416</v>
      </c>
      <c r="C228" s="33">
        <v>0</v>
      </c>
      <c r="D228" s="33">
        <v>3</v>
      </c>
      <c r="E228" s="33">
        <v>8</v>
      </c>
      <c r="F228" s="33">
        <v>1</v>
      </c>
      <c r="G228" s="33">
        <v>12</v>
      </c>
    </row>
    <row r="229" spans="2:7">
      <c r="B229" s="26" t="s">
        <v>417</v>
      </c>
      <c r="C229" s="33">
        <v>0</v>
      </c>
      <c r="D229" s="33">
        <v>5</v>
      </c>
      <c r="E229" s="33">
        <v>7</v>
      </c>
      <c r="F229" s="33">
        <v>1</v>
      </c>
      <c r="G229" s="33">
        <v>13</v>
      </c>
    </row>
    <row r="230" spans="2:7">
      <c r="B230" s="26" t="s">
        <v>418</v>
      </c>
      <c r="C230" s="33">
        <v>0</v>
      </c>
      <c r="D230" s="33">
        <v>1</v>
      </c>
      <c r="E230" s="33">
        <v>4</v>
      </c>
      <c r="F230" s="33">
        <v>1</v>
      </c>
      <c r="G230" s="33">
        <v>6</v>
      </c>
    </row>
    <row r="231" spans="2:7">
      <c r="B231" s="26" t="s">
        <v>419</v>
      </c>
      <c r="C231" s="33">
        <v>0</v>
      </c>
      <c r="D231" s="33">
        <v>2</v>
      </c>
      <c r="E231" s="33">
        <v>8</v>
      </c>
      <c r="F231" s="33">
        <v>2</v>
      </c>
      <c r="G231" s="33">
        <v>12</v>
      </c>
    </row>
    <row r="232" spans="2:7">
      <c r="B232" s="26" t="s">
        <v>420</v>
      </c>
      <c r="C232" s="33">
        <v>0</v>
      </c>
      <c r="D232" s="33">
        <v>1</v>
      </c>
      <c r="E232" s="33">
        <v>8</v>
      </c>
      <c r="F232" s="33">
        <v>1</v>
      </c>
      <c r="G232" s="33">
        <v>10</v>
      </c>
    </row>
    <row r="233" spans="2:7">
      <c r="B233" s="26" t="s">
        <v>421</v>
      </c>
      <c r="C233" s="33">
        <v>0</v>
      </c>
      <c r="D233" s="33">
        <v>2</v>
      </c>
      <c r="E233" s="33">
        <v>7</v>
      </c>
      <c r="F233" s="33">
        <v>1</v>
      </c>
      <c r="G233" s="33">
        <v>10</v>
      </c>
    </row>
    <row r="234" spans="2:7">
      <c r="B234" s="26" t="s">
        <v>422</v>
      </c>
      <c r="C234" s="33">
        <v>0</v>
      </c>
      <c r="D234" s="33">
        <v>2</v>
      </c>
      <c r="E234" s="33">
        <v>5</v>
      </c>
      <c r="F234" s="33">
        <v>1</v>
      </c>
      <c r="G234" s="33">
        <v>8</v>
      </c>
    </row>
    <row r="235" spans="2:7">
      <c r="B235" s="26" t="s">
        <v>423</v>
      </c>
      <c r="C235" s="33">
        <v>0</v>
      </c>
      <c r="D235" s="33">
        <v>3</v>
      </c>
      <c r="E235" s="33">
        <v>2</v>
      </c>
      <c r="F235" s="33">
        <v>1</v>
      </c>
      <c r="G235" s="33">
        <v>6</v>
      </c>
    </row>
    <row r="236" spans="2:7">
      <c r="B236" s="26" t="s">
        <v>424</v>
      </c>
      <c r="C236" s="33">
        <v>0</v>
      </c>
      <c r="D236" s="33">
        <v>4</v>
      </c>
      <c r="E236" s="33">
        <v>1</v>
      </c>
      <c r="F236" s="33">
        <v>1</v>
      </c>
      <c r="G236" s="33">
        <v>6</v>
      </c>
    </row>
    <row r="237" spans="2:7">
      <c r="B237" s="26" t="s">
        <v>425</v>
      </c>
      <c r="C237" s="33">
        <v>0</v>
      </c>
      <c r="D237" s="33">
        <v>2</v>
      </c>
      <c r="E237" s="33">
        <v>8</v>
      </c>
      <c r="F237" s="33">
        <v>1</v>
      </c>
      <c r="G237" s="33">
        <v>11</v>
      </c>
    </row>
    <row r="238" spans="2:7">
      <c r="B238" s="26" t="s">
        <v>426</v>
      </c>
      <c r="C238" s="33">
        <v>0</v>
      </c>
      <c r="D238" s="33">
        <v>1</v>
      </c>
      <c r="E238" s="33">
        <v>4</v>
      </c>
      <c r="F238" s="33">
        <v>1</v>
      </c>
      <c r="G238" s="33">
        <v>6</v>
      </c>
    </row>
    <row r="239" spans="2:7">
      <c r="B239" s="26" t="s">
        <v>427</v>
      </c>
      <c r="C239" s="33">
        <v>0</v>
      </c>
      <c r="D239" s="33">
        <v>7</v>
      </c>
      <c r="E239" s="33">
        <v>6</v>
      </c>
      <c r="F239" s="33">
        <v>0</v>
      </c>
      <c r="G239" s="33">
        <v>13</v>
      </c>
    </row>
    <row r="240" spans="2:7">
      <c r="B240" s="26" t="s">
        <v>428</v>
      </c>
      <c r="C240" s="33">
        <v>0</v>
      </c>
      <c r="D240" s="33">
        <v>2</v>
      </c>
      <c r="E240" s="33">
        <v>6</v>
      </c>
      <c r="F240" s="33">
        <v>1</v>
      </c>
      <c r="G240" s="33">
        <v>9</v>
      </c>
    </row>
    <row r="241" spans="2:7">
      <c r="B241" s="26" t="s">
        <v>429</v>
      </c>
      <c r="C241" s="33">
        <v>0</v>
      </c>
      <c r="D241" s="33">
        <v>2</v>
      </c>
      <c r="E241" s="33">
        <v>6</v>
      </c>
      <c r="F241" s="33">
        <v>1</v>
      </c>
      <c r="G241" s="33">
        <v>9</v>
      </c>
    </row>
    <row r="242" spans="2:7">
      <c r="B242" s="26" t="s">
        <v>430</v>
      </c>
      <c r="C242" s="33">
        <v>0</v>
      </c>
      <c r="D242" s="33">
        <v>7</v>
      </c>
      <c r="E242" s="33">
        <v>4</v>
      </c>
      <c r="F242" s="33">
        <v>1</v>
      </c>
      <c r="G242" s="33">
        <v>12</v>
      </c>
    </row>
    <row r="243" spans="2:7">
      <c r="B243" s="26" t="s">
        <v>431</v>
      </c>
      <c r="C243" s="33">
        <v>0</v>
      </c>
      <c r="D243" s="33">
        <v>10</v>
      </c>
      <c r="E243" s="33">
        <v>9</v>
      </c>
      <c r="F243" s="33">
        <v>2</v>
      </c>
      <c r="G243" s="33">
        <v>21</v>
      </c>
    </row>
    <row r="244" spans="2:7">
      <c r="B244" s="26" t="s">
        <v>432</v>
      </c>
      <c r="C244" s="33">
        <v>0</v>
      </c>
      <c r="D244" s="33">
        <v>5</v>
      </c>
      <c r="E244" s="33">
        <v>9</v>
      </c>
      <c r="F244" s="33">
        <v>1</v>
      </c>
      <c r="G244" s="33">
        <v>15</v>
      </c>
    </row>
    <row r="245" spans="2:7">
      <c r="B245" s="26" t="s">
        <v>433</v>
      </c>
      <c r="C245" s="33">
        <v>0</v>
      </c>
      <c r="D245" s="33">
        <v>9</v>
      </c>
      <c r="E245" s="33">
        <v>8</v>
      </c>
      <c r="F245" s="33">
        <v>2</v>
      </c>
      <c r="G245" s="33">
        <v>19</v>
      </c>
    </row>
    <row r="246" spans="2:7">
      <c r="B246" s="26" t="s">
        <v>434</v>
      </c>
      <c r="C246" s="33">
        <v>0</v>
      </c>
      <c r="D246" s="33">
        <v>9</v>
      </c>
      <c r="E246" s="33">
        <v>11</v>
      </c>
      <c r="F246" s="33">
        <v>2</v>
      </c>
      <c r="G246" s="33">
        <v>22</v>
      </c>
    </row>
    <row r="247" spans="2:7">
      <c r="B247" s="26" t="s">
        <v>435</v>
      </c>
      <c r="C247" s="33">
        <v>0</v>
      </c>
      <c r="D247" s="33">
        <v>5</v>
      </c>
      <c r="E247" s="33">
        <v>8</v>
      </c>
      <c r="F247" s="33">
        <v>1</v>
      </c>
      <c r="G247" s="33">
        <v>14</v>
      </c>
    </row>
    <row r="248" spans="2:7">
      <c r="B248" s="26" t="s">
        <v>436</v>
      </c>
      <c r="C248" s="33">
        <v>0</v>
      </c>
      <c r="D248" s="33">
        <v>6</v>
      </c>
      <c r="E248" s="33">
        <v>9</v>
      </c>
      <c r="F248" s="33">
        <v>1</v>
      </c>
      <c r="G248" s="33">
        <v>16</v>
      </c>
    </row>
    <row r="249" spans="2:7">
      <c r="B249" s="26" t="s">
        <v>437</v>
      </c>
      <c r="C249" s="33">
        <v>0</v>
      </c>
      <c r="D249" s="33">
        <v>6</v>
      </c>
      <c r="E249" s="33">
        <v>10</v>
      </c>
      <c r="F249" s="33">
        <v>4</v>
      </c>
      <c r="G249" s="33">
        <v>20</v>
      </c>
    </row>
    <row r="250" spans="2:7">
      <c r="B250" s="26" t="s">
        <v>438</v>
      </c>
      <c r="C250" s="33">
        <v>0</v>
      </c>
      <c r="D250" s="33">
        <v>7</v>
      </c>
      <c r="E250" s="33">
        <v>16</v>
      </c>
      <c r="F250" s="33">
        <v>3</v>
      </c>
      <c r="G250" s="33">
        <v>26</v>
      </c>
    </row>
    <row r="251" spans="2:7">
      <c r="B251" s="26" t="s">
        <v>439</v>
      </c>
      <c r="C251" s="33">
        <v>0</v>
      </c>
      <c r="D251" s="33">
        <v>6</v>
      </c>
      <c r="E251" s="33">
        <v>17</v>
      </c>
      <c r="F251" s="33">
        <v>2</v>
      </c>
      <c r="G251" s="33">
        <v>25</v>
      </c>
    </row>
    <row r="252" spans="2:7">
      <c r="B252" s="26" t="s">
        <v>440</v>
      </c>
      <c r="C252" s="33">
        <v>0</v>
      </c>
      <c r="D252" s="33">
        <v>6</v>
      </c>
      <c r="E252" s="33">
        <v>17</v>
      </c>
      <c r="F252" s="33">
        <v>2</v>
      </c>
      <c r="G252" s="33">
        <v>25</v>
      </c>
    </row>
    <row r="253" spans="2:7">
      <c r="B253" s="26" t="s">
        <v>441</v>
      </c>
      <c r="C253" s="33">
        <v>0</v>
      </c>
      <c r="D253" s="33">
        <v>6</v>
      </c>
      <c r="E253" s="33">
        <v>17</v>
      </c>
      <c r="F253" s="33">
        <v>2</v>
      </c>
      <c r="G253" s="33">
        <v>25</v>
      </c>
    </row>
    <row r="254" spans="2:7">
      <c r="B254" s="26" t="s">
        <v>442</v>
      </c>
      <c r="C254" s="33">
        <v>0</v>
      </c>
      <c r="D254" s="33">
        <v>6</v>
      </c>
      <c r="E254" s="33">
        <v>17</v>
      </c>
      <c r="F254" s="33">
        <v>2</v>
      </c>
      <c r="G254" s="33">
        <v>25</v>
      </c>
    </row>
    <row r="255" spans="2:7">
      <c r="B255" s="26" t="s">
        <v>443</v>
      </c>
      <c r="C255" s="33">
        <v>0</v>
      </c>
      <c r="D255" s="33">
        <v>6</v>
      </c>
      <c r="E255" s="33">
        <v>8</v>
      </c>
      <c r="F255" s="33">
        <v>1</v>
      </c>
      <c r="G255" s="33">
        <v>15</v>
      </c>
    </row>
    <row r="256" spans="2:7">
      <c r="B256" s="26" t="s">
        <v>444</v>
      </c>
      <c r="C256" s="33">
        <v>0</v>
      </c>
      <c r="D256" s="33">
        <v>6</v>
      </c>
      <c r="E256" s="33">
        <v>7</v>
      </c>
      <c r="F256" s="33">
        <v>1</v>
      </c>
      <c r="G256" s="33">
        <v>14</v>
      </c>
    </row>
    <row r="257" spans="2:7">
      <c r="B257" s="26" t="s">
        <v>445</v>
      </c>
      <c r="C257" s="33">
        <v>0</v>
      </c>
      <c r="D257" s="33">
        <v>4</v>
      </c>
      <c r="E257" s="33">
        <v>3</v>
      </c>
      <c r="F257" s="33">
        <v>1</v>
      </c>
      <c r="G257" s="33">
        <v>8</v>
      </c>
    </row>
    <row r="258" spans="2:7">
      <c r="B258" s="26" t="s">
        <v>446</v>
      </c>
      <c r="C258" s="33">
        <v>0</v>
      </c>
      <c r="D258" s="33">
        <v>8</v>
      </c>
      <c r="E258" s="33">
        <v>15</v>
      </c>
      <c r="F258" s="33">
        <v>0</v>
      </c>
      <c r="G258" s="33">
        <v>23</v>
      </c>
    </row>
    <row r="259" spans="2:7">
      <c r="B259" s="26" t="s">
        <v>447</v>
      </c>
      <c r="C259" s="33">
        <v>0</v>
      </c>
      <c r="D259" s="33">
        <v>8</v>
      </c>
      <c r="E259" s="33">
        <v>6</v>
      </c>
      <c r="F259" s="33">
        <v>1</v>
      </c>
      <c r="G259" s="33">
        <v>15</v>
      </c>
    </row>
    <row r="260" spans="2:7">
      <c r="B260" s="26" t="s">
        <v>448</v>
      </c>
      <c r="C260" s="33">
        <v>0</v>
      </c>
      <c r="D260" s="33">
        <v>4</v>
      </c>
      <c r="E260" s="33">
        <v>5</v>
      </c>
      <c r="F260" s="33">
        <v>3</v>
      </c>
      <c r="G260" s="33">
        <v>12</v>
      </c>
    </row>
    <row r="261" spans="2:7">
      <c r="B261" s="26" t="s">
        <v>449</v>
      </c>
      <c r="C261" s="33">
        <v>0</v>
      </c>
      <c r="D261" s="33">
        <v>12</v>
      </c>
      <c r="E261" s="33">
        <v>8</v>
      </c>
      <c r="F261" s="33">
        <v>5</v>
      </c>
      <c r="G261" s="33">
        <v>25</v>
      </c>
    </row>
    <row r="262" spans="2:7">
      <c r="B262" s="26" t="s">
        <v>450</v>
      </c>
      <c r="C262" s="33">
        <v>0</v>
      </c>
      <c r="D262" s="33">
        <v>3</v>
      </c>
      <c r="E262" s="33">
        <v>9</v>
      </c>
      <c r="F262" s="33">
        <v>1</v>
      </c>
      <c r="G262" s="33">
        <v>13</v>
      </c>
    </row>
    <row r="263" spans="2:7">
      <c r="B263" s="26" t="s">
        <v>451</v>
      </c>
      <c r="C263" s="33">
        <v>0</v>
      </c>
      <c r="D263" s="33">
        <v>15</v>
      </c>
      <c r="E263" s="33">
        <v>13</v>
      </c>
      <c r="F263" s="33">
        <v>2</v>
      </c>
      <c r="G263" s="33">
        <v>30</v>
      </c>
    </row>
    <row r="264" spans="2:7">
      <c r="B264" s="26" t="s">
        <v>452</v>
      </c>
      <c r="C264" s="33">
        <v>0</v>
      </c>
      <c r="D264" s="33">
        <v>9</v>
      </c>
      <c r="E264" s="33">
        <v>7</v>
      </c>
      <c r="F264" s="33">
        <v>1</v>
      </c>
      <c r="G264" s="33">
        <v>17</v>
      </c>
    </row>
    <row r="265" spans="2:7">
      <c r="B265" s="26" t="s">
        <v>453</v>
      </c>
      <c r="C265" s="33">
        <v>0</v>
      </c>
      <c r="D265" s="33">
        <v>10</v>
      </c>
      <c r="E265" s="33">
        <v>5</v>
      </c>
      <c r="F265" s="33">
        <v>1</v>
      </c>
      <c r="G265" s="33">
        <v>16</v>
      </c>
    </row>
    <row r="266" spans="2:7">
      <c r="B266" s="26" t="s">
        <v>454</v>
      </c>
      <c r="C266" s="33">
        <v>0</v>
      </c>
      <c r="D266" s="33">
        <v>11</v>
      </c>
      <c r="E266" s="33">
        <v>6</v>
      </c>
      <c r="F266" s="33">
        <v>2</v>
      </c>
      <c r="G266" s="33">
        <v>19</v>
      </c>
    </row>
    <row r="267" spans="2:7">
      <c r="B267" s="26" t="s">
        <v>455</v>
      </c>
      <c r="C267" s="33">
        <v>0</v>
      </c>
      <c r="D267" s="33">
        <v>21</v>
      </c>
      <c r="E267" s="33">
        <v>6</v>
      </c>
      <c r="F267" s="33">
        <v>1</v>
      </c>
      <c r="G267" s="33">
        <v>28</v>
      </c>
    </row>
    <row r="268" spans="2:7">
      <c r="B268" s="26" t="s">
        <v>456</v>
      </c>
      <c r="C268" s="33">
        <v>0</v>
      </c>
      <c r="D268" s="33">
        <v>10</v>
      </c>
      <c r="E268" s="33">
        <v>6</v>
      </c>
      <c r="F268" s="33">
        <v>1</v>
      </c>
      <c r="G268" s="33">
        <v>17</v>
      </c>
    </row>
    <row r="269" spans="2:7">
      <c r="B269" s="26" t="s">
        <v>457</v>
      </c>
      <c r="C269" s="33">
        <v>0</v>
      </c>
      <c r="D269" s="33">
        <v>6</v>
      </c>
      <c r="E269" s="33">
        <v>2</v>
      </c>
      <c r="F269" s="33">
        <v>1</v>
      </c>
      <c r="G269" s="33">
        <v>9</v>
      </c>
    </row>
    <row r="270" spans="2:7">
      <c r="B270" s="26" t="s">
        <v>458</v>
      </c>
      <c r="C270" s="33">
        <v>0</v>
      </c>
      <c r="D270" s="33">
        <v>9</v>
      </c>
      <c r="E270" s="33">
        <v>5</v>
      </c>
      <c r="F270" s="33">
        <v>3</v>
      </c>
      <c r="G270" s="33">
        <v>17</v>
      </c>
    </row>
    <row r="271" spans="2:7">
      <c r="B271" s="26" t="s">
        <v>459</v>
      </c>
      <c r="C271" s="33">
        <v>0</v>
      </c>
      <c r="D271" s="33">
        <v>6</v>
      </c>
      <c r="E271" s="33">
        <v>1</v>
      </c>
      <c r="F271" s="33">
        <v>1</v>
      </c>
      <c r="G271" s="33">
        <v>8</v>
      </c>
    </row>
    <row r="272" spans="2:7">
      <c r="B272" s="26" t="s">
        <v>460</v>
      </c>
      <c r="C272" s="33">
        <v>0</v>
      </c>
      <c r="D272" s="33">
        <v>7</v>
      </c>
      <c r="E272" s="33">
        <v>4</v>
      </c>
      <c r="F272" s="33">
        <v>1</v>
      </c>
      <c r="G272" s="33">
        <v>12</v>
      </c>
    </row>
    <row r="273" spans="2:7">
      <c r="B273" s="26" t="s">
        <v>461</v>
      </c>
      <c r="C273" s="33">
        <v>0</v>
      </c>
      <c r="D273" s="33">
        <v>16</v>
      </c>
      <c r="E273" s="33">
        <v>12</v>
      </c>
      <c r="F273" s="33">
        <v>4</v>
      </c>
      <c r="G273" s="33">
        <v>32</v>
      </c>
    </row>
    <row r="274" spans="2:7">
      <c r="B274" s="26" t="s">
        <v>462</v>
      </c>
      <c r="C274" s="33">
        <v>0</v>
      </c>
      <c r="D274" s="33">
        <v>17</v>
      </c>
      <c r="E274" s="33">
        <v>6</v>
      </c>
      <c r="F274" s="33">
        <v>1</v>
      </c>
      <c r="G274" s="33">
        <v>24</v>
      </c>
    </row>
    <row r="275" spans="2:7">
      <c r="B275" s="26" t="s">
        <v>463</v>
      </c>
      <c r="C275" s="33">
        <v>0</v>
      </c>
      <c r="D275" s="33">
        <v>32</v>
      </c>
      <c r="E275" s="33">
        <v>19</v>
      </c>
      <c r="F275" s="33">
        <v>5</v>
      </c>
      <c r="G275" s="33">
        <v>56</v>
      </c>
    </row>
    <row r="276" spans="2:7">
      <c r="B276" s="26" t="s">
        <v>464</v>
      </c>
      <c r="C276" s="33">
        <v>0</v>
      </c>
      <c r="D276" s="33">
        <v>32</v>
      </c>
      <c r="E276" s="33">
        <v>23</v>
      </c>
      <c r="F276" s="33">
        <v>9</v>
      </c>
      <c r="G276" s="33">
        <v>64</v>
      </c>
    </row>
    <row r="277" spans="2:7">
      <c r="B277" s="26" t="s">
        <v>465</v>
      </c>
      <c r="C277" s="33">
        <v>0</v>
      </c>
      <c r="D277" s="33">
        <v>21</v>
      </c>
      <c r="E277" s="33">
        <v>11</v>
      </c>
      <c r="F277" s="33">
        <v>4</v>
      </c>
      <c r="G277" s="33">
        <v>36</v>
      </c>
    </row>
    <row r="278" spans="2:7">
      <c r="B278" s="26" t="s">
        <v>466</v>
      </c>
      <c r="C278" s="33">
        <v>0</v>
      </c>
      <c r="D278" s="33">
        <v>24</v>
      </c>
      <c r="E278" s="33">
        <v>13</v>
      </c>
      <c r="F278" s="33">
        <v>5</v>
      </c>
      <c r="G278" s="33">
        <v>42</v>
      </c>
    </row>
    <row r="279" spans="2:7">
      <c r="B279" s="26" t="s">
        <v>467</v>
      </c>
      <c r="C279" s="33">
        <v>0</v>
      </c>
      <c r="D279" s="33">
        <v>28</v>
      </c>
      <c r="E279" s="33">
        <v>20</v>
      </c>
      <c r="F279" s="33">
        <v>15</v>
      </c>
      <c r="G279" s="33">
        <v>63</v>
      </c>
    </row>
    <row r="280" spans="2:7">
      <c r="B280" s="26" t="s">
        <v>468</v>
      </c>
      <c r="C280" s="33">
        <v>0</v>
      </c>
      <c r="D280" s="33">
        <v>23</v>
      </c>
      <c r="E280" s="33">
        <v>12</v>
      </c>
      <c r="F280" s="33">
        <v>13</v>
      </c>
      <c r="G280" s="33">
        <v>48</v>
      </c>
    </row>
    <row r="281" spans="2:7">
      <c r="B281" s="26" t="s">
        <v>469</v>
      </c>
      <c r="C281" s="33">
        <v>0</v>
      </c>
      <c r="D281" s="33">
        <v>22</v>
      </c>
      <c r="E281" s="33">
        <v>17</v>
      </c>
      <c r="F281" s="33">
        <v>7</v>
      </c>
      <c r="G281" s="33">
        <v>46</v>
      </c>
    </row>
    <row r="282" spans="2:7">
      <c r="B282" s="26" t="s">
        <v>470</v>
      </c>
      <c r="C282" s="33">
        <v>0</v>
      </c>
      <c r="D282" s="33">
        <v>28</v>
      </c>
      <c r="E282" s="33">
        <v>21</v>
      </c>
      <c r="F282" s="33">
        <v>7</v>
      </c>
      <c r="G282" s="33">
        <v>56</v>
      </c>
    </row>
    <row r="283" spans="2:7">
      <c r="B283" s="26" t="s">
        <v>471</v>
      </c>
      <c r="C283" s="33">
        <v>0</v>
      </c>
      <c r="D283" s="33">
        <v>34</v>
      </c>
      <c r="E283" s="33">
        <v>26</v>
      </c>
      <c r="F283" s="33">
        <v>9</v>
      </c>
      <c r="G283" s="33">
        <v>69</v>
      </c>
    </row>
    <row r="284" spans="2:7">
      <c r="B284" s="26" t="s">
        <v>472</v>
      </c>
      <c r="C284" s="33">
        <v>0</v>
      </c>
      <c r="D284" s="33">
        <v>26</v>
      </c>
      <c r="E284" s="33">
        <v>29</v>
      </c>
      <c r="F284" s="33">
        <v>7</v>
      </c>
      <c r="G284" s="33">
        <v>62</v>
      </c>
    </row>
    <row r="285" spans="2:7">
      <c r="B285" s="26" t="s">
        <v>473</v>
      </c>
      <c r="C285" s="33">
        <v>0</v>
      </c>
      <c r="D285" s="33">
        <v>25</v>
      </c>
      <c r="E285" s="33">
        <v>26</v>
      </c>
      <c r="F285" s="33">
        <v>4</v>
      </c>
      <c r="G285" s="33">
        <v>55</v>
      </c>
    </row>
    <row r="286" spans="2:7">
      <c r="B286" s="26" t="s">
        <v>474</v>
      </c>
      <c r="C286" s="33">
        <v>0</v>
      </c>
      <c r="D286" s="33">
        <v>31</v>
      </c>
      <c r="E286" s="33">
        <v>25</v>
      </c>
      <c r="F286" s="33">
        <v>10</v>
      </c>
      <c r="G286" s="33">
        <v>66</v>
      </c>
    </row>
    <row r="287" spans="2:7">
      <c r="B287" s="26" t="s">
        <v>475</v>
      </c>
      <c r="C287" s="33">
        <v>0</v>
      </c>
      <c r="D287" s="33">
        <v>35</v>
      </c>
      <c r="E287" s="33">
        <v>26</v>
      </c>
      <c r="F287" s="33">
        <v>10</v>
      </c>
      <c r="G287" s="33">
        <v>71</v>
      </c>
    </row>
    <row r="288" spans="2:7">
      <c r="B288" s="26" t="s">
        <v>476</v>
      </c>
      <c r="C288" s="33">
        <v>0</v>
      </c>
      <c r="D288" s="33">
        <v>22</v>
      </c>
      <c r="E288" s="33">
        <v>25</v>
      </c>
      <c r="F288" s="33">
        <v>4</v>
      </c>
      <c r="G288" s="33">
        <v>51</v>
      </c>
    </row>
    <row r="289" spans="2:7">
      <c r="B289" s="26" t="s">
        <v>477</v>
      </c>
      <c r="C289" s="33">
        <v>0</v>
      </c>
      <c r="D289" s="33">
        <v>23</v>
      </c>
      <c r="E289" s="33">
        <v>29</v>
      </c>
      <c r="F289" s="33">
        <v>5</v>
      </c>
      <c r="G289" s="33">
        <v>57</v>
      </c>
    </row>
    <row r="290" spans="2:7">
      <c r="B290" s="26" t="s">
        <v>478</v>
      </c>
      <c r="C290" s="33">
        <v>0</v>
      </c>
      <c r="D290" s="33">
        <v>30</v>
      </c>
      <c r="E290" s="33">
        <v>25</v>
      </c>
      <c r="F290" s="33">
        <v>5</v>
      </c>
      <c r="G290" s="33">
        <v>60</v>
      </c>
    </row>
    <row r="291" spans="2:7">
      <c r="B291" s="26" t="s">
        <v>479</v>
      </c>
      <c r="C291" s="33">
        <v>0</v>
      </c>
      <c r="D291" s="33">
        <v>20</v>
      </c>
      <c r="E291" s="33">
        <v>19</v>
      </c>
      <c r="F291" s="33">
        <v>3</v>
      </c>
      <c r="G291" s="33">
        <v>42</v>
      </c>
    </row>
    <row r="292" spans="2:7">
      <c r="B292" s="26" t="s">
        <v>480</v>
      </c>
      <c r="C292" s="33">
        <v>0</v>
      </c>
      <c r="D292" s="33">
        <v>21</v>
      </c>
      <c r="E292" s="33">
        <v>24</v>
      </c>
      <c r="F292" s="33">
        <v>3</v>
      </c>
      <c r="G292" s="33">
        <v>48</v>
      </c>
    </row>
    <row r="293" spans="2:7">
      <c r="B293" s="26" t="s">
        <v>481</v>
      </c>
      <c r="C293" s="33">
        <v>0</v>
      </c>
      <c r="D293" s="33">
        <v>27</v>
      </c>
      <c r="E293" s="33">
        <v>22</v>
      </c>
      <c r="F293" s="33">
        <v>4</v>
      </c>
      <c r="G293" s="33">
        <v>53</v>
      </c>
    </row>
    <row r="294" spans="2:7">
      <c r="B294" s="26" t="s">
        <v>482</v>
      </c>
      <c r="C294" s="33">
        <v>0</v>
      </c>
      <c r="D294" s="33">
        <v>11</v>
      </c>
      <c r="E294" s="33">
        <v>6</v>
      </c>
      <c r="F294" s="33">
        <v>0</v>
      </c>
      <c r="G294" s="33">
        <v>17</v>
      </c>
    </row>
    <row r="295" spans="2:7">
      <c r="B295" s="26" t="s">
        <v>483</v>
      </c>
      <c r="C295" s="33">
        <v>0</v>
      </c>
      <c r="D295" s="33">
        <v>6</v>
      </c>
      <c r="E295" s="33">
        <v>2</v>
      </c>
      <c r="F295" s="33">
        <v>2</v>
      </c>
      <c r="G295" s="33">
        <v>10</v>
      </c>
    </row>
    <row r="296" spans="2:7">
      <c r="B296" s="26" t="s">
        <v>484</v>
      </c>
      <c r="C296" s="33">
        <v>0</v>
      </c>
      <c r="D296" s="33">
        <f>$D$134</f>
        <v>7</v>
      </c>
      <c r="E296" s="33">
        <f>$E$134</f>
        <v>3</v>
      </c>
      <c r="F296" s="33">
        <f>$F$134</f>
        <v>0</v>
      </c>
      <c r="G296" s="33">
        <f>$G$134</f>
        <v>24</v>
      </c>
    </row>
    <row r="297" spans="2:7">
      <c r="B297" s="26" t="s">
        <v>485</v>
      </c>
      <c r="C297" s="33">
        <v>0</v>
      </c>
      <c r="D297" s="33">
        <v>7</v>
      </c>
      <c r="E297" s="33">
        <v>5</v>
      </c>
      <c r="F297" s="33">
        <v>0</v>
      </c>
      <c r="G297" s="33">
        <v>12</v>
      </c>
    </row>
    <row r="298" spans="2:7">
      <c r="B298" s="26" t="s">
        <v>486</v>
      </c>
      <c r="C298" s="33">
        <v>0</v>
      </c>
      <c r="D298" s="33">
        <v>10</v>
      </c>
      <c r="E298" s="33">
        <v>3</v>
      </c>
      <c r="F298" s="33">
        <v>0</v>
      </c>
      <c r="G298" s="33">
        <v>13</v>
      </c>
    </row>
    <row r="299" spans="2:7">
      <c r="B299" s="26" t="s">
        <v>487</v>
      </c>
      <c r="C299" s="33">
        <v>0</v>
      </c>
      <c r="D299" s="33">
        <v>6</v>
      </c>
      <c r="E299" s="33">
        <v>1</v>
      </c>
      <c r="F299" s="33">
        <v>0</v>
      </c>
      <c r="G299" s="33">
        <v>7</v>
      </c>
    </row>
    <row r="300" spans="2:7">
      <c r="B300" s="26" t="s">
        <v>488</v>
      </c>
      <c r="C300" s="33">
        <v>0</v>
      </c>
      <c r="D300" s="33">
        <v>21</v>
      </c>
      <c r="E300" s="33">
        <v>9</v>
      </c>
      <c r="F300" s="33">
        <v>5</v>
      </c>
      <c r="G300" s="33">
        <v>35</v>
      </c>
    </row>
    <row r="301" spans="2:7">
      <c r="B301" s="26" t="s">
        <v>489</v>
      </c>
      <c r="C301" s="33">
        <v>0</v>
      </c>
      <c r="D301" s="33">
        <v>21</v>
      </c>
      <c r="E301" s="33">
        <v>4</v>
      </c>
      <c r="F301" s="33">
        <v>0</v>
      </c>
      <c r="G301" s="33">
        <v>25</v>
      </c>
    </row>
    <row r="302" spans="2:7">
      <c r="B302" s="26" t="s">
        <v>490</v>
      </c>
      <c r="C302" s="33">
        <v>0</v>
      </c>
      <c r="D302" s="33">
        <v>17</v>
      </c>
      <c r="E302" s="33">
        <v>3</v>
      </c>
      <c r="F302" s="33">
        <v>1</v>
      </c>
      <c r="G302" s="33">
        <v>21</v>
      </c>
    </row>
    <row r="303" spans="2:7">
      <c r="B303" s="26" t="s">
        <v>491</v>
      </c>
      <c r="C303" s="33">
        <v>0</v>
      </c>
      <c r="D303" s="33">
        <v>23</v>
      </c>
      <c r="E303" s="33">
        <v>26</v>
      </c>
      <c r="F303" s="33">
        <v>6</v>
      </c>
      <c r="G303" s="33">
        <v>55</v>
      </c>
    </row>
    <row r="304" spans="2:7">
      <c r="B304" s="26" t="s">
        <v>492</v>
      </c>
      <c r="C304" s="33">
        <v>0</v>
      </c>
      <c r="D304" s="33">
        <v>12</v>
      </c>
      <c r="E304" s="33">
        <v>8</v>
      </c>
      <c r="F304" s="33">
        <v>0</v>
      </c>
      <c r="G304" s="33">
        <v>20</v>
      </c>
    </row>
    <row r="305" spans="2:7">
      <c r="B305" s="26" t="s">
        <v>493</v>
      </c>
      <c r="C305" s="33">
        <v>0</v>
      </c>
      <c r="D305" s="33">
        <v>13</v>
      </c>
      <c r="E305" s="33">
        <v>8</v>
      </c>
      <c r="F305" s="33">
        <v>0</v>
      </c>
      <c r="G305" s="33">
        <v>21</v>
      </c>
    </row>
    <row r="306" spans="2:7">
      <c r="B306" s="26" t="s">
        <v>494</v>
      </c>
      <c r="C306" s="33">
        <v>0</v>
      </c>
      <c r="D306" s="33">
        <v>9</v>
      </c>
      <c r="E306" s="33">
        <v>7</v>
      </c>
      <c r="F306" s="33">
        <v>0</v>
      </c>
      <c r="G306" s="33">
        <v>16</v>
      </c>
    </row>
    <row r="307" spans="2:7">
      <c r="B307" s="26" t="s">
        <v>495</v>
      </c>
      <c r="C307" s="33">
        <v>0</v>
      </c>
      <c r="D307" s="33">
        <v>15</v>
      </c>
      <c r="E307" s="33">
        <v>7</v>
      </c>
      <c r="F307" s="33">
        <v>0</v>
      </c>
      <c r="G307" s="33">
        <v>22</v>
      </c>
    </row>
    <row r="308" spans="2:7">
      <c r="B308" s="26" t="s">
        <v>496</v>
      </c>
      <c r="C308" s="33">
        <v>0</v>
      </c>
      <c r="D308" s="33">
        <v>10</v>
      </c>
      <c r="E308" s="33">
        <v>14</v>
      </c>
      <c r="F308" s="33">
        <v>0</v>
      </c>
      <c r="G308" s="33">
        <v>24</v>
      </c>
    </row>
    <row r="309" spans="2:7">
      <c r="B309" s="26" t="s">
        <v>497</v>
      </c>
      <c r="C309" s="33">
        <v>0</v>
      </c>
      <c r="D309" s="33">
        <v>21</v>
      </c>
      <c r="E309" s="33">
        <v>30</v>
      </c>
      <c r="F309" s="33">
        <v>7</v>
      </c>
      <c r="G309" s="33">
        <v>58</v>
      </c>
    </row>
    <row r="310" spans="2:7">
      <c r="B310" s="26" t="s">
        <v>498</v>
      </c>
      <c r="C310" s="33">
        <v>0</v>
      </c>
      <c r="D310" s="33">
        <v>4</v>
      </c>
      <c r="E310" s="33">
        <v>6</v>
      </c>
      <c r="F310" s="33">
        <v>0</v>
      </c>
      <c r="G310" s="33">
        <v>10</v>
      </c>
    </row>
    <row r="311" spans="2:7">
      <c r="B311" s="26" t="s">
        <v>499</v>
      </c>
      <c r="C311" s="33">
        <v>0</v>
      </c>
      <c r="D311" s="33">
        <v>6</v>
      </c>
      <c r="E311" s="33">
        <v>3</v>
      </c>
      <c r="F311" s="33">
        <v>1</v>
      </c>
      <c r="G311" s="33">
        <v>10</v>
      </c>
    </row>
    <row r="312" spans="2:7">
      <c r="B312" s="26" t="s">
        <v>500</v>
      </c>
      <c r="C312" s="33">
        <v>0</v>
      </c>
      <c r="D312" s="33">
        <v>7</v>
      </c>
      <c r="E312" s="33">
        <v>5</v>
      </c>
      <c r="F312" s="33">
        <v>1</v>
      </c>
      <c r="G312" s="33">
        <v>13</v>
      </c>
    </row>
    <row r="313" spans="2:7">
      <c r="B313" s="26" t="s">
        <v>501</v>
      </c>
      <c r="C313" s="33">
        <v>0</v>
      </c>
      <c r="D313" s="33">
        <v>9</v>
      </c>
      <c r="E313" s="33">
        <v>3</v>
      </c>
      <c r="F313" s="33">
        <v>1</v>
      </c>
      <c r="G313" s="33">
        <v>13</v>
      </c>
    </row>
    <row r="314" spans="2:7">
      <c r="B314" s="26" t="s">
        <v>502</v>
      </c>
      <c r="C314" s="33">
        <v>0</v>
      </c>
      <c r="D314" s="33">
        <v>6</v>
      </c>
      <c r="E314" s="33">
        <v>1</v>
      </c>
      <c r="F314" s="33">
        <v>2</v>
      </c>
      <c r="G314" s="33">
        <v>9</v>
      </c>
    </row>
    <row r="315" spans="2:7">
      <c r="B315" s="26" t="s">
        <v>503</v>
      </c>
      <c r="C315" s="33">
        <v>0</v>
      </c>
      <c r="D315" s="33">
        <v>8</v>
      </c>
      <c r="E315" s="33">
        <v>1</v>
      </c>
      <c r="F315" s="33">
        <v>0</v>
      </c>
      <c r="G315" s="33">
        <v>9</v>
      </c>
    </row>
    <row r="316" spans="2:7">
      <c r="B316" s="26" t="s">
        <v>504</v>
      </c>
      <c r="C316" s="33">
        <v>0</v>
      </c>
      <c r="D316" s="33">
        <v>7</v>
      </c>
      <c r="E316" s="33">
        <v>2</v>
      </c>
      <c r="F316" s="33">
        <v>0</v>
      </c>
      <c r="G316" s="33">
        <v>9</v>
      </c>
    </row>
    <row r="317" spans="2:7">
      <c r="B317" s="26" t="s">
        <v>505</v>
      </c>
      <c r="C317" s="33">
        <v>0</v>
      </c>
      <c r="D317" s="33">
        <v>7</v>
      </c>
      <c r="E317" s="33">
        <v>4</v>
      </c>
      <c r="F317" s="33">
        <v>0</v>
      </c>
      <c r="G317" s="33">
        <v>11</v>
      </c>
    </row>
    <row r="318" spans="2:7">
      <c r="B318" s="26" t="s">
        <v>506</v>
      </c>
      <c r="C318" s="33">
        <v>0</v>
      </c>
      <c r="D318" s="33">
        <v>7</v>
      </c>
      <c r="E318" s="33">
        <v>1</v>
      </c>
      <c r="F318" s="33">
        <v>0</v>
      </c>
      <c r="G318" s="33">
        <v>8</v>
      </c>
    </row>
    <row r="319" spans="2:7">
      <c r="B319" s="26" t="s">
        <v>507</v>
      </c>
      <c r="C319" s="33">
        <v>0</v>
      </c>
      <c r="D319" s="33">
        <v>13</v>
      </c>
      <c r="E319" s="33">
        <v>2</v>
      </c>
      <c r="F319" s="33">
        <v>0</v>
      </c>
      <c r="G319" s="33">
        <v>15</v>
      </c>
    </row>
    <row r="320" spans="2:7">
      <c r="B320" s="26" t="s">
        <v>508</v>
      </c>
      <c r="C320" s="33">
        <v>0</v>
      </c>
      <c r="D320" s="33">
        <v>8</v>
      </c>
      <c r="E320" s="33">
        <v>4</v>
      </c>
      <c r="F320" s="33">
        <v>1</v>
      </c>
      <c r="G320" s="33">
        <v>13</v>
      </c>
    </row>
    <row r="321" spans="2:7">
      <c r="B321" s="26" t="s">
        <v>509</v>
      </c>
      <c r="C321" s="33">
        <v>0</v>
      </c>
      <c r="D321" s="33">
        <v>8</v>
      </c>
      <c r="E321" s="33">
        <v>5</v>
      </c>
      <c r="F321" s="33">
        <v>1</v>
      </c>
      <c r="G321" s="33">
        <v>14</v>
      </c>
    </row>
    <row r="322" spans="2:7">
      <c r="B322" s="26" t="s">
        <v>510</v>
      </c>
      <c r="C322" s="33">
        <v>0</v>
      </c>
      <c r="D322" s="33">
        <v>10</v>
      </c>
      <c r="E322" s="33">
        <v>4</v>
      </c>
      <c r="F322" s="33">
        <v>0</v>
      </c>
      <c r="G322" s="33">
        <v>14</v>
      </c>
    </row>
    <row r="323" spans="2:7">
      <c r="B323" s="26" t="s">
        <v>962</v>
      </c>
      <c r="C323" s="33">
        <v>0</v>
      </c>
      <c r="D323" s="33">
        <v>10</v>
      </c>
      <c r="E323" s="33">
        <v>3</v>
      </c>
      <c r="F323" s="33">
        <v>0</v>
      </c>
      <c r="G323" s="33">
        <v>13</v>
      </c>
    </row>
    <row r="324" spans="2:7">
      <c r="B324" s="26" t="s">
        <v>964</v>
      </c>
      <c r="C324" s="33">
        <v>0</v>
      </c>
      <c r="D324" s="33">
        <v>6</v>
      </c>
      <c r="E324" s="33">
        <v>5</v>
      </c>
      <c r="F324" s="33">
        <v>0</v>
      </c>
      <c r="G324" s="33">
        <v>11</v>
      </c>
    </row>
    <row r="325" spans="2:7">
      <c r="B325" s="26" t="s">
        <v>966</v>
      </c>
      <c r="C325" s="33">
        <v>0</v>
      </c>
      <c r="D325" s="33">
        <v>7</v>
      </c>
      <c r="E325" s="33">
        <v>7</v>
      </c>
      <c r="F325" s="33">
        <v>1</v>
      </c>
      <c r="G325" s="33">
        <v>15</v>
      </c>
    </row>
    <row r="326" spans="2:7">
      <c r="B326" s="26" t="s">
        <v>968</v>
      </c>
      <c r="C326" s="33">
        <v>0</v>
      </c>
      <c r="D326" s="33">
        <v>10</v>
      </c>
      <c r="E326" s="33">
        <v>7</v>
      </c>
      <c r="F326" s="33">
        <v>0</v>
      </c>
      <c r="G326" s="33">
        <v>17</v>
      </c>
    </row>
    <row r="327" spans="2:7">
      <c r="B327" s="26" t="s">
        <v>971</v>
      </c>
      <c r="C327" s="33">
        <v>0</v>
      </c>
      <c r="D327" s="33">
        <v>12</v>
      </c>
      <c r="E327" s="33">
        <v>5</v>
      </c>
      <c r="F327" s="33">
        <v>1</v>
      </c>
      <c r="G327" s="33">
        <v>18</v>
      </c>
    </row>
    <row r="328" spans="2:7">
      <c r="B328" s="26" t="s">
        <v>973</v>
      </c>
      <c r="C328" s="33">
        <v>0</v>
      </c>
      <c r="D328" s="33">
        <v>9</v>
      </c>
      <c r="E328" s="33">
        <v>4</v>
      </c>
      <c r="F328" s="33">
        <v>0</v>
      </c>
      <c r="G328" s="33">
        <v>13</v>
      </c>
    </row>
    <row r="329" spans="2:7">
      <c r="B329" s="26" t="s">
        <v>974</v>
      </c>
      <c r="C329" s="33">
        <v>0</v>
      </c>
      <c r="D329" s="33">
        <v>13</v>
      </c>
      <c r="E329" s="33">
        <v>4</v>
      </c>
      <c r="F329" s="33">
        <v>1</v>
      </c>
      <c r="G329" s="33">
        <v>18</v>
      </c>
    </row>
    <row r="330" spans="2:7">
      <c r="B330" s="26" t="s">
        <v>977</v>
      </c>
      <c r="C330" s="33">
        <v>0</v>
      </c>
      <c r="D330" s="33">
        <v>14</v>
      </c>
      <c r="E330" s="33">
        <v>10</v>
      </c>
      <c r="F330" s="33">
        <v>2</v>
      </c>
      <c r="G330" s="33">
        <v>26</v>
      </c>
    </row>
    <row r="331" spans="2:7">
      <c r="B331" s="26" t="s">
        <v>980</v>
      </c>
      <c r="C331" s="33">
        <v>0</v>
      </c>
      <c r="D331" s="33">
        <v>19</v>
      </c>
      <c r="E331" s="33">
        <v>9</v>
      </c>
      <c r="F331" s="33">
        <f>$F$134</f>
        <v>0</v>
      </c>
      <c r="G331" s="33">
        <v>29</v>
      </c>
    </row>
    <row r="332" spans="2:7">
      <c r="B332" s="26" t="s">
        <v>982</v>
      </c>
      <c r="C332" s="33">
        <v>0</v>
      </c>
      <c r="D332" s="33">
        <v>14</v>
      </c>
      <c r="E332" s="33">
        <v>11</v>
      </c>
      <c r="F332" s="33">
        <v>1</v>
      </c>
      <c r="G332" s="33">
        <v>26</v>
      </c>
    </row>
    <row r="333" spans="2:7">
      <c r="B333" s="26" t="s">
        <v>985</v>
      </c>
      <c r="C333" s="33">
        <v>0</v>
      </c>
      <c r="D333" s="33">
        <v>15</v>
      </c>
      <c r="E333" s="33">
        <v>8</v>
      </c>
      <c r="F333" s="33">
        <v>2</v>
      </c>
      <c r="G333" s="33">
        <v>25</v>
      </c>
    </row>
    <row r="334" spans="2:7">
      <c r="B334" s="26" t="s">
        <v>987</v>
      </c>
      <c r="C334" s="33">
        <v>0</v>
      </c>
      <c r="D334" s="33">
        <v>14</v>
      </c>
      <c r="E334" s="33">
        <v>12</v>
      </c>
      <c r="F334" s="33">
        <v>0</v>
      </c>
      <c r="G334" s="33">
        <v>26</v>
      </c>
    </row>
    <row r="335" spans="2:7">
      <c r="B335" s="26" t="s">
        <v>989</v>
      </c>
      <c r="C335" s="33">
        <v>0</v>
      </c>
      <c r="D335" s="33">
        <v>14</v>
      </c>
      <c r="E335" s="33">
        <v>11</v>
      </c>
      <c r="F335" s="33">
        <v>0</v>
      </c>
      <c r="G335" s="33">
        <v>25</v>
      </c>
    </row>
    <row r="336" spans="2:7">
      <c r="B336" s="26" t="s">
        <v>991</v>
      </c>
      <c r="C336" s="33">
        <v>0</v>
      </c>
      <c r="D336" s="33">
        <v>12</v>
      </c>
      <c r="E336" s="33">
        <v>7</v>
      </c>
      <c r="F336" s="33">
        <v>0</v>
      </c>
      <c r="G336" s="33">
        <v>19</v>
      </c>
    </row>
    <row r="337" spans="2:7">
      <c r="B337" s="26" t="s">
        <v>992</v>
      </c>
      <c r="C337" s="33">
        <v>0</v>
      </c>
      <c r="D337" s="33">
        <v>6</v>
      </c>
      <c r="E337" s="33">
        <v>11</v>
      </c>
      <c r="F337" s="33">
        <v>0</v>
      </c>
      <c r="G337" s="33">
        <v>17</v>
      </c>
    </row>
    <row r="338" spans="2:7">
      <c r="B338" s="26" t="s">
        <v>995</v>
      </c>
      <c r="C338" s="33">
        <v>0</v>
      </c>
      <c r="D338" s="33">
        <v>9</v>
      </c>
      <c r="E338" s="33">
        <v>8</v>
      </c>
      <c r="F338" s="33">
        <v>2</v>
      </c>
      <c r="G338" s="33">
        <v>19</v>
      </c>
    </row>
    <row r="339" spans="2:7">
      <c r="B339" s="26" t="s">
        <v>996</v>
      </c>
      <c r="C339" s="33">
        <v>0</v>
      </c>
      <c r="D339" s="33">
        <v>15</v>
      </c>
      <c r="E339" s="33">
        <v>9</v>
      </c>
      <c r="F339" s="33">
        <v>3</v>
      </c>
      <c r="G339" s="33">
        <v>27</v>
      </c>
    </row>
    <row r="340" spans="2:7">
      <c r="B340" s="26" t="s">
        <v>998</v>
      </c>
      <c r="C340" s="33">
        <v>0</v>
      </c>
      <c r="D340" s="33">
        <v>10</v>
      </c>
      <c r="E340" s="33">
        <v>11</v>
      </c>
      <c r="F340" s="33">
        <v>2</v>
      </c>
      <c r="G340" s="33">
        <v>23</v>
      </c>
    </row>
    <row r="341" spans="2:7">
      <c r="B341" s="26" t="s">
        <v>1000</v>
      </c>
      <c r="C341" s="33">
        <v>0</v>
      </c>
      <c r="D341" s="33">
        <v>11</v>
      </c>
      <c r="E341" s="33">
        <v>6</v>
      </c>
      <c r="F341" s="33">
        <v>0</v>
      </c>
      <c r="G341" s="33">
        <v>17</v>
      </c>
    </row>
    <row r="342" spans="2:7">
      <c r="B342" s="26" t="s">
        <v>1002</v>
      </c>
      <c r="C342" s="33">
        <v>0</v>
      </c>
      <c r="D342" s="33">
        <v>14</v>
      </c>
      <c r="E342" s="33">
        <v>11</v>
      </c>
      <c r="F342" s="33">
        <v>0</v>
      </c>
      <c r="G342" s="33">
        <v>25</v>
      </c>
    </row>
    <row r="343" spans="2:7">
      <c r="B343" s="26" t="s">
        <v>1003</v>
      </c>
      <c r="C343" s="33">
        <v>0</v>
      </c>
      <c r="D343" s="33">
        <v>13</v>
      </c>
      <c r="E343" s="33">
        <v>10</v>
      </c>
      <c r="F343" s="33">
        <v>0</v>
      </c>
      <c r="G343" s="33">
        <v>23</v>
      </c>
    </row>
    <row r="344" spans="2:7">
      <c r="B344" s="26" t="s">
        <v>1007</v>
      </c>
      <c r="C344" s="33">
        <v>0</v>
      </c>
      <c r="D344" s="33">
        <v>17</v>
      </c>
      <c r="E344" s="33">
        <v>6</v>
      </c>
      <c r="F344" s="33">
        <v>1</v>
      </c>
      <c r="G344" s="33">
        <v>24</v>
      </c>
    </row>
    <row r="345" spans="2:7">
      <c r="B345" s="26" t="s">
        <v>1008</v>
      </c>
      <c r="C345" s="33">
        <v>0</v>
      </c>
      <c r="D345" s="33">
        <v>18</v>
      </c>
      <c r="E345" s="33">
        <v>8</v>
      </c>
      <c r="F345" s="33">
        <v>1</v>
      </c>
      <c r="G345" s="33">
        <v>27</v>
      </c>
    </row>
    <row r="346" spans="2:7">
      <c r="B346" s="26" t="s">
        <v>1010</v>
      </c>
      <c r="C346" s="33">
        <v>0</v>
      </c>
      <c r="D346" s="33">
        <v>23</v>
      </c>
      <c r="E346" s="33">
        <v>11</v>
      </c>
      <c r="F346" s="33">
        <v>0</v>
      </c>
      <c r="G346" s="33">
        <v>34</v>
      </c>
    </row>
    <row r="347" spans="2:7">
      <c r="B347" s="26" t="s">
        <v>1012</v>
      </c>
      <c r="C347" s="33">
        <v>0</v>
      </c>
      <c r="D347" s="33">
        <v>30</v>
      </c>
      <c r="E347" s="33">
        <v>19</v>
      </c>
      <c r="F347" s="33">
        <v>1</v>
      </c>
      <c r="G347" s="33">
        <v>50</v>
      </c>
    </row>
    <row r="348" spans="2:7">
      <c r="B348" s="26" t="s">
        <v>1014</v>
      </c>
      <c r="C348" s="33">
        <v>0</v>
      </c>
      <c r="D348" s="33">
        <v>26</v>
      </c>
      <c r="E348" s="33">
        <v>14</v>
      </c>
      <c r="F348" s="33">
        <v>0</v>
      </c>
      <c r="G348" s="33">
        <v>40</v>
      </c>
    </row>
    <row r="349" spans="2:7">
      <c r="B349" s="26" t="s">
        <v>1017</v>
      </c>
      <c r="C349" s="33">
        <v>0</v>
      </c>
      <c r="D349" s="33">
        <f>$D$134</f>
        <v>7</v>
      </c>
      <c r="E349" s="33">
        <f>$E$134</f>
        <v>3</v>
      </c>
      <c r="F349" s="33">
        <f>$F$134</f>
        <v>0</v>
      </c>
      <c r="G349" s="33">
        <f>$G$134</f>
        <v>24</v>
      </c>
    </row>
    <row r="350" spans="2:7">
      <c r="B350" s="26" t="s">
        <v>1018</v>
      </c>
      <c r="C350" s="33">
        <v>0</v>
      </c>
      <c r="D350" s="33">
        <v>26</v>
      </c>
      <c r="E350" s="33">
        <v>9</v>
      </c>
      <c r="F350" s="33">
        <v>0</v>
      </c>
      <c r="G350" s="33">
        <v>35</v>
      </c>
    </row>
    <row r="351" spans="2:7">
      <c r="B351" s="26" t="s">
        <v>1021</v>
      </c>
      <c r="C351" s="33">
        <v>0</v>
      </c>
      <c r="D351" s="33">
        <v>13</v>
      </c>
      <c r="E351" s="33">
        <v>6</v>
      </c>
      <c r="F351" s="33">
        <v>3</v>
      </c>
      <c r="G351" s="33">
        <f t="shared" ref="G351:G361" si="0">C351+D351+E351+F351</f>
        <v>22</v>
      </c>
    </row>
    <row r="352" spans="2:7">
      <c r="B352" s="26" t="s">
        <v>1022</v>
      </c>
      <c r="C352" s="33">
        <v>0</v>
      </c>
      <c r="D352" s="33">
        <v>14</v>
      </c>
      <c r="E352" s="33">
        <v>14</v>
      </c>
      <c r="F352" s="33">
        <v>2</v>
      </c>
      <c r="G352" s="33">
        <f t="shared" si="0"/>
        <v>30</v>
      </c>
    </row>
    <row r="353" spans="2:7">
      <c r="B353" s="26" t="s">
        <v>1024</v>
      </c>
      <c r="C353" s="33">
        <v>0</v>
      </c>
      <c r="D353" s="33">
        <v>26</v>
      </c>
      <c r="E353" s="33">
        <v>25</v>
      </c>
      <c r="F353" s="33">
        <v>1</v>
      </c>
      <c r="G353" s="33">
        <f t="shared" si="0"/>
        <v>52</v>
      </c>
    </row>
    <row r="354" spans="2:7">
      <c r="B354" s="26" t="s">
        <v>1027</v>
      </c>
      <c r="C354" s="33">
        <v>0</v>
      </c>
      <c r="D354" s="33">
        <v>26</v>
      </c>
      <c r="E354" s="33">
        <v>25</v>
      </c>
      <c r="F354" s="33">
        <v>1</v>
      </c>
      <c r="G354" s="33">
        <f t="shared" si="0"/>
        <v>52</v>
      </c>
    </row>
    <row r="355" spans="2:7">
      <c r="B355" s="26" t="s">
        <v>1028</v>
      </c>
      <c r="C355" s="33">
        <v>0</v>
      </c>
      <c r="D355" s="33">
        <v>22</v>
      </c>
      <c r="E355" s="33">
        <v>24</v>
      </c>
      <c r="F355" s="33">
        <v>6</v>
      </c>
      <c r="G355" s="33">
        <f t="shared" si="0"/>
        <v>52</v>
      </c>
    </row>
    <row r="356" spans="2:7">
      <c r="B356" s="26" t="s">
        <v>1030</v>
      </c>
      <c r="C356" s="33">
        <v>0</v>
      </c>
      <c r="D356" s="33">
        <v>22</v>
      </c>
      <c r="E356" s="33">
        <v>26</v>
      </c>
      <c r="F356" s="33">
        <v>11</v>
      </c>
      <c r="G356" s="33">
        <f t="shared" si="0"/>
        <v>59</v>
      </c>
    </row>
    <row r="357" spans="2:7">
      <c r="B357" s="26" t="s">
        <v>1032</v>
      </c>
      <c r="C357" s="33">
        <v>0</v>
      </c>
      <c r="D357" s="33">
        <v>16</v>
      </c>
      <c r="E357" s="33">
        <v>29</v>
      </c>
      <c r="F357" s="33">
        <v>10</v>
      </c>
      <c r="G357" s="33">
        <f t="shared" si="0"/>
        <v>55</v>
      </c>
    </row>
    <row r="358" spans="2:7">
      <c r="B358" s="26" t="s">
        <v>1034</v>
      </c>
      <c r="C358" s="33">
        <v>0</v>
      </c>
      <c r="D358" s="33">
        <v>16</v>
      </c>
      <c r="E358" s="33">
        <v>29</v>
      </c>
      <c r="F358" s="33">
        <v>10</v>
      </c>
      <c r="G358" s="33">
        <f t="shared" si="0"/>
        <v>55</v>
      </c>
    </row>
    <row r="359" spans="2:7">
      <c r="B359" s="26" t="s">
        <v>1036</v>
      </c>
      <c r="C359" s="33">
        <v>0</v>
      </c>
      <c r="D359" s="33">
        <v>25</v>
      </c>
      <c r="E359" s="33">
        <v>33</v>
      </c>
      <c r="F359" s="33">
        <v>3</v>
      </c>
      <c r="G359" s="33">
        <f t="shared" si="0"/>
        <v>61</v>
      </c>
    </row>
    <row r="360" spans="2:7">
      <c r="B360" s="26" t="s">
        <v>1038</v>
      </c>
      <c r="C360" s="33">
        <v>0</v>
      </c>
      <c r="D360" s="33">
        <v>21</v>
      </c>
      <c r="E360" s="33">
        <v>33</v>
      </c>
      <c r="F360" s="33">
        <v>2</v>
      </c>
      <c r="G360" s="33">
        <f t="shared" si="0"/>
        <v>56</v>
      </c>
    </row>
    <row r="361" spans="2:7">
      <c r="B361" s="26" t="s">
        <v>1040</v>
      </c>
      <c r="C361" s="33">
        <v>0</v>
      </c>
      <c r="D361" s="33">
        <v>30</v>
      </c>
      <c r="E361" s="33">
        <v>36</v>
      </c>
      <c r="F361" s="33">
        <v>4</v>
      </c>
      <c r="G361" s="33">
        <f t="shared" si="0"/>
        <v>70</v>
      </c>
    </row>
    <row r="362" spans="2:7">
      <c r="B362" s="26" t="s">
        <v>1042</v>
      </c>
      <c r="C362" s="33">
        <v>0</v>
      </c>
      <c r="D362" s="33">
        <v>23</v>
      </c>
      <c r="E362" s="33">
        <v>25</v>
      </c>
      <c r="F362" s="33">
        <v>6</v>
      </c>
      <c r="G362" s="33">
        <v>54</v>
      </c>
    </row>
    <row r="363" spans="2:7">
      <c r="B363" s="26" t="s">
        <v>1045</v>
      </c>
      <c r="C363" s="33">
        <v>0</v>
      </c>
      <c r="D363" s="33">
        <v>23</v>
      </c>
      <c r="E363" s="33">
        <v>25</v>
      </c>
      <c r="F363" s="33">
        <v>5</v>
      </c>
      <c r="G363" s="33">
        <v>53</v>
      </c>
    </row>
    <row r="364" spans="2:7">
      <c r="B364" s="26" t="s">
        <v>1048</v>
      </c>
      <c r="C364" s="33">
        <v>0</v>
      </c>
      <c r="D364" s="33">
        <v>21</v>
      </c>
      <c r="E364" s="33">
        <v>21</v>
      </c>
      <c r="F364" s="33">
        <v>3</v>
      </c>
      <c r="G364" s="33">
        <v>45</v>
      </c>
    </row>
    <row r="365" spans="2:7">
      <c r="B365" s="26" t="s">
        <v>1051</v>
      </c>
      <c r="C365" s="33">
        <v>0</v>
      </c>
      <c r="D365" s="33">
        <v>38</v>
      </c>
      <c r="E365" s="33">
        <v>18</v>
      </c>
      <c r="F365" s="33">
        <v>5</v>
      </c>
      <c r="G365" s="33">
        <v>61</v>
      </c>
    </row>
    <row r="366" spans="2:7">
      <c r="B366" s="26" t="s">
        <v>1053</v>
      </c>
      <c r="C366" s="33">
        <v>0</v>
      </c>
      <c r="D366" s="33">
        <v>38</v>
      </c>
      <c r="E366" s="33">
        <v>18</v>
      </c>
      <c r="F366" s="33">
        <v>5</v>
      </c>
      <c r="G366" s="33">
        <v>61</v>
      </c>
    </row>
    <row r="367" spans="2:7">
      <c r="B367" s="26" t="s">
        <v>1057</v>
      </c>
      <c r="C367" s="33">
        <v>0</v>
      </c>
      <c r="D367" s="33">
        <v>33</v>
      </c>
      <c r="E367" s="33">
        <v>15</v>
      </c>
      <c r="F367" s="33">
        <v>5</v>
      </c>
      <c r="G367" s="33">
        <v>53</v>
      </c>
    </row>
    <row r="368" spans="2:7">
      <c r="B368" s="26" t="s">
        <v>1060</v>
      </c>
      <c r="C368" s="33">
        <v>0</v>
      </c>
      <c r="D368" s="33">
        <v>30</v>
      </c>
      <c r="E368" s="33">
        <v>19</v>
      </c>
      <c r="F368" s="33">
        <v>5</v>
      </c>
      <c r="G368" s="33">
        <v>54</v>
      </c>
    </row>
    <row r="369" spans="2:7">
      <c r="B369" s="26" t="s">
        <v>1063</v>
      </c>
      <c r="C369" s="33">
        <v>0</v>
      </c>
      <c r="D369" s="33">
        <v>31</v>
      </c>
      <c r="E369" s="33">
        <v>25</v>
      </c>
      <c r="F369" s="33">
        <v>5</v>
      </c>
      <c r="G369" s="33">
        <v>61</v>
      </c>
    </row>
    <row r="370" spans="2:7">
      <c r="B370" s="26" t="s">
        <v>1066</v>
      </c>
      <c r="C370" s="33">
        <v>0</v>
      </c>
      <c r="D370" s="33">
        <v>20</v>
      </c>
      <c r="E370" s="33">
        <v>22</v>
      </c>
      <c r="F370" s="33">
        <v>4</v>
      </c>
      <c r="G370" s="33">
        <v>46</v>
      </c>
    </row>
    <row r="371" spans="2:7">
      <c r="B371" s="26" t="s">
        <v>1078</v>
      </c>
      <c r="C371" s="33">
        <v>1</v>
      </c>
      <c r="D371" s="33">
        <v>21</v>
      </c>
      <c r="E371" s="33">
        <v>18</v>
      </c>
      <c r="F371" s="33">
        <v>1</v>
      </c>
      <c r="G371" s="33">
        <v>41</v>
      </c>
    </row>
    <row r="372" spans="2:7">
      <c r="B372" s="26" t="s">
        <v>1082</v>
      </c>
      <c r="C372" s="33">
        <v>1</v>
      </c>
      <c r="D372" s="33">
        <v>27</v>
      </c>
      <c r="E372" s="33">
        <v>11</v>
      </c>
      <c r="F372" s="33">
        <v>0</v>
      </c>
      <c r="G372" s="33">
        <v>39</v>
      </c>
    </row>
    <row r="373" spans="2:7">
      <c r="B373" s="26" t="s">
        <v>1085</v>
      </c>
      <c r="C373" s="33">
        <v>1</v>
      </c>
      <c r="D373" s="33">
        <v>14</v>
      </c>
      <c r="E373" s="33">
        <v>14</v>
      </c>
      <c r="F373" s="33">
        <v>0</v>
      </c>
      <c r="G373" s="33">
        <v>29</v>
      </c>
    </row>
    <row r="374" spans="2:7">
      <c r="B374" s="26" t="s">
        <v>1087</v>
      </c>
      <c r="C374" s="33">
        <v>2</v>
      </c>
      <c r="D374" s="33">
        <v>15</v>
      </c>
      <c r="E374" s="33">
        <v>17</v>
      </c>
      <c r="F374" s="33">
        <v>0</v>
      </c>
      <c r="G374" s="33">
        <v>34</v>
      </c>
    </row>
    <row r="375" spans="2:7">
      <c r="B375" s="26" t="s">
        <v>1090</v>
      </c>
      <c r="C375" s="33">
        <v>4</v>
      </c>
      <c r="D375" s="33">
        <v>18</v>
      </c>
      <c r="E375" s="33">
        <v>21</v>
      </c>
      <c r="F375" s="33">
        <v>0</v>
      </c>
      <c r="G375" s="33">
        <v>43</v>
      </c>
    </row>
    <row r="376" spans="2:7">
      <c r="B376" s="26" t="s">
        <v>1093</v>
      </c>
      <c r="C376" s="33">
        <v>10</v>
      </c>
      <c r="D376" s="33">
        <v>10</v>
      </c>
      <c r="E376" s="33">
        <v>18</v>
      </c>
      <c r="F376" s="33">
        <v>0</v>
      </c>
      <c r="G376" s="33">
        <v>38</v>
      </c>
    </row>
    <row r="377" spans="2:7">
      <c r="B377" s="26" t="s">
        <v>1096</v>
      </c>
      <c r="C377" s="33">
        <v>3</v>
      </c>
      <c r="D377" s="33">
        <v>19</v>
      </c>
      <c r="E377" s="33">
        <v>8</v>
      </c>
      <c r="F377" s="33">
        <v>1</v>
      </c>
      <c r="G377" s="33">
        <v>31</v>
      </c>
    </row>
    <row r="378" spans="2:7">
      <c r="B378" s="26" t="s">
        <v>1114</v>
      </c>
      <c r="C378" s="33">
        <v>7</v>
      </c>
      <c r="D378" s="33">
        <v>12</v>
      </c>
      <c r="E378" s="33">
        <v>21</v>
      </c>
      <c r="F378" s="33">
        <v>0</v>
      </c>
      <c r="G378" s="33">
        <v>40</v>
      </c>
    </row>
    <row r="379" spans="2:7">
      <c r="B379" s="26" t="s">
        <v>1117</v>
      </c>
      <c r="C379" s="33">
        <v>10</v>
      </c>
      <c r="D379" s="33">
        <v>14</v>
      </c>
      <c r="E379" s="33">
        <v>9</v>
      </c>
      <c r="F379" s="33">
        <v>1</v>
      </c>
      <c r="G379" s="33">
        <v>34</v>
      </c>
    </row>
    <row r="380" spans="2:7">
      <c r="B380" s="26" t="s">
        <v>1120</v>
      </c>
      <c r="C380" s="33">
        <v>11</v>
      </c>
      <c r="D380" s="33">
        <v>7</v>
      </c>
      <c r="E380" s="33">
        <v>5</v>
      </c>
      <c r="F380" s="33">
        <v>0</v>
      </c>
      <c r="G380" s="33">
        <v>23</v>
      </c>
    </row>
    <row r="381" spans="2:7">
      <c r="B381" s="26" t="s">
        <v>1123</v>
      </c>
      <c r="C381" s="33">
        <v>13</v>
      </c>
      <c r="D381" s="33">
        <v>6</v>
      </c>
      <c r="E381" s="33">
        <v>6</v>
      </c>
      <c r="F381" s="33">
        <v>0</v>
      </c>
      <c r="G381" s="33">
        <v>25</v>
      </c>
    </row>
    <row r="382" spans="2:7">
      <c r="B382" s="26" t="s">
        <v>1126</v>
      </c>
      <c r="C382" s="33">
        <v>10</v>
      </c>
      <c r="D382" s="33">
        <v>2</v>
      </c>
      <c r="E382" s="33">
        <v>8</v>
      </c>
      <c r="F382" s="33">
        <v>0</v>
      </c>
      <c r="G382" s="33">
        <v>20</v>
      </c>
    </row>
    <row r="383" spans="2:7">
      <c r="B383" s="26" t="s">
        <v>1130</v>
      </c>
      <c r="C383" s="33">
        <v>10</v>
      </c>
      <c r="D383" s="33">
        <v>2</v>
      </c>
      <c r="E383" s="33">
        <v>8</v>
      </c>
      <c r="F383" s="33">
        <v>0</v>
      </c>
      <c r="G383" s="33">
        <v>20</v>
      </c>
    </row>
    <row r="384" spans="2:7">
      <c r="B384" s="26" t="s">
        <v>1132</v>
      </c>
      <c r="C384" s="33">
        <v>10</v>
      </c>
      <c r="D384" s="33">
        <v>2</v>
      </c>
      <c r="E384" s="33">
        <v>8</v>
      </c>
      <c r="F384" s="33">
        <v>0</v>
      </c>
      <c r="G384" s="33">
        <v>20</v>
      </c>
    </row>
    <row r="385" spans="2:7">
      <c r="B385" s="26" t="s">
        <v>1134</v>
      </c>
      <c r="C385" s="33">
        <v>8</v>
      </c>
      <c r="D385" s="33">
        <v>9</v>
      </c>
      <c r="E385" s="33">
        <v>10</v>
      </c>
      <c r="F385" s="33">
        <v>0</v>
      </c>
      <c r="G385" s="33">
        <v>27</v>
      </c>
    </row>
    <row r="386" spans="2:7">
      <c r="B386" s="26" t="s">
        <v>1138</v>
      </c>
      <c r="C386" s="33">
        <v>8</v>
      </c>
      <c r="D386" s="33">
        <v>9</v>
      </c>
      <c r="E386" s="33">
        <v>10</v>
      </c>
      <c r="F386" s="33">
        <v>0</v>
      </c>
      <c r="G386" s="33">
        <v>27</v>
      </c>
    </row>
    <row r="387" spans="2:7">
      <c r="B387" s="26" t="s">
        <v>1141</v>
      </c>
      <c r="C387" s="33">
        <v>7</v>
      </c>
      <c r="D387" s="33">
        <v>13</v>
      </c>
      <c r="E387" s="33">
        <v>15</v>
      </c>
      <c r="F387" s="33">
        <v>0</v>
      </c>
      <c r="G387" s="33">
        <v>35</v>
      </c>
    </row>
    <row r="388" spans="2:7">
      <c r="B388" s="26" t="s">
        <v>1144</v>
      </c>
      <c r="C388" s="33">
        <v>28</v>
      </c>
      <c r="D388" s="33">
        <v>9</v>
      </c>
      <c r="E388" s="33">
        <v>2</v>
      </c>
      <c r="F388" s="33">
        <v>0</v>
      </c>
      <c r="G388" s="33">
        <v>39</v>
      </c>
    </row>
    <row r="389" spans="2:7">
      <c r="B389" s="26" t="s">
        <v>1147</v>
      </c>
      <c r="C389" s="33">
        <v>16</v>
      </c>
      <c r="D389" s="33">
        <v>10</v>
      </c>
      <c r="E389" s="33">
        <v>5</v>
      </c>
      <c r="F389" s="33">
        <v>0</v>
      </c>
      <c r="G389" s="33">
        <v>31</v>
      </c>
    </row>
    <row r="390" spans="2:7">
      <c r="B390" s="26" t="s">
        <v>1154</v>
      </c>
      <c r="C390" s="33">
        <v>17</v>
      </c>
      <c r="D390" s="33">
        <v>12</v>
      </c>
      <c r="E390" s="33">
        <v>7</v>
      </c>
      <c r="F390" s="33">
        <v>0</v>
      </c>
      <c r="G390" s="33">
        <v>36</v>
      </c>
    </row>
    <row r="391" spans="2:7">
      <c r="B391" s="26" t="s">
        <v>1162</v>
      </c>
      <c r="C391" s="33">
        <v>12</v>
      </c>
      <c r="D391" s="33">
        <v>9</v>
      </c>
      <c r="E391" s="33">
        <v>8</v>
      </c>
      <c r="F391" s="33">
        <v>1</v>
      </c>
      <c r="G391" s="33">
        <v>36</v>
      </c>
    </row>
    <row r="392" spans="2:7">
      <c r="B392" s="26" t="s">
        <v>1172</v>
      </c>
      <c r="C392" s="33">
        <v>11</v>
      </c>
      <c r="D392" s="33">
        <v>12</v>
      </c>
      <c r="E392" s="33">
        <v>1</v>
      </c>
      <c r="F392" s="33">
        <v>0</v>
      </c>
      <c r="G392" s="33">
        <v>24</v>
      </c>
    </row>
    <row r="393" spans="2:7">
      <c r="B393" s="26" t="s">
        <v>1179</v>
      </c>
      <c r="C393" s="33">
        <v>3</v>
      </c>
      <c r="D393" s="33">
        <v>6</v>
      </c>
      <c r="E393" s="33">
        <v>1</v>
      </c>
      <c r="F393" s="33">
        <v>0</v>
      </c>
      <c r="G393" s="33">
        <v>10</v>
      </c>
    </row>
    <row r="394" spans="2:7">
      <c r="B394" s="26" t="s">
        <v>1182</v>
      </c>
      <c r="C394" s="33">
        <v>13</v>
      </c>
      <c r="D394" s="33">
        <v>5</v>
      </c>
      <c r="E394" s="33">
        <v>3</v>
      </c>
      <c r="F394" s="33">
        <v>0</v>
      </c>
      <c r="G394" s="33">
        <v>21</v>
      </c>
    </row>
    <row r="395" spans="2:7">
      <c r="B395" s="26" t="s">
        <v>1185</v>
      </c>
      <c r="C395" s="33">
        <f>$C$134</f>
        <v>14</v>
      </c>
      <c r="D395" s="33">
        <f>$D$134</f>
        <v>7</v>
      </c>
      <c r="E395" s="33">
        <f>$E$134</f>
        <v>3</v>
      </c>
      <c r="F395" s="33">
        <f>$F$134</f>
        <v>0</v>
      </c>
      <c r="G395" s="33">
        <f>$G$134</f>
        <v>24</v>
      </c>
    </row>
    <row r="397" spans="2:7">
      <c r="B397" s="34" t="s">
        <v>511</v>
      </c>
      <c r="C397" s="35">
        <f>SUM(C382-C381)/C381</f>
        <v>-0.23076923076923078</v>
      </c>
      <c r="D397" s="35">
        <f>SUM(D382-D381)/D381</f>
        <v>-0.66666666666666663</v>
      </c>
      <c r="E397" s="35">
        <f>SUM(E382-E381)/E381</f>
        <v>0.33333333333333331</v>
      </c>
      <c r="F397" s="35" t="e">
        <f>SUM(F382-F381)/F381</f>
        <v>#DIV/0!</v>
      </c>
      <c r="G397" s="35">
        <f>SUM(G382-G381)/G381</f>
        <v>-0.2</v>
      </c>
    </row>
    <row r="398" spans="2:7">
      <c r="B398" s="34" t="s">
        <v>512</v>
      </c>
      <c r="C398" s="35">
        <f>SUM(C382-C378)/C378</f>
        <v>0.42857142857142855</v>
      </c>
      <c r="D398" s="35">
        <f>SUM(D382-D378)/D378</f>
        <v>-0.83333333333333337</v>
      </c>
      <c r="E398" s="35">
        <f>SUM(E382-E378)/E378</f>
        <v>-0.61904761904761907</v>
      </c>
      <c r="F398" s="35" t="e">
        <f>SUM(F382-F378)/F378</f>
        <v>#DIV/0!</v>
      </c>
      <c r="G398" s="35">
        <f>SUM(G382-G378)/G378</f>
        <v>-0.5</v>
      </c>
    </row>
    <row r="401" spans="1:7" ht="34.5">
      <c r="A401" s="25" t="s">
        <v>162</v>
      </c>
      <c r="B401" s="26" t="s">
        <v>186</v>
      </c>
      <c r="C401" s="99" t="s">
        <v>1069</v>
      </c>
      <c r="D401" s="27" t="s">
        <v>1070</v>
      </c>
      <c r="E401" s="27" t="s">
        <v>1071</v>
      </c>
      <c r="F401" s="27" t="s">
        <v>1072</v>
      </c>
      <c r="G401" s="27" t="s">
        <v>160</v>
      </c>
    </row>
    <row r="402" spans="1:7">
      <c r="B402" s="26" t="s">
        <v>332</v>
      </c>
      <c r="C402" s="33">
        <v>0</v>
      </c>
      <c r="D402" s="33">
        <v>16</v>
      </c>
      <c r="E402" s="33">
        <v>10</v>
      </c>
      <c r="F402" s="33">
        <v>1</v>
      </c>
      <c r="G402" s="33">
        <v>27</v>
      </c>
    </row>
    <row r="403" spans="1:7">
      <c r="B403" s="26" t="s">
        <v>333</v>
      </c>
      <c r="C403" s="33">
        <v>0</v>
      </c>
      <c r="D403" s="33">
        <v>14</v>
      </c>
      <c r="E403" s="33">
        <v>12</v>
      </c>
      <c r="F403" s="33">
        <v>0</v>
      </c>
      <c r="G403" s="33">
        <v>26</v>
      </c>
    </row>
    <row r="404" spans="1:7">
      <c r="B404" s="26" t="s">
        <v>334</v>
      </c>
      <c r="C404" s="33">
        <v>0</v>
      </c>
      <c r="D404" s="33">
        <v>10</v>
      </c>
      <c r="E404" s="33">
        <v>10</v>
      </c>
      <c r="F404" s="33">
        <v>0</v>
      </c>
      <c r="G404" s="33">
        <v>20</v>
      </c>
    </row>
    <row r="405" spans="1:7">
      <c r="B405" s="26" t="s">
        <v>335</v>
      </c>
      <c r="C405" s="33">
        <v>0</v>
      </c>
      <c r="D405" s="33">
        <v>22</v>
      </c>
      <c r="E405" s="33">
        <v>5</v>
      </c>
      <c r="F405" s="33">
        <v>1</v>
      </c>
      <c r="G405" s="33">
        <v>28</v>
      </c>
    </row>
    <row r="406" spans="1:7">
      <c r="B406" s="26" t="s">
        <v>336</v>
      </c>
      <c r="C406" s="33">
        <v>0</v>
      </c>
      <c r="D406" s="33">
        <v>20</v>
      </c>
      <c r="E406" s="33">
        <v>11</v>
      </c>
      <c r="F406" s="33">
        <v>0</v>
      </c>
      <c r="G406" s="33">
        <v>31</v>
      </c>
    </row>
    <row r="407" spans="1:7">
      <c r="B407" s="26" t="s">
        <v>337</v>
      </c>
      <c r="C407" s="33">
        <v>0</v>
      </c>
      <c r="D407" s="33">
        <v>11</v>
      </c>
      <c r="E407" s="33">
        <v>10</v>
      </c>
      <c r="F407" s="33">
        <v>0</v>
      </c>
      <c r="G407" s="33">
        <v>21</v>
      </c>
    </row>
    <row r="408" spans="1:7">
      <c r="B408" s="26" t="s">
        <v>338</v>
      </c>
      <c r="C408" s="33">
        <v>0</v>
      </c>
      <c r="D408" s="33">
        <v>12</v>
      </c>
      <c r="E408" s="33">
        <v>12</v>
      </c>
      <c r="F408" s="33">
        <v>0</v>
      </c>
      <c r="G408" s="33">
        <v>24</v>
      </c>
    </row>
    <row r="409" spans="1:7">
      <c r="B409" s="26" t="s">
        <v>339</v>
      </c>
      <c r="C409" s="33">
        <v>0</v>
      </c>
      <c r="D409" s="33">
        <v>20</v>
      </c>
      <c r="E409" s="33">
        <v>11</v>
      </c>
      <c r="F409" s="33">
        <v>1</v>
      </c>
      <c r="G409" s="33">
        <v>32</v>
      </c>
    </row>
    <row r="410" spans="1:7">
      <c r="B410" s="26" t="s">
        <v>340</v>
      </c>
      <c r="C410" s="33">
        <v>0</v>
      </c>
      <c r="D410" s="33">
        <v>26</v>
      </c>
      <c r="E410" s="33">
        <v>8</v>
      </c>
      <c r="F410" s="33">
        <v>1</v>
      </c>
      <c r="G410" s="33">
        <v>35</v>
      </c>
    </row>
    <row r="411" spans="1:7">
      <c r="B411" s="26" t="s">
        <v>341</v>
      </c>
      <c r="C411" s="33">
        <v>0</v>
      </c>
      <c r="D411" s="33">
        <v>20</v>
      </c>
      <c r="E411" s="33">
        <v>16</v>
      </c>
      <c r="F411" s="33">
        <v>2</v>
      </c>
      <c r="G411" s="33">
        <v>38</v>
      </c>
    </row>
    <row r="412" spans="1:7">
      <c r="B412" s="26" t="s">
        <v>342</v>
      </c>
      <c r="C412" s="33">
        <v>0</v>
      </c>
      <c r="D412" s="33">
        <v>19</v>
      </c>
      <c r="E412" s="33">
        <v>16</v>
      </c>
      <c r="F412" s="33">
        <v>2</v>
      </c>
      <c r="G412" s="33">
        <v>37</v>
      </c>
    </row>
    <row r="413" spans="1:7">
      <c r="B413" s="26" t="s">
        <v>343</v>
      </c>
      <c r="C413" s="33">
        <v>0</v>
      </c>
      <c r="D413" s="33">
        <v>19</v>
      </c>
      <c r="E413" s="33">
        <v>16</v>
      </c>
      <c r="F413" s="33">
        <v>2</v>
      </c>
      <c r="G413" s="33">
        <v>37</v>
      </c>
    </row>
    <row r="414" spans="1:7">
      <c r="B414" s="26" t="s">
        <v>344</v>
      </c>
      <c r="C414" s="33">
        <v>0</v>
      </c>
      <c r="D414" s="33">
        <v>21</v>
      </c>
      <c r="E414" s="33">
        <v>10</v>
      </c>
      <c r="F414" s="33">
        <v>2</v>
      </c>
      <c r="G414" s="33">
        <v>33</v>
      </c>
    </row>
    <row r="415" spans="1:7">
      <c r="B415" s="26" t="s">
        <v>345</v>
      </c>
      <c r="C415" s="33">
        <v>0</v>
      </c>
      <c r="D415" s="33">
        <v>17</v>
      </c>
      <c r="E415" s="33">
        <v>7</v>
      </c>
      <c r="F415" s="33">
        <v>1</v>
      </c>
      <c r="G415" s="33">
        <v>25</v>
      </c>
    </row>
    <row r="416" spans="1:7">
      <c r="B416" s="26" t="s">
        <v>346</v>
      </c>
      <c r="C416" s="33">
        <v>0</v>
      </c>
      <c r="D416" s="33">
        <v>19</v>
      </c>
      <c r="E416" s="33">
        <v>14</v>
      </c>
      <c r="F416" s="33">
        <v>2</v>
      </c>
      <c r="G416" s="33">
        <v>35</v>
      </c>
    </row>
    <row r="417" spans="2:7">
      <c r="B417" s="26" t="s">
        <v>347</v>
      </c>
      <c r="C417" s="33">
        <v>0</v>
      </c>
      <c r="D417" s="33">
        <v>15</v>
      </c>
      <c r="E417" s="33">
        <v>11</v>
      </c>
      <c r="F417" s="33">
        <v>0</v>
      </c>
      <c r="G417" s="33">
        <v>26</v>
      </c>
    </row>
    <row r="418" spans="2:7">
      <c r="B418" s="26" t="s">
        <v>348</v>
      </c>
      <c r="C418" s="33">
        <v>0</v>
      </c>
      <c r="D418" s="33">
        <v>21</v>
      </c>
      <c r="E418" s="33">
        <v>14</v>
      </c>
      <c r="F418" s="33">
        <v>2</v>
      </c>
      <c r="G418" s="33">
        <v>37</v>
      </c>
    </row>
    <row r="419" spans="2:7">
      <c r="B419" s="26" t="s">
        <v>349</v>
      </c>
      <c r="C419" s="33">
        <v>0</v>
      </c>
      <c r="D419" s="33">
        <v>29</v>
      </c>
      <c r="E419" s="33">
        <v>8</v>
      </c>
      <c r="F419" s="33">
        <v>4</v>
      </c>
      <c r="G419" s="33">
        <v>41</v>
      </c>
    </row>
    <row r="420" spans="2:7">
      <c r="B420" s="26" t="s">
        <v>350</v>
      </c>
      <c r="C420" s="33">
        <v>0</v>
      </c>
      <c r="D420" s="33">
        <v>23</v>
      </c>
      <c r="E420" s="33">
        <v>14</v>
      </c>
      <c r="F420" s="33">
        <v>2</v>
      </c>
      <c r="G420" s="33">
        <v>39</v>
      </c>
    </row>
    <row r="421" spans="2:7">
      <c r="B421" s="26" t="s">
        <v>351</v>
      </c>
      <c r="C421" s="33">
        <v>0</v>
      </c>
      <c r="D421" s="33">
        <v>21</v>
      </c>
      <c r="E421" s="33">
        <v>9</v>
      </c>
      <c r="F421" s="33">
        <v>0</v>
      </c>
      <c r="G421" s="33">
        <v>30</v>
      </c>
    </row>
    <row r="422" spans="2:7">
      <c r="B422" s="26" t="s">
        <v>352</v>
      </c>
      <c r="C422" s="33">
        <v>0</v>
      </c>
      <c r="D422" s="33">
        <v>19</v>
      </c>
      <c r="E422" s="33">
        <v>11</v>
      </c>
      <c r="F422" s="33">
        <v>4</v>
      </c>
      <c r="G422" s="33">
        <v>34</v>
      </c>
    </row>
    <row r="423" spans="2:7">
      <c r="B423" s="26" t="s">
        <v>353</v>
      </c>
      <c r="C423" s="33">
        <v>0</v>
      </c>
      <c r="D423" s="33">
        <v>22</v>
      </c>
      <c r="E423" s="33">
        <v>10</v>
      </c>
      <c r="F423" s="33">
        <v>4</v>
      </c>
      <c r="G423" s="33">
        <v>36</v>
      </c>
    </row>
    <row r="424" spans="2:7">
      <c r="B424" s="26" t="s">
        <v>354</v>
      </c>
      <c r="C424" s="33">
        <v>0</v>
      </c>
      <c r="D424" s="33">
        <v>16</v>
      </c>
      <c r="E424" s="33">
        <v>14</v>
      </c>
      <c r="F424" s="33">
        <v>0</v>
      </c>
      <c r="G424" s="33">
        <v>30</v>
      </c>
    </row>
    <row r="425" spans="2:7">
      <c r="B425" s="26" t="s">
        <v>355</v>
      </c>
      <c r="C425" s="33">
        <v>0</v>
      </c>
      <c r="D425" s="33">
        <v>26</v>
      </c>
      <c r="E425" s="33">
        <v>12</v>
      </c>
      <c r="F425" s="33">
        <v>4</v>
      </c>
      <c r="G425" s="33">
        <v>42</v>
      </c>
    </row>
    <row r="426" spans="2:7">
      <c r="B426" s="26" t="s">
        <v>356</v>
      </c>
      <c r="C426" s="33">
        <v>0</v>
      </c>
      <c r="D426" s="33">
        <v>20</v>
      </c>
      <c r="E426" s="33">
        <v>8</v>
      </c>
      <c r="F426" s="33">
        <v>4</v>
      </c>
      <c r="G426" s="33">
        <v>32</v>
      </c>
    </row>
    <row r="427" spans="2:7">
      <c r="B427" s="26" t="s">
        <v>357</v>
      </c>
      <c r="C427" s="33">
        <v>0</v>
      </c>
      <c r="D427" s="33">
        <v>26</v>
      </c>
      <c r="E427" s="33">
        <v>11</v>
      </c>
      <c r="F427" s="33">
        <v>1</v>
      </c>
      <c r="G427" s="33">
        <v>38</v>
      </c>
    </row>
    <row r="428" spans="2:7">
      <c r="B428" s="26" t="s">
        <v>358</v>
      </c>
      <c r="C428" s="33">
        <v>0</v>
      </c>
      <c r="D428" s="33">
        <v>26</v>
      </c>
      <c r="E428" s="33">
        <v>11</v>
      </c>
      <c r="F428" s="33">
        <v>1</v>
      </c>
      <c r="G428" s="33">
        <v>38</v>
      </c>
    </row>
    <row r="429" spans="2:7">
      <c r="B429" s="26" t="s">
        <v>359</v>
      </c>
      <c r="C429" s="33">
        <v>0</v>
      </c>
      <c r="D429" s="33">
        <v>18</v>
      </c>
      <c r="E429" s="33">
        <v>15</v>
      </c>
      <c r="F429" s="33">
        <v>2</v>
      </c>
      <c r="G429" s="33">
        <v>35</v>
      </c>
    </row>
    <row r="430" spans="2:7">
      <c r="B430" s="26" t="s">
        <v>360</v>
      </c>
      <c r="C430" s="33">
        <v>0</v>
      </c>
      <c r="D430" s="33">
        <v>24</v>
      </c>
      <c r="E430" s="33">
        <v>16</v>
      </c>
      <c r="F430" s="33">
        <v>1</v>
      </c>
      <c r="G430" s="33">
        <v>41</v>
      </c>
    </row>
    <row r="431" spans="2:7">
      <c r="B431" s="26" t="s">
        <v>361</v>
      </c>
      <c r="C431" s="33">
        <v>0</v>
      </c>
      <c r="D431" s="33">
        <v>20</v>
      </c>
      <c r="E431" s="33">
        <v>14</v>
      </c>
      <c r="F431" s="33">
        <v>1</v>
      </c>
      <c r="G431" s="33">
        <v>35</v>
      </c>
    </row>
    <row r="432" spans="2:7">
      <c r="B432" s="26" t="s">
        <v>362</v>
      </c>
      <c r="C432" s="33">
        <v>0</v>
      </c>
      <c r="D432" s="33">
        <v>19</v>
      </c>
      <c r="E432" s="33">
        <v>8</v>
      </c>
      <c r="F432" s="33">
        <v>1</v>
      </c>
      <c r="G432" s="33">
        <v>28</v>
      </c>
    </row>
    <row r="433" spans="2:7">
      <c r="B433" s="26" t="s">
        <v>363</v>
      </c>
      <c r="C433" s="33">
        <v>0</v>
      </c>
      <c r="D433" s="33">
        <v>19</v>
      </c>
      <c r="E433" s="33">
        <v>11</v>
      </c>
      <c r="F433" s="33">
        <v>0</v>
      </c>
      <c r="G433" s="33">
        <v>30</v>
      </c>
    </row>
    <row r="434" spans="2:7">
      <c r="B434" s="26" t="s">
        <v>364</v>
      </c>
      <c r="C434" s="33">
        <v>0</v>
      </c>
      <c r="D434" s="33">
        <v>25</v>
      </c>
      <c r="E434" s="33">
        <v>7</v>
      </c>
      <c r="F434" s="33">
        <v>1</v>
      </c>
      <c r="G434" s="33">
        <v>33</v>
      </c>
    </row>
    <row r="435" spans="2:7">
      <c r="B435" s="26" t="s">
        <v>365</v>
      </c>
      <c r="C435" s="33">
        <v>0</v>
      </c>
      <c r="D435" s="33">
        <v>30</v>
      </c>
      <c r="E435" s="33">
        <v>12</v>
      </c>
      <c r="F435" s="33">
        <v>1</v>
      </c>
      <c r="G435" s="33">
        <v>43</v>
      </c>
    </row>
    <row r="436" spans="2:7">
      <c r="B436" s="26" t="s">
        <v>366</v>
      </c>
      <c r="C436" s="33">
        <v>0</v>
      </c>
      <c r="D436" s="33">
        <v>24</v>
      </c>
      <c r="E436" s="33">
        <v>14</v>
      </c>
      <c r="F436" s="33">
        <v>0</v>
      </c>
      <c r="G436" s="33">
        <v>38</v>
      </c>
    </row>
    <row r="437" spans="2:7">
      <c r="B437" s="26" t="s">
        <v>367</v>
      </c>
      <c r="C437" s="33">
        <v>0</v>
      </c>
      <c r="D437" s="33">
        <v>16</v>
      </c>
      <c r="E437" s="33">
        <v>15</v>
      </c>
      <c r="F437" s="33">
        <v>3</v>
      </c>
      <c r="G437" s="33">
        <v>34</v>
      </c>
    </row>
    <row r="438" spans="2:7">
      <c r="B438" s="26" t="s">
        <v>368</v>
      </c>
      <c r="C438" s="33">
        <v>0</v>
      </c>
      <c r="D438" s="33">
        <v>17</v>
      </c>
      <c r="E438" s="33">
        <v>11</v>
      </c>
      <c r="F438" s="33">
        <v>1</v>
      </c>
      <c r="G438" s="33">
        <v>29</v>
      </c>
    </row>
    <row r="439" spans="2:7">
      <c r="B439" s="26" t="s">
        <v>369</v>
      </c>
      <c r="C439" s="33">
        <v>0</v>
      </c>
      <c r="D439" s="33">
        <v>21</v>
      </c>
      <c r="E439" s="33">
        <v>12</v>
      </c>
      <c r="F439" s="33">
        <v>1</v>
      </c>
      <c r="G439" s="33">
        <v>34</v>
      </c>
    </row>
    <row r="440" spans="2:7">
      <c r="B440" s="26" t="s">
        <v>370</v>
      </c>
      <c r="C440" s="33">
        <v>0</v>
      </c>
      <c r="D440" s="33">
        <v>21</v>
      </c>
      <c r="E440" s="33">
        <v>13</v>
      </c>
      <c r="F440" s="33">
        <v>1</v>
      </c>
      <c r="G440" s="33">
        <v>35</v>
      </c>
    </row>
    <row r="441" spans="2:7">
      <c r="B441" s="26" t="s">
        <v>371</v>
      </c>
      <c r="C441" s="33">
        <v>0</v>
      </c>
      <c r="D441" s="33">
        <v>15</v>
      </c>
      <c r="E441" s="33">
        <v>11</v>
      </c>
      <c r="F441" s="33">
        <v>0</v>
      </c>
      <c r="G441" s="33">
        <v>26</v>
      </c>
    </row>
    <row r="442" spans="2:7">
      <c r="B442" s="26" t="s">
        <v>372</v>
      </c>
      <c r="C442" s="33">
        <v>0</v>
      </c>
      <c r="D442" s="33">
        <v>28</v>
      </c>
      <c r="E442" s="33">
        <v>11</v>
      </c>
      <c r="F442" s="33">
        <v>1</v>
      </c>
      <c r="G442" s="33">
        <v>40</v>
      </c>
    </row>
    <row r="443" spans="2:7">
      <c r="B443" s="26" t="s">
        <v>373</v>
      </c>
      <c r="C443" s="33">
        <v>0</v>
      </c>
      <c r="D443" s="33">
        <v>16</v>
      </c>
      <c r="E443" s="33">
        <v>13</v>
      </c>
      <c r="F443" s="33">
        <v>0</v>
      </c>
      <c r="G443" s="33">
        <v>29</v>
      </c>
    </row>
    <row r="444" spans="2:7">
      <c r="B444" s="26" t="s">
        <v>374</v>
      </c>
      <c r="C444" s="33">
        <v>0</v>
      </c>
      <c r="D444" s="33">
        <v>27</v>
      </c>
      <c r="E444" s="33">
        <v>8</v>
      </c>
      <c r="F444" s="33">
        <v>1</v>
      </c>
      <c r="G444" s="33">
        <v>36</v>
      </c>
    </row>
    <row r="445" spans="2:7">
      <c r="B445" s="26" t="s">
        <v>375</v>
      </c>
      <c r="C445" s="33">
        <v>0</v>
      </c>
      <c r="D445" s="33">
        <v>21</v>
      </c>
      <c r="E445" s="33">
        <v>12</v>
      </c>
      <c r="F445" s="33">
        <v>3</v>
      </c>
      <c r="G445" s="33">
        <v>36</v>
      </c>
    </row>
    <row r="446" spans="2:7">
      <c r="B446" s="26" t="s">
        <v>376</v>
      </c>
      <c r="C446" s="33">
        <v>0</v>
      </c>
      <c r="D446" s="33">
        <v>24</v>
      </c>
      <c r="E446" s="33">
        <v>12</v>
      </c>
      <c r="F446" s="33">
        <v>2</v>
      </c>
      <c r="G446" s="33">
        <v>38</v>
      </c>
    </row>
    <row r="447" spans="2:7">
      <c r="B447" s="26" t="s">
        <v>377</v>
      </c>
      <c r="C447" s="33">
        <v>0</v>
      </c>
      <c r="D447" s="33">
        <v>16</v>
      </c>
      <c r="E447" s="33">
        <v>12</v>
      </c>
      <c r="F447" s="33">
        <v>1</v>
      </c>
      <c r="G447" s="33">
        <v>29</v>
      </c>
    </row>
    <row r="448" spans="2:7">
      <c r="B448" s="26" t="s">
        <v>378</v>
      </c>
      <c r="C448" s="33">
        <v>0</v>
      </c>
      <c r="D448" s="33">
        <v>25</v>
      </c>
      <c r="E448" s="33">
        <v>8</v>
      </c>
      <c r="F448" s="33">
        <v>2</v>
      </c>
      <c r="G448" s="33">
        <v>35</v>
      </c>
    </row>
    <row r="449" spans="2:7">
      <c r="B449" s="26" t="s">
        <v>379</v>
      </c>
      <c r="C449" s="33">
        <v>0</v>
      </c>
      <c r="D449" s="33">
        <v>21</v>
      </c>
      <c r="E449" s="33">
        <v>13</v>
      </c>
      <c r="F449" s="33">
        <v>1</v>
      </c>
      <c r="G449" s="33">
        <v>35</v>
      </c>
    </row>
    <row r="450" spans="2:7">
      <c r="B450" s="26" t="s">
        <v>380</v>
      </c>
      <c r="C450" s="33">
        <v>0</v>
      </c>
      <c r="D450" s="33">
        <v>21</v>
      </c>
      <c r="E450" s="33">
        <v>14</v>
      </c>
      <c r="F450" s="33">
        <v>3</v>
      </c>
      <c r="G450" s="33">
        <v>38</v>
      </c>
    </row>
    <row r="451" spans="2:7">
      <c r="B451" s="26" t="s">
        <v>381</v>
      </c>
      <c r="C451" s="33">
        <v>0</v>
      </c>
      <c r="D451" s="33">
        <v>12</v>
      </c>
      <c r="E451" s="33">
        <v>23</v>
      </c>
      <c r="F451" s="33">
        <v>3</v>
      </c>
      <c r="G451" s="33">
        <v>38</v>
      </c>
    </row>
    <row r="452" spans="2:7">
      <c r="B452" s="26" t="s">
        <v>382</v>
      </c>
      <c r="C452" s="33">
        <v>0</v>
      </c>
      <c r="D452" s="33">
        <v>16</v>
      </c>
      <c r="E452" s="33">
        <v>18</v>
      </c>
      <c r="F452" s="33">
        <v>2</v>
      </c>
      <c r="G452" s="33">
        <v>36</v>
      </c>
    </row>
    <row r="453" spans="2:7">
      <c r="B453" s="26" t="s">
        <v>383</v>
      </c>
      <c r="C453" s="33">
        <v>0</v>
      </c>
      <c r="D453" s="33">
        <v>23</v>
      </c>
      <c r="E453" s="33">
        <v>11</v>
      </c>
      <c r="F453" s="33">
        <v>2</v>
      </c>
      <c r="G453" s="33">
        <v>36</v>
      </c>
    </row>
    <row r="454" spans="2:7">
      <c r="B454" s="26" t="s">
        <v>384</v>
      </c>
      <c r="C454" s="33">
        <v>0</v>
      </c>
      <c r="D454" s="33">
        <v>17</v>
      </c>
      <c r="E454" s="33">
        <v>8</v>
      </c>
      <c r="F454" s="33">
        <v>2</v>
      </c>
      <c r="G454" s="33">
        <v>27</v>
      </c>
    </row>
    <row r="455" spans="2:7">
      <c r="B455" s="26" t="s">
        <v>385</v>
      </c>
      <c r="C455" s="33">
        <v>0</v>
      </c>
      <c r="D455" s="33">
        <v>14</v>
      </c>
      <c r="E455" s="33">
        <v>11</v>
      </c>
      <c r="F455" s="33">
        <v>3</v>
      </c>
      <c r="G455" s="33">
        <v>28</v>
      </c>
    </row>
    <row r="456" spans="2:7">
      <c r="B456" s="26" t="s">
        <v>386</v>
      </c>
      <c r="C456" s="33">
        <v>0</v>
      </c>
      <c r="D456" s="33">
        <v>13</v>
      </c>
      <c r="E456" s="33">
        <v>10</v>
      </c>
      <c r="F456" s="33">
        <v>6</v>
      </c>
      <c r="G456" s="33">
        <v>29</v>
      </c>
    </row>
    <row r="457" spans="2:7">
      <c r="B457" s="26" t="s">
        <v>387</v>
      </c>
      <c r="C457" s="33">
        <v>0</v>
      </c>
      <c r="D457" s="33">
        <v>13</v>
      </c>
      <c r="E457" s="33">
        <v>13</v>
      </c>
      <c r="F457" s="33">
        <v>3</v>
      </c>
      <c r="G457" s="33">
        <v>29</v>
      </c>
    </row>
    <row r="458" spans="2:7">
      <c r="B458" s="26" t="s">
        <v>388</v>
      </c>
      <c r="C458" s="33">
        <v>0</v>
      </c>
      <c r="D458" s="33">
        <v>15</v>
      </c>
      <c r="E458" s="33">
        <v>17</v>
      </c>
      <c r="F458" s="33">
        <v>4</v>
      </c>
      <c r="G458" s="33">
        <v>36</v>
      </c>
    </row>
    <row r="459" spans="2:7">
      <c r="B459" s="26" t="s">
        <v>389</v>
      </c>
      <c r="C459" s="33">
        <v>0</v>
      </c>
      <c r="D459" s="33">
        <v>13</v>
      </c>
      <c r="E459" s="33">
        <v>21</v>
      </c>
      <c r="F459" s="33">
        <v>0</v>
      </c>
      <c r="G459" s="33">
        <v>34</v>
      </c>
    </row>
    <row r="460" spans="2:7">
      <c r="B460" s="26" t="s">
        <v>390</v>
      </c>
      <c r="C460" s="33">
        <v>0</v>
      </c>
      <c r="D460" s="33">
        <v>17</v>
      </c>
      <c r="E460" s="33">
        <v>10</v>
      </c>
      <c r="F460" s="33">
        <v>1</v>
      </c>
      <c r="G460" s="33">
        <v>28</v>
      </c>
    </row>
    <row r="461" spans="2:7">
      <c r="B461" s="26" t="s">
        <v>391</v>
      </c>
      <c r="C461" s="33">
        <v>0</v>
      </c>
      <c r="D461" s="33">
        <v>17</v>
      </c>
      <c r="E461" s="33">
        <v>13</v>
      </c>
      <c r="F461" s="33">
        <v>3</v>
      </c>
      <c r="G461" s="33">
        <v>33</v>
      </c>
    </row>
    <row r="462" spans="2:7">
      <c r="B462" s="26" t="s">
        <v>392</v>
      </c>
      <c r="C462" s="33">
        <v>0</v>
      </c>
      <c r="D462" s="33">
        <v>19</v>
      </c>
      <c r="E462" s="33">
        <v>12</v>
      </c>
      <c r="F462" s="33">
        <v>2</v>
      </c>
      <c r="G462" s="33">
        <v>33</v>
      </c>
    </row>
    <row r="463" spans="2:7">
      <c r="B463" s="26" t="s">
        <v>393</v>
      </c>
      <c r="C463" s="33">
        <v>0</v>
      </c>
      <c r="D463" s="33">
        <v>19</v>
      </c>
      <c r="E463" s="33">
        <v>12</v>
      </c>
      <c r="F463" s="33">
        <v>2</v>
      </c>
      <c r="G463" s="33">
        <v>33</v>
      </c>
    </row>
    <row r="464" spans="2:7">
      <c r="B464" s="26" t="s">
        <v>394</v>
      </c>
      <c r="C464" s="33">
        <v>0</v>
      </c>
      <c r="D464" s="33">
        <v>19</v>
      </c>
      <c r="E464" s="33">
        <v>12</v>
      </c>
      <c r="F464" s="33">
        <v>2</v>
      </c>
      <c r="G464" s="33">
        <v>33</v>
      </c>
    </row>
    <row r="465" spans="2:7">
      <c r="B465" s="26" t="s">
        <v>395</v>
      </c>
      <c r="C465" s="33">
        <v>0</v>
      </c>
      <c r="D465" s="33">
        <v>14</v>
      </c>
      <c r="E465" s="33">
        <v>16</v>
      </c>
      <c r="F465" s="33">
        <v>2</v>
      </c>
      <c r="G465" s="33">
        <v>32</v>
      </c>
    </row>
    <row r="466" spans="2:7">
      <c r="B466" s="26" t="s">
        <v>396</v>
      </c>
      <c r="C466" s="33">
        <v>0</v>
      </c>
      <c r="D466" s="33">
        <v>20</v>
      </c>
      <c r="E466" s="33">
        <v>11</v>
      </c>
      <c r="F466" s="33">
        <v>2</v>
      </c>
      <c r="G466" s="33">
        <v>33</v>
      </c>
    </row>
    <row r="467" spans="2:7">
      <c r="B467" s="26" t="s">
        <v>397</v>
      </c>
      <c r="C467" s="33">
        <v>0</v>
      </c>
      <c r="D467" s="33">
        <v>21</v>
      </c>
      <c r="E467" s="33">
        <v>17</v>
      </c>
      <c r="F467" s="33">
        <v>1</v>
      </c>
      <c r="G467" s="33">
        <v>39</v>
      </c>
    </row>
    <row r="468" spans="2:7">
      <c r="B468" s="26" t="s">
        <v>398</v>
      </c>
      <c r="C468" s="33">
        <v>0</v>
      </c>
      <c r="D468" s="33">
        <v>14</v>
      </c>
      <c r="E468" s="33">
        <v>11</v>
      </c>
      <c r="F468" s="33">
        <v>3</v>
      </c>
      <c r="G468" s="33">
        <v>28</v>
      </c>
    </row>
    <row r="469" spans="2:7">
      <c r="B469" s="26" t="s">
        <v>399</v>
      </c>
      <c r="C469" s="33">
        <v>0</v>
      </c>
      <c r="D469" s="33">
        <v>20</v>
      </c>
      <c r="E469" s="33">
        <v>10</v>
      </c>
      <c r="F469" s="33">
        <v>3</v>
      </c>
      <c r="G469" s="33">
        <v>33</v>
      </c>
    </row>
    <row r="470" spans="2:7">
      <c r="B470" s="26" t="s">
        <v>400</v>
      </c>
      <c r="C470" s="33">
        <v>0</v>
      </c>
      <c r="D470" s="33">
        <v>19</v>
      </c>
      <c r="E470" s="33">
        <v>8</v>
      </c>
      <c r="F470" s="33">
        <v>4</v>
      </c>
      <c r="G470" s="33">
        <v>31</v>
      </c>
    </row>
    <row r="471" spans="2:7">
      <c r="B471" s="26" t="s">
        <v>401</v>
      </c>
      <c r="C471" s="33">
        <v>0</v>
      </c>
      <c r="D471" s="33">
        <v>13</v>
      </c>
      <c r="E471" s="33">
        <v>10</v>
      </c>
      <c r="F471" s="33">
        <v>2</v>
      </c>
      <c r="G471" s="33">
        <v>25</v>
      </c>
    </row>
    <row r="472" spans="2:7">
      <c r="B472" s="26" t="s">
        <v>402</v>
      </c>
      <c r="C472" s="33">
        <v>0</v>
      </c>
      <c r="D472" s="33">
        <v>23</v>
      </c>
      <c r="E472" s="33">
        <v>16</v>
      </c>
      <c r="F472" s="33">
        <v>2</v>
      </c>
      <c r="G472" s="33">
        <v>41</v>
      </c>
    </row>
    <row r="473" spans="2:7">
      <c r="B473" s="26" t="s">
        <v>403</v>
      </c>
      <c r="C473" s="33">
        <v>0</v>
      </c>
      <c r="D473" s="33">
        <v>22</v>
      </c>
      <c r="E473" s="33">
        <v>16</v>
      </c>
      <c r="F473" s="33">
        <v>5</v>
      </c>
      <c r="G473" s="33">
        <v>43</v>
      </c>
    </row>
    <row r="474" spans="2:7">
      <c r="B474" s="26" t="s">
        <v>404</v>
      </c>
      <c r="C474" s="33">
        <v>0</v>
      </c>
      <c r="D474" s="33">
        <v>18</v>
      </c>
      <c r="E474" s="33">
        <v>12</v>
      </c>
      <c r="F474" s="33">
        <v>2</v>
      </c>
      <c r="G474" s="33">
        <v>32</v>
      </c>
    </row>
    <row r="475" spans="2:7">
      <c r="B475" s="26" t="s">
        <v>405</v>
      </c>
      <c r="C475" s="33">
        <v>0</v>
      </c>
      <c r="D475" s="33">
        <v>15</v>
      </c>
      <c r="E475" s="33">
        <v>12</v>
      </c>
      <c r="F475" s="33">
        <v>1</v>
      </c>
      <c r="G475" s="33">
        <v>28</v>
      </c>
    </row>
    <row r="476" spans="2:7">
      <c r="B476" s="26" t="s">
        <v>406</v>
      </c>
      <c r="C476" s="33">
        <v>0</v>
      </c>
      <c r="D476" s="33">
        <v>11</v>
      </c>
      <c r="E476" s="33">
        <v>11</v>
      </c>
      <c r="F476" s="33">
        <v>3</v>
      </c>
      <c r="G476" s="33">
        <v>25</v>
      </c>
    </row>
    <row r="477" spans="2:7">
      <c r="B477" s="26" t="s">
        <v>407</v>
      </c>
      <c r="C477" s="33">
        <v>0</v>
      </c>
      <c r="D477" s="33">
        <v>17</v>
      </c>
      <c r="E477" s="33">
        <v>12</v>
      </c>
      <c r="F477" s="33">
        <v>4</v>
      </c>
      <c r="G477" s="33">
        <v>33</v>
      </c>
    </row>
    <row r="478" spans="2:7">
      <c r="B478" s="26" t="s">
        <v>408</v>
      </c>
      <c r="C478" s="33">
        <v>0</v>
      </c>
      <c r="D478" s="33">
        <v>23</v>
      </c>
      <c r="E478" s="33">
        <v>14</v>
      </c>
      <c r="F478" s="33">
        <v>0</v>
      </c>
      <c r="G478" s="33">
        <v>37</v>
      </c>
    </row>
    <row r="479" spans="2:7">
      <c r="B479" s="26" t="s">
        <v>409</v>
      </c>
      <c r="C479" s="33">
        <v>0</v>
      </c>
      <c r="D479" s="33">
        <v>26</v>
      </c>
      <c r="E479" s="33">
        <v>11</v>
      </c>
      <c r="F479" s="33">
        <v>0</v>
      </c>
      <c r="G479" s="33">
        <v>37</v>
      </c>
    </row>
    <row r="480" spans="2:7">
      <c r="B480" s="26" t="s">
        <v>410</v>
      </c>
      <c r="C480" s="33">
        <v>0</v>
      </c>
      <c r="D480" s="33">
        <v>21</v>
      </c>
      <c r="E480" s="33">
        <v>13</v>
      </c>
      <c r="F480" s="33">
        <v>5</v>
      </c>
      <c r="G480" s="33">
        <v>39</v>
      </c>
    </row>
    <row r="481" spans="2:7">
      <c r="B481" s="26" t="s">
        <v>411</v>
      </c>
      <c r="C481" s="33">
        <v>0</v>
      </c>
      <c r="D481" s="33">
        <v>14</v>
      </c>
      <c r="E481" s="33">
        <v>16</v>
      </c>
      <c r="F481" s="33">
        <v>6</v>
      </c>
      <c r="G481" s="33">
        <v>36</v>
      </c>
    </row>
    <row r="482" spans="2:7">
      <c r="B482" s="26" t="s">
        <v>412</v>
      </c>
      <c r="C482" s="33">
        <v>0</v>
      </c>
      <c r="D482" s="33">
        <v>27</v>
      </c>
      <c r="E482" s="33">
        <v>10</v>
      </c>
      <c r="F482" s="33">
        <v>3</v>
      </c>
      <c r="G482" s="33">
        <v>40</v>
      </c>
    </row>
    <row r="483" spans="2:7">
      <c r="B483" s="26" t="s">
        <v>413</v>
      </c>
      <c r="C483" s="33">
        <v>0</v>
      </c>
      <c r="D483" s="33">
        <v>26</v>
      </c>
      <c r="E483" s="33">
        <v>16</v>
      </c>
      <c r="F483" s="33">
        <v>2</v>
      </c>
      <c r="G483" s="33">
        <v>44</v>
      </c>
    </row>
    <row r="484" spans="2:7">
      <c r="B484" s="26" t="s">
        <v>414</v>
      </c>
      <c r="C484" s="33">
        <v>0</v>
      </c>
      <c r="D484" s="33">
        <v>25</v>
      </c>
      <c r="E484" s="33">
        <v>20</v>
      </c>
      <c r="F484" s="33">
        <v>1</v>
      </c>
      <c r="G484" s="33">
        <v>46</v>
      </c>
    </row>
    <row r="485" spans="2:7">
      <c r="B485" s="26" t="s">
        <v>415</v>
      </c>
      <c r="C485" s="33">
        <v>0</v>
      </c>
      <c r="D485" s="33">
        <v>21</v>
      </c>
      <c r="E485" s="33">
        <v>15</v>
      </c>
      <c r="F485" s="33">
        <v>1</v>
      </c>
      <c r="G485" s="33">
        <v>37</v>
      </c>
    </row>
    <row r="486" spans="2:7">
      <c r="B486" s="26" t="s">
        <v>416</v>
      </c>
      <c r="C486" s="33">
        <v>0</v>
      </c>
      <c r="D486" s="33">
        <v>18</v>
      </c>
      <c r="E486" s="33">
        <v>18</v>
      </c>
      <c r="F486" s="33">
        <v>1</v>
      </c>
      <c r="G486" s="33">
        <v>37</v>
      </c>
    </row>
    <row r="487" spans="2:7">
      <c r="B487" s="26" t="s">
        <v>417</v>
      </c>
      <c r="C487" s="33">
        <v>0</v>
      </c>
      <c r="D487" s="33">
        <v>26</v>
      </c>
      <c r="E487" s="33">
        <v>14</v>
      </c>
      <c r="F487" s="33">
        <v>1</v>
      </c>
      <c r="G487" s="33">
        <v>41</v>
      </c>
    </row>
    <row r="488" spans="2:7">
      <c r="B488" s="26" t="s">
        <v>418</v>
      </c>
      <c r="C488" s="33">
        <v>0</v>
      </c>
      <c r="D488" s="33">
        <v>21</v>
      </c>
      <c r="E488" s="33">
        <v>21</v>
      </c>
      <c r="F488" s="33">
        <v>2</v>
      </c>
      <c r="G488" s="33">
        <v>44</v>
      </c>
    </row>
    <row r="489" spans="2:7">
      <c r="B489" s="26" t="s">
        <v>419</v>
      </c>
      <c r="C489" s="33">
        <v>0</v>
      </c>
      <c r="D489" s="33">
        <v>10</v>
      </c>
      <c r="E489" s="33">
        <v>13</v>
      </c>
      <c r="F489" s="33">
        <v>1</v>
      </c>
      <c r="G489" s="33">
        <v>24</v>
      </c>
    </row>
    <row r="490" spans="2:7">
      <c r="B490" s="26" t="s">
        <v>420</v>
      </c>
      <c r="C490" s="33">
        <v>0</v>
      </c>
      <c r="D490" s="33">
        <v>5</v>
      </c>
      <c r="E490" s="33">
        <v>14</v>
      </c>
      <c r="F490" s="33">
        <v>1</v>
      </c>
      <c r="G490" s="33">
        <v>20</v>
      </c>
    </row>
    <row r="491" spans="2:7">
      <c r="B491" s="26" t="s">
        <v>421</v>
      </c>
      <c r="C491" s="33">
        <v>0</v>
      </c>
      <c r="D491" s="33">
        <v>13</v>
      </c>
      <c r="E491" s="33">
        <v>12</v>
      </c>
      <c r="F491" s="33">
        <v>0</v>
      </c>
      <c r="G491" s="33">
        <v>25</v>
      </c>
    </row>
    <row r="492" spans="2:7">
      <c r="B492" s="26" t="s">
        <v>422</v>
      </c>
      <c r="C492" s="33">
        <v>0</v>
      </c>
      <c r="D492" s="33">
        <v>9</v>
      </c>
      <c r="E492" s="33">
        <v>16</v>
      </c>
      <c r="F492" s="33">
        <v>1</v>
      </c>
      <c r="G492" s="33">
        <v>26</v>
      </c>
    </row>
    <row r="493" spans="2:7">
      <c r="B493" s="26" t="s">
        <v>423</v>
      </c>
      <c r="C493" s="33">
        <v>0</v>
      </c>
      <c r="D493" s="33">
        <v>15</v>
      </c>
      <c r="E493" s="33">
        <v>12</v>
      </c>
      <c r="F493" s="33">
        <v>2</v>
      </c>
      <c r="G493" s="33">
        <v>29</v>
      </c>
    </row>
    <row r="494" spans="2:7">
      <c r="B494" s="26" t="s">
        <v>424</v>
      </c>
      <c r="C494" s="33">
        <v>0</v>
      </c>
      <c r="D494" s="33">
        <v>17</v>
      </c>
      <c r="E494" s="33">
        <v>19</v>
      </c>
      <c r="F494" s="33">
        <v>1</v>
      </c>
      <c r="G494" s="33">
        <v>37</v>
      </c>
    </row>
    <row r="495" spans="2:7">
      <c r="B495" s="26" t="s">
        <v>425</v>
      </c>
      <c r="C495" s="33">
        <v>0</v>
      </c>
      <c r="D495" s="33">
        <v>18</v>
      </c>
      <c r="E495" s="33">
        <v>18</v>
      </c>
      <c r="F495" s="33">
        <v>2</v>
      </c>
      <c r="G495" s="33">
        <v>38</v>
      </c>
    </row>
    <row r="496" spans="2:7">
      <c r="B496" s="26" t="s">
        <v>426</v>
      </c>
      <c r="C496" s="33">
        <v>0</v>
      </c>
      <c r="D496" s="33">
        <v>22</v>
      </c>
      <c r="E496" s="33">
        <v>29</v>
      </c>
      <c r="F496" s="33">
        <v>2</v>
      </c>
      <c r="G496" s="33">
        <v>53</v>
      </c>
    </row>
    <row r="497" spans="2:7">
      <c r="B497" s="26" t="s">
        <v>427</v>
      </c>
      <c r="C497" s="33">
        <v>0</v>
      </c>
      <c r="D497" s="33">
        <v>12</v>
      </c>
      <c r="E497" s="33">
        <v>12</v>
      </c>
      <c r="F497" s="33">
        <v>0</v>
      </c>
      <c r="G497" s="33">
        <v>24</v>
      </c>
    </row>
    <row r="498" spans="2:7">
      <c r="B498" s="26" t="s">
        <v>428</v>
      </c>
      <c r="C498" s="33">
        <v>0</v>
      </c>
      <c r="D498" s="33">
        <f>$D$137</f>
        <v>14</v>
      </c>
      <c r="E498" s="33">
        <f>$E$137</f>
        <v>13</v>
      </c>
      <c r="F498" s="33">
        <f>$F$137</f>
        <v>0</v>
      </c>
      <c r="G498" s="33">
        <f>$G$137</f>
        <v>27</v>
      </c>
    </row>
    <row r="499" spans="2:7">
      <c r="B499" s="26" t="s">
        <v>429</v>
      </c>
      <c r="C499" s="33">
        <v>0</v>
      </c>
      <c r="D499" s="33">
        <v>12</v>
      </c>
      <c r="E499" s="33">
        <v>15</v>
      </c>
      <c r="F499" s="33">
        <v>2</v>
      </c>
      <c r="G499" s="33">
        <v>29</v>
      </c>
    </row>
    <row r="500" spans="2:7">
      <c r="B500" s="26" t="s">
        <v>430</v>
      </c>
      <c r="C500" s="33">
        <v>0</v>
      </c>
      <c r="D500" s="33">
        <v>12</v>
      </c>
      <c r="E500" s="33">
        <v>15</v>
      </c>
      <c r="F500" s="33">
        <v>2</v>
      </c>
      <c r="G500" s="33">
        <v>29</v>
      </c>
    </row>
    <row r="501" spans="2:7">
      <c r="B501" s="26" t="s">
        <v>431</v>
      </c>
      <c r="C501" s="33">
        <v>0</v>
      </c>
      <c r="D501" s="33">
        <v>12</v>
      </c>
      <c r="E501" s="33">
        <v>15</v>
      </c>
      <c r="F501" s="33">
        <v>2</v>
      </c>
      <c r="G501" s="33">
        <v>29</v>
      </c>
    </row>
    <row r="502" spans="2:7">
      <c r="B502" s="26" t="s">
        <v>432</v>
      </c>
      <c r="C502" s="33">
        <v>0</v>
      </c>
      <c r="D502" s="33">
        <v>12</v>
      </c>
      <c r="E502" s="33">
        <v>15</v>
      </c>
      <c r="F502" s="33">
        <v>2</v>
      </c>
      <c r="G502" s="33">
        <v>29</v>
      </c>
    </row>
    <row r="503" spans="2:7">
      <c r="B503" s="26" t="s">
        <v>433</v>
      </c>
      <c r="C503" s="33">
        <v>0</v>
      </c>
      <c r="D503" s="33">
        <v>12</v>
      </c>
      <c r="E503" s="33">
        <v>15</v>
      </c>
      <c r="F503" s="33">
        <v>2</v>
      </c>
      <c r="G503" s="33">
        <v>29</v>
      </c>
    </row>
    <row r="504" spans="2:7">
      <c r="B504" s="26" t="s">
        <v>434</v>
      </c>
      <c r="C504" s="33">
        <v>0</v>
      </c>
      <c r="D504" s="33">
        <v>12</v>
      </c>
      <c r="E504" s="33">
        <v>15</v>
      </c>
      <c r="F504" s="33">
        <v>2</v>
      </c>
      <c r="G504" s="33">
        <v>29</v>
      </c>
    </row>
    <row r="505" spans="2:7">
      <c r="B505" s="26" t="s">
        <v>435</v>
      </c>
      <c r="C505" s="33">
        <v>0</v>
      </c>
      <c r="D505" s="33">
        <v>18</v>
      </c>
      <c r="E505" s="33">
        <v>15</v>
      </c>
      <c r="F505" s="33">
        <v>2</v>
      </c>
      <c r="G505" s="33">
        <v>35</v>
      </c>
    </row>
    <row r="506" spans="2:7">
      <c r="B506" s="26" t="s">
        <v>436</v>
      </c>
      <c r="C506" s="33">
        <v>0</v>
      </c>
      <c r="D506" s="33">
        <v>13</v>
      </c>
      <c r="E506" s="33">
        <v>13</v>
      </c>
      <c r="F506" s="33">
        <v>3</v>
      </c>
      <c r="G506" s="33">
        <v>29</v>
      </c>
    </row>
    <row r="507" spans="2:7">
      <c r="B507" s="26" t="s">
        <v>437</v>
      </c>
      <c r="C507" s="33">
        <v>0</v>
      </c>
      <c r="D507" s="33">
        <v>13</v>
      </c>
      <c r="E507" s="33">
        <v>13</v>
      </c>
      <c r="F507" s="33">
        <v>3</v>
      </c>
      <c r="G507" s="33">
        <v>29</v>
      </c>
    </row>
    <row r="508" spans="2:7">
      <c r="B508" s="26" t="s">
        <v>438</v>
      </c>
      <c r="C508" s="33">
        <v>0</v>
      </c>
      <c r="D508" s="33">
        <v>13</v>
      </c>
      <c r="E508" s="33">
        <v>13</v>
      </c>
      <c r="F508" s="33">
        <v>3</v>
      </c>
      <c r="G508" s="33">
        <v>29</v>
      </c>
    </row>
    <row r="509" spans="2:7">
      <c r="B509" s="26" t="s">
        <v>439</v>
      </c>
      <c r="C509" s="33">
        <v>0</v>
      </c>
      <c r="D509" s="33">
        <v>13</v>
      </c>
      <c r="E509" s="33">
        <v>13</v>
      </c>
      <c r="F509" s="33">
        <v>3</v>
      </c>
      <c r="G509" s="33">
        <v>29</v>
      </c>
    </row>
    <row r="510" spans="2:7">
      <c r="B510" s="26" t="s">
        <v>440</v>
      </c>
      <c r="C510" s="33">
        <v>0</v>
      </c>
      <c r="D510" s="33">
        <v>9</v>
      </c>
      <c r="E510" s="33">
        <v>11</v>
      </c>
      <c r="F510" s="33">
        <v>2</v>
      </c>
      <c r="G510" s="33">
        <v>22</v>
      </c>
    </row>
    <row r="511" spans="2:7">
      <c r="B511" s="26" t="s">
        <v>441</v>
      </c>
      <c r="C511" s="33">
        <v>0</v>
      </c>
      <c r="D511" s="33">
        <v>5</v>
      </c>
      <c r="E511" s="33">
        <v>21</v>
      </c>
      <c r="F511" s="33">
        <v>1</v>
      </c>
      <c r="G511" s="33">
        <v>27</v>
      </c>
    </row>
    <row r="512" spans="2:7">
      <c r="B512" s="26" t="s">
        <v>442</v>
      </c>
      <c r="C512" s="33">
        <v>0</v>
      </c>
      <c r="D512" s="33">
        <v>5</v>
      </c>
      <c r="E512" s="33">
        <v>21</v>
      </c>
      <c r="F512" s="33">
        <v>1</v>
      </c>
      <c r="G512" s="33">
        <v>27</v>
      </c>
    </row>
    <row r="513" spans="2:7">
      <c r="B513" s="26" t="s">
        <v>443</v>
      </c>
      <c r="C513" s="33">
        <v>0</v>
      </c>
      <c r="D513" s="33">
        <v>19</v>
      </c>
      <c r="E513" s="33">
        <v>17</v>
      </c>
      <c r="F513" s="33">
        <v>0</v>
      </c>
      <c r="G513" s="33">
        <v>36</v>
      </c>
    </row>
    <row r="514" spans="2:7">
      <c r="B514" s="26" t="s">
        <v>444</v>
      </c>
      <c r="C514" s="33">
        <v>0</v>
      </c>
      <c r="D514" s="33">
        <v>24</v>
      </c>
      <c r="E514" s="33">
        <v>8</v>
      </c>
      <c r="F514" s="33">
        <v>0</v>
      </c>
      <c r="G514" s="33">
        <v>32</v>
      </c>
    </row>
    <row r="515" spans="2:7">
      <c r="B515" s="26" t="s">
        <v>445</v>
      </c>
      <c r="C515" s="33">
        <v>0</v>
      </c>
      <c r="D515" s="33">
        <v>25</v>
      </c>
      <c r="E515" s="33">
        <v>15</v>
      </c>
      <c r="F515" s="33">
        <v>1</v>
      </c>
      <c r="G515" s="33">
        <v>41</v>
      </c>
    </row>
    <row r="516" spans="2:7">
      <c r="B516" s="26" t="s">
        <v>446</v>
      </c>
      <c r="C516" s="33">
        <v>0</v>
      </c>
      <c r="D516" s="33">
        <v>20</v>
      </c>
      <c r="E516" s="33">
        <v>21</v>
      </c>
      <c r="F516" s="33">
        <v>0</v>
      </c>
      <c r="G516" s="33">
        <v>41</v>
      </c>
    </row>
    <row r="517" spans="2:7">
      <c r="B517" s="26" t="s">
        <v>447</v>
      </c>
      <c r="C517" s="33">
        <v>0</v>
      </c>
      <c r="D517" s="33">
        <v>23</v>
      </c>
      <c r="E517" s="33">
        <v>17</v>
      </c>
      <c r="F517" s="33">
        <v>4</v>
      </c>
      <c r="G517" s="33">
        <v>44</v>
      </c>
    </row>
    <row r="518" spans="2:7">
      <c r="B518" s="26" t="s">
        <v>448</v>
      </c>
      <c r="C518" s="33">
        <v>0</v>
      </c>
      <c r="D518" s="33">
        <v>15</v>
      </c>
      <c r="E518" s="33">
        <v>11</v>
      </c>
      <c r="F518" s="33">
        <v>3</v>
      </c>
      <c r="G518" s="33">
        <v>29</v>
      </c>
    </row>
    <row r="519" spans="2:7">
      <c r="B519" s="26" t="s">
        <v>449</v>
      </c>
      <c r="C519" s="33">
        <v>0</v>
      </c>
      <c r="D519" s="33">
        <v>37</v>
      </c>
      <c r="E519" s="33">
        <v>19</v>
      </c>
      <c r="F519" s="33">
        <v>2</v>
      </c>
      <c r="G519" s="33">
        <v>58</v>
      </c>
    </row>
    <row r="520" spans="2:7">
      <c r="B520" s="26" t="s">
        <v>450</v>
      </c>
      <c r="C520" s="33">
        <v>0</v>
      </c>
      <c r="D520" s="33">
        <v>22</v>
      </c>
      <c r="E520" s="33">
        <v>17</v>
      </c>
      <c r="F520" s="33">
        <v>0</v>
      </c>
      <c r="G520" s="33">
        <v>39</v>
      </c>
    </row>
    <row r="521" spans="2:7">
      <c r="B521" s="26" t="s">
        <v>451</v>
      </c>
      <c r="C521" s="33">
        <v>0</v>
      </c>
      <c r="D521" s="33">
        <v>29</v>
      </c>
      <c r="E521" s="33">
        <v>21</v>
      </c>
      <c r="F521" s="33">
        <v>3</v>
      </c>
      <c r="G521" s="33">
        <v>53</v>
      </c>
    </row>
    <row r="522" spans="2:7">
      <c r="B522" s="26" t="s">
        <v>452</v>
      </c>
      <c r="C522" s="33">
        <v>0</v>
      </c>
      <c r="D522" s="33">
        <v>28</v>
      </c>
      <c r="E522" s="33">
        <v>13</v>
      </c>
      <c r="F522" s="33">
        <v>2</v>
      </c>
      <c r="G522" s="33">
        <v>43</v>
      </c>
    </row>
    <row r="523" spans="2:7">
      <c r="B523" s="26" t="s">
        <v>453</v>
      </c>
      <c r="C523" s="33">
        <v>0</v>
      </c>
      <c r="D523" s="33">
        <v>22</v>
      </c>
      <c r="E523" s="33">
        <v>30</v>
      </c>
      <c r="F523" s="33">
        <v>1</v>
      </c>
      <c r="G523" s="33">
        <v>43</v>
      </c>
    </row>
    <row r="524" spans="2:7">
      <c r="B524" s="26" t="s">
        <v>454</v>
      </c>
      <c r="C524" s="33">
        <v>0</v>
      </c>
      <c r="D524" s="33">
        <v>36</v>
      </c>
      <c r="E524" s="33">
        <v>19</v>
      </c>
      <c r="F524" s="33">
        <v>1</v>
      </c>
      <c r="G524" s="33">
        <v>56</v>
      </c>
    </row>
    <row r="525" spans="2:7">
      <c r="B525" s="26" t="s">
        <v>455</v>
      </c>
      <c r="C525" s="33">
        <v>0</v>
      </c>
      <c r="D525" s="33">
        <v>29</v>
      </c>
      <c r="E525" s="33">
        <v>18</v>
      </c>
      <c r="F525" s="33">
        <v>1</v>
      </c>
      <c r="G525" s="33">
        <v>48</v>
      </c>
    </row>
    <row r="526" spans="2:7">
      <c r="B526" s="26" t="s">
        <v>456</v>
      </c>
      <c r="C526" s="33">
        <v>0</v>
      </c>
      <c r="D526" s="33">
        <v>31</v>
      </c>
      <c r="E526" s="33">
        <v>23</v>
      </c>
      <c r="F526" s="33">
        <v>1</v>
      </c>
      <c r="G526" s="33">
        <v>55</v>
      </c>
    </row>
    <row r="527" spans="2:7">
      <c r="B527" s="26" t="s">
        <v>457</v>
      </c>
      <c r="C527" s="33">
        <v>0</v>
      </c>
      <c r="D527" s="33">
        <v>35</v>
      </c>
      <c r="E527" s="33">
        <v>17</v>
      </c>
      <c r="F527" s="33">
        <v>1</v>
      </c>
      <c r="G527" s="33">
        <v>53</v>
      </c>
    </row>
    <row r="528" spans="2:7">
      <c r="B528" s="26" t="s">
        <v>458</v>
      </c>
      <c r="C528" s="33">
        <v>0</v>
      </c>
      <c r="D528" s="33">
        <v>11</v>
      </c>
      <c r="E528" s="33">
        <v>11</v>
      </c>
      <c r="F528" s="33">
        <v>0</v>
      </c>
      <c r="G528" s="33">
        <v>22</v>
      </c>
    </row>
    <row r="529" spans="2:7">
      <c r="B529" s="26" t="s">
        <v>459</v>
      </c>
      <c r="C529" s="33">
        <v>0</v>
      </c>
      <c r="D529" s="33">
        <v>52</v>
      </c>
      <c r="E529" s="33">
        <v>17</v>
      </c>
      <c r="F529" s="33">
        <v>3</v>
      </c>
      <c r="G529" s="33">
        <v>72</v>
      </c>
    </row>
    <row r="530" spans="2:7">
      <c r="B530" s="26" t="s">
        <v>460</v>
      </c>
      <c r="C530" s="33">
        <v>0</v>
      </c>
      <c r="D530" s="33">
        <v>47</v>
      </c>
      <c r="E530" s="33">
        <v>12</v>
      </c>
      <c r="F530" s="33">
        <v>3</v>
      </c>
      <c r="G530" s="33">
        <v>62</v>
      </c>
    </row>
    <row r="531" spans="2:7">
      <c r="B531" s="26" t="s">
        <v>461</v>
      </c>
      <c r="C531" s="33">
        <v>0</v>
      </c>
      <c r="D531" s="33">
        <v>46</v>
      </c>
      <c r="E531" s="33">
        <v>13</v>
      </c>
      <c r="F531" s="33">
        <v>4</v>
      </c>
      <c r="G531" s="33">
        <v>63</v>
      </c>
    </row>
    <row r="532" spans="2:7">
      <c r="B532" s="26" t="s">
        <v>462</v>
      </c>
      <c r="C532" s="33">
        <v>0</v>
      </c>
      <c r="D532" s="33">
        <v>40</v>
      </c>
      <c r="E532" s="33">
        <v>23</v>
      </c>
      <c r="F532" s="33">
        <v>4</v>
      </c>
      <c r="G532" s="33">
        <v>67</v>
      </c>
    </row>
    <row r="533" spans="2:7">
      <c r="B533" s="26" t="s">
        <v>463</v>
      </c>
      <c r="C533" s="33">
        <v>0</v>
      </c>
      <c r="D533" s="33">
        <v>35</v>
      </c>
      <c r="E533" s="33">
        <v>23</v>
      </c>
      <c r="F533" s="33">
        <v>5</v>
      </c>
      <c r="G533" s="33">
        <v>63</v>
      </c>
    </row>
    <row r="534" spans="2:7">
      <c r="B534" s="26" t="s">
        <v>464</v>
      </c>
      <c r="C534" s="33">
        <v>0</v>
      </c>
      <c r="D534" s="33">
        <v>24</v>
      </c>
      <c r="E534" s="33">
        <v>15</v>
      </c>
      <c r="F534" s="33">
        <v>5</v>
      </c>
      <c r="G534" s="33">
        <v>44</v>
      </c>
    </row>
    <row r="535" spans="2:7">
      <c r="B535" s="26" t="s">
        <v>465</v>
      </c>
      <c r="C535" s="33">
        <v>0</v>
      </c>
      <c r="D535" s="33">
        <v>41</v>
      </c>
      <c r="E535" s="33">
        <v>28</v>
      </c>
      <c r="F535" s="33">
        <v>5</v>
      </c>
      <c r="G535" s="33">
        <v>74</v>
      </c>
    </row>
    <row r="536" spans="2:7">
      <c r="B536" s="26" t="s">
        <v>466</v>
      </c>
      <c r="C536" s="33">
        <v>0</v>
      </c>
      <c r="D536" s="33">
        <v>24</v>
      </c>
      <c r="E536" s="33">
        <v>17</v>
      </c>
      <c r="F536" s="33">
        <v>4</v>
      </c>
      <c r="G536" s="33">
        <v>45</v>
      </c>
    </row>
    <row r="537" spans="2:7">
      <c r="B537" s="26" t="s">
        <v>467</v>
      </c>
      <c r="C537" s="33">
        <v>0</v>
      </c>
      <c r="D537" s="33">
        <v>22</v>
      </c>
      <c r="E537" s="33">
        <v>17</v>
      </c>
      <c r="F537" s="33">
        <v>7</v>
      </c>
      <c r="G537" s="33">
        <v>46</v>
      </c>
    </row>
    <row r="538" spans="2:7">
      <c r="B538" s="26" t="s">
        <v>468</v>
      </c>
      <c r="C538" s="33">
        <v>0</v>
      </c>
      <c r="D538" s="33">
        <v>27</v>
      </c>
      <c r="E538" s="33">
        <v>29</v>
      </c>
      <c r="F538" s="33">
        <v>13</v>
      </c>
      <c r="G538" s="33">
        <v>69</v>
      </c>
    </row>
    <row r="539" spans="2:7">
      <c r="B539" s="26" t="s">
        <v>469</v>
      </c>
      <c r="C539" s="33">
        <v>0</v>
      </c>
      <c r="D539" s="33">
        <v>19</v>
      </c>
      <c r="E539" s="33">
        <v>18</v>
      </c>
      <c r="F539" s="33">
        <v>6</v>
      </c>
      <c r="G539" s="33">
        <v>43</v>
      </c>
    </row>
    <row r="540" spans="2:7">
      <c r="B540" s="26" t="s">
        <v>470</v>
      </c>
      <c r="C540" s="33">
        <v>0</v>
      </c>
      <c r="D540" s="33">
        <v>20</v>
      </c>
      <c r="E540" s="33">
        <v>15</v>
      </c>
      <c r="F540" s="33">
        <v>9</v>
      </c>
      <c r="G540" s="33">
        <v>44</v>
      </c>
    </row>
    <row r="541" spans="2:7">
      <c r="B541" s="26" t="s">
        <v>471</v>
      </c>
      <c r="C541" s="33">
        <v>0</v>
      </c>
      <c r="D541" s="33">
        <v>22</v>
      </c>
      <c r="E541" s="33">
        <v>19</v>
      </c>
      <c r="F541" s="33">
        <v>5</v>
      </c>
      <c r="G541" s="33">
        <v>46</v>
      </c>
    </row>
    <row r="542" spans="2:7">
      <c r="B542" s="26" t="s">
        <v>472</v>
      </c>
      <c r="C542" s="33">
        <v>0</v>
      </c>
      <c r="D542" s="33">
        <v>25</v>
      </c>
      <c r="E542" s="33">
        <v>24</v>
      </c>
      <c r="F542" s="33">
        <v>7</v>
      </c>
      <c r="G542" s="33">
        <v>56</v>
      </c>
    </row>
    <row r="543" spans="2:7">
      <c r="B543" s="26" t="s">
        <v>473</v>
      </c>
      <c r="C543" s="33">
        <v>0</v>
      </c>
      <c r="D543" s="33">
        <v>20</v>
      </c>
      <c r="E543" s="33">
        <v>26</v>
      </c>
      <c r="F543" s="33">
        <v>9</v>
      </c>
      <c r="G543" s="33">
        <v>55</v>
      </c>
    </row>
    <row r="544" spans="2:7">
      <c r="B544" s="26" t="s">
        <v>474</v>
      </c>
      <c r="C544" s="33">
        <v>0</v>
      </c>
      <c r="D544" s="33">
        <v>20</v>
      </c>
      <c r="E544" s="33">
        <v>25</v>
      </c>
      <c r="F544" s="33">
        <v>10</v>
      </c>
      <c r="G544" s="33">
        <v>55</v>
      </c>
    </row>
    <row r="545" spans="2:7">
      <c r="B545" s="26" t="s">
        <v>475</v>
      </c>
      <c r="C545" s="33">
        <v>0</v>
      </c>
      <c r="D545" s="33">
        <v>31</v>
      </c>
      <c r="E545" s="33">
        <v>25</v>
      </c>
      <c r="F545" s="33">
        <v>16</v>
      </c>
      <c r="G545" s="33">
        <v>72</v>
      </c>
    </row>
    <row r="546" spans="2:7">
      <c r="B546" s="26" t="s">
        <v>476</v>
      </c>
      <c r="C546" s="33">
        <v>0</v>
      </c>
      <c r="D546" s="33">
        <v>32</v>
      </c>
      <c r="E546" s="33">
        <v>22</v>
      </c>
      <c r="F546" s="33">
        <v>10</v>
      </c>
      <c r="G546" s="33">
        <v>64</v>
      </c>
    </row>
    <row r="547" spans="2:7">
      <c r="B547" s="26" t="s">
        <v>477</v>
      </c>
      <c r="C547" s="33">
        <v>0</v>
      </c>
      <c r="D547" s="33">
        <v>24</v>
      </c>
      <c r="E547" s="33">
        <v>21</v>
      </c>
      <c r="F547" s="33">
        <v>6</v>
      </c>
      <c r="G547" s="33">
        <v>51</v>
      </c>
    </row>
    <row r="548" spans="2:7">
      <c r="B548" s="26" t="s">
        <v>478</v>
      </c>
      <c r="C548" s="33">
        <v>0</v>
      </c>
      <c r="D548" s="33">
        <v>22</v>
      </c>
      <c r="E548" s="33">
        <v>22</v>
      </c>
      <c r="F548" s="33">
        <v>5</v>
      </c>
      <c r="G548" s="33">
        <v>49</v>
      </c>
    </row>
    <row r="549" spans="2:7">
      <c r="B549" s="26" t="s">
        <v>479</v>
      </c>
      <c r="C549" s="33">
        <v>0</v>
      </c>
      <c r="D549" s="33">
        <v>27</v>
      </c>
      <c r="E549" s="33">
        <v>20</v>
      </c>
      <c r="F549" s="33">
        <v>6</v>
      </c>
      <c r="G549" s="33">
        <v>53</v>
      </c>
    </row>
    <row r="550" spans="2:7">
      <c r="B550" s="26" t="s">
        <v>480</v>
      </c>
      <c r="C550" s="33">
        <v>0</v>
      </c>
      <c r="D550" s="33">
        <v>27</v>
      </c>
      <c r="E550" s="33">
        <v>17</v>
      </c>
      <c r="F550" s="33">
        <v>6</v>
      </c>
      <c r="G550" s="33">
        <v>50</v>
      </c>
    </row>
    <row r="551" spans="2:7">
      <c r="B551" s="26" t="s">
        <v>481</v>
      </c>
      <c r="C551" s="33">
        <v>0</v>
      </c>
      <c r="D551" s="33">
        <f>$D$137</f>
        <v>14</v>
      </c>
      <c r="E551" s="33">
        <f>$E$137</f>
        <v>13</v>
      </c>
      <c r="F551" s="33">
        <f>$F$137</f>
        <v>0</v>
      </c>
      <c r="G551" s="33">
        <f>$G$137</f>
        <v>27</v>
      </c>
    </row>
    <row r="552" spans="2:7">
      <c r="B552" s="26" t="s">
        <v>482</v>
      </c>
      <c r="C552" s="33">
        <v>0</v>
      </c>
      <c r="D552" s="33">
        <v>20</v>
      </c>
      <c r="E552" s="33">
        <v>13</v>
      </c>
      <c r="F552" s="33">
        <v>4</v>
      </c>
      <c r="G552" s="33">
        <v>37</v>
      </c>
    </row>
    <row r="553" spans="2:7">
      <c r="B553" s="26" t="s">
        <v>483</v>
      </c>
      <c r="C553" s="33">
        <v>0</v>
      </c>
      <c r="D553" s="33">
        <v>16</v>
      </c>
      <c r="E553" s="33">
        <v>16</v>
      </c>
      <c r="F553" s="33">
        <v>0</v>
      </c>
      <c r="G553" s="33">
        <v>32</v>
      </c>
    </row>
    <row r="554" spans="2:7">
      <c r="B554" s="26" t="s">
        <v>484</v>
      </c>
      <c r="C554" s="33">
        <v>0</v>
      </c>
      <c r="D554" s="33">
        <v>41</v>
      </c>
      <c r="E554" s="33">
        <v>7</v>
      </c>
      <c r="F554" s="33">
        <v>1</v>
      </c>
      <c r="G554" s="33">
        <v>49</v>
      </c>
    </row>
    <row r="555" spans="2:7">
      <c r="B555" s="26" t="s">
        <v>485</v>
      </c>
      <c r="C555" s="33">
        <v>0</v>
      </c>
      <c r="D555" s="33">
        <v>42</v>
      </c>
      <c r="E555" s="33">
        <v>5</v>
      </c>
      <c r="F555" s="33">
        <v>1</v>
      </c>
      <c r="G555" s="33">
        <v>48</v>
      </c>
    </row>
    <row r="556" spans="2:7">
      <c r="B556" s="26" t="s">
        <v>486</v>
      </c>
      <c r="C556" s="33">
        <v>0</v>
      </c>
      <c r="D556" s="33">
        <v>28</v>
      </c>
      <c r="E556" s="33">
        <v>12</v>
      </c>
      <c r="F556" s="33">
        <v>0</v>
      </c>
      <c r="G556" s="33">
        <v>40</v>
      </c>
    </row>
    <row r="557" spans="2:7">
      <c r="B557" s="26" t="s">
        <v>487</v>
      </c>
      <c r="C557" s="33">
        <v>0</v>
      </c>
      <c r="D557" s="33">
        <v>24</v>
      </c>
      <c r="E557" s="33">
        <v>15</v>
      </c>
      <c r="F557" s="33">
        <v>0</v>
      </c>
      <c r="G557" s="33">
        <v>39</v>
      </c>
    </row>
    <row r="558" spans="2:7">
      <c r="B558" s="26" t="s">
        <v>488</v>
      </c>
      <c r="C558" s="33">
        <v>0</v>
      </c>
      <c r="D558" s="33">
        <v>25</v>
      </c>
      <c r="E558" s="33">
        <v>13</v>
      </c>
      <c r="F558" s="33">
        <v>0</v>
      </c>
      <c r="G558" s="33">
        <v>38</v>
      </c>
    </row>
    <row r="559" spans="2:7">
      <c r="B559" s="26" t="s">
        <v>489</v>
      </c>
      <c r="C559" s="33">
        <v>0</v>
      </c>
      <c r="D559" s="33">
        <v>28</v>
      </c>
      <c r="E559" s="33">
        <v>15</v>
      </c>
      <c r="F559" s="33">
        <v>2</v>
      </c>
      <c r="G559" s="33">
        <v>45</v>
      </c>
    </row>
    <row r="560" spans="2:7">
      <c r="B560" s="26" t="s">
        <v>490</v>
      </c>
      <c r="C560" s="33">
        <v>0</v>
      </c>
      <c r="D560" s="33">
        <v>32</v>
      </c>
      <c r="E560" s="33">
        <v>12</v>
      </c>
      <c r="F560" s="33">
        <v>0</v>
      </c>
      <c r="G560" s="33">
        <v>44</v>
      </c>
    </row>
    <row r="561" spans="2:7">
      <c r="B561" s="26" t="s">
        <v>491</v>
      </c>
      <c r="C561" s="33">
        <v>0</v>
      </c>
      <c r="D561" s="33">
        <v>30</v>
      </c>
      <c r="E561" s="33">
        <v>12</v>
      </c>
      <c r="F561" s="33">
        <v>0</v>
      </c>
      <c r="G561" s="33">
        <v>42</v>
      </c>
    </row>
    <row r="562" spans="2:7">
      <c r="B562" s="26" t="s">
        <v>492</v>
      </c>
      <c r="C562" s="33">
        <v>0</v>
      </c>
      <c r="D562" s="33">
        <v>23</v>
      </c>
      <c r="E562" s="33">
        <v>14</v>
      </c>
      <c r="F562" s="33">
        <v>0</v>
      </c>
      <c r="G562" s="33">
        <v>37</v>
      </c>
    </row>
    <row r="563" spans="2:7">
      <c r="B563" s="26" t="s">
        <v>493</v>
      </c>
      <c r="C563" s="33">
        <v>0</v>
      </c>
      <c r="D563" s="33">
        <v>13</v>
      </c>
      <c r="E563" s="33">
        <v>7</v>
      </c>
      <c r="F563" s="33">
        <v>0</v>
      </c>
      <c r="G563" s="33">
        <v>20</v>
      </c>
    </row>
    <row r="564" spans="2:7">
      <c r="B564" s="26" t="s">
        <v>494</v>
      </c>
      <c r="C564" s="33">
        <v>0</v>
      </c>
      <c r="D564" s="33">
        <v>35</v>
      </c>
      <c r="E564" s="33">
        <v>16</v>
      </c>
      <c r="F564" s="33">
        <v>1</v>
      </c>
      <c r="G564" s="33">
        <v>52</v>
      </c>
    </row>
    <row r="565" spans="2:7">
      <c r="B565" s="26" t="s">
        <v>495</v>
      </c>
      <c r="C565" s="33">
        <v>0</v>
      </c>
      <c r="D565" s="33">
        <v>31</v>
      </c>
      <c r="E565" s="33">
        <v>16</v>
      </c>
      <c r="F565" s="33">
        <v>1</v>
      </c>
      <c r="G565" s="33">
        <v>48</v>
      </c>
    </row>
    <row r="566" spans="2:7">
      <c r="B566" s="26" t="s">
        <v>496</v>
      </c>
      <c r="C566" s="33">
        <v>0</v>
      </c>
      <c r="D566" s="33">
        <v>16</v>
      </c>
      <c r="E566" s="33">
        <v>12</v>
      </c>
      <c r="F566" s="33">
        <v>1</v>
      </c>
      <c r="G566" s="33">
        <v>29</v>
      </c>
    </row>
    <row r="567" spans="2:7">
      <c r="B567" s="26" t="s">
        <v>497</v>
      </c>
      <c r="C567" s="33">
        <v>0</v>
      </c>
      <c r="D567" s="33">
        <v>17</v>
      </c>
      <c r="E567" s="33">
        <v>16</v>
      </c>
      <c r="F567" s="33">
        <v>0</v>
      </c>
      <c r="G567" s="33">
        <v>33</v>
      </c>
    </row>
    <row r="568" spans="2:7">
      <c r="B568" s="26" t="s">
        <v>498</v>
      </c>
      <c r="C568" s="33">
        <v>0</v>
      </c>
      <c r="D568" s="33">
        <v>25</v>
      </c>
      <c r="E568" s="33">
        <v>15</v>
      </c>
      <c r="F568" s="33">
        <v>2</v>
      </c>
      <c r="G568" s="33">
        <v>42</v>
      </c>
    </row>
    <row r="569" spans="2:7">
      <c r="B569" s="26" t="s">
        <v>499</v>
      </c>
      <c r="C569" s="33">
        <v>0</v>
      </c>
      <c r="D569" s="33">
        <v>19</v>
      </c>
      <c r="E569" s="33">
        <v>9</v>
      </c>
      <c r="F569" s="33">
        <v>1</v>
      </c>
      <c r="G569" s="33">
        <v>29</v>
      </c>
    </row>
    <row r="570" spans="2:7">
      <c r="B570" s="26" t="s">
        <v>500</v>
      </c>
      <c r="C570" s="33">
        <v>0</v>
      </c>
      <c r="D570" s="33">
        <v>31</v>
      </c>
      <c r="E570" s="33">
        <v>8</v>
      </c>
      <c r="F570" s="33">
        <v>1</v>
      </c>
      <c r="G570" s="33">
        <v>40</v>
      </c>
    </row>
    <row r="571" spans="2:7">
      <c r="B571" s="26" t="s">
        <v>501</v>
      </c>
      <c r="C571" s="33">
        <v>0</v>
      </c>
      <c r="D571" s="33">
        <v>30</v>
      </c>
      <c r="E571" s="33">
        <v>9</v>
      </c>
      <c r="F571" s="33">
        <v>1</v>
      </c>
      <c r="G571" s="33">
        <v>40</v>
      </c>
    </row>
    <row r="572" spans="2:7">
      <c r="B572" s="26" t="s">
        <v>502</v>
      </c>
      <c r="C572" s="33">
        <v>0</v>
      </c>
      <c r="D572" s="33">
        <v>35</v>
      </c>
      <c r="E572" s="33">
        <v>14</v>
      </c>
      <c r="F572" s="33">
        <v>1</v>
      </c>
      <c r="G572" s="33">
        <v>50</v>
      </c>
    </row>
    <row r="573" spans="2:7">
      <c r="B573" s="26" t="s">
        <v>503</v>
      </c>
      <c r="C573" s="33">
        <v>0</v>
      </c>
      <c r="D573" s="33">
        <v>32</v>
      </c>
      <c r="E573" s="33">
        <v>17</v>
      </c>
      <c r="F573" s="33">
        <v>0</v>
      </c>
      <c r="G573" s="33">
        <v>49</v>
      </c>
    </row>
    <row r="574" spans="2:7">
      <c r="B574" s="26" t="s">
        <v>504</v>
      </c>
      <c r="C574" s="33">
        <v>0</v>
      </c>
      <c r="D574" s="33">
        <v>30</v>
      </c>
      <c r="E574" s="33">
        <v>9</v>
      </c>
      <c r="F574" s="33">
        <v>1</v>
      </c>
      <c r="G574" s="33">
        <v>40</v>
      </c>
    </row>
    <row r="575" spans="2:7">
      <c r="B575" s="26" t="s">
        <v>505</v>
      </c>
      <c r="C575" s="33">
        <v>0</v>
      </c>
      <c r="D575" s="33">
        <v>23</v>
      </c>
      <c r="E575" s="33">
        <v>6</v>
      </c>
      <c r="F575" s="33">
        <v>1</v>
      </c>
      <c r="G575" s="33">
        <v>30</v>
      </c>
    </row>
    <row r="576" spans="2:7">
      <c r="B576" s="26" t="s">
        <v>506</v>
      </c>
      <c r="C576" s="33">
        <v>0</v>
      </c>
      <c r="D576" s="33">
        <v>35</v>
      </c>
      <c r="E576" s="33">
        <v>13</v>
      </c>
      <c r="F576" s="33">
        <v>3</v>
      </c>
      <c r="G576" s="33">
        <v>51</v>
      </c>
    </row>
    <row r="577" spans="2:7">
      <c r="B577" s="26" t="s">
        <v>507</v>
      </c>
      <c r="C577" s="33">
        <v>0</v>
      </c>
      <c r="D577" s="33">
        <v>17</v>
      </c>
      <c r="E577" s="33">
        <v>16</v>
      </c>
      <c r="F577" s="33">
        <v>2</v>
      </c>
      <c r="G577" s="33">
        <v>35</v>
      </c>
    </row>
    <row r="578" spans="2:7">
      <c r="B578" s="26" t="s">
        <v>508</v>
      </c>
      <c r="C578" s="33">
        <v>0</v>
      </c>
      <c r="D578" s="33">
        <v>16</v>
      </c>
      <c r="E578" s="33">
        <v>12</v>
      </c>
      <c r="F578" s="33">
        <v>2</v>
      </c>
      <c r="G578" s="33">
        <v>30</v>
      </c>
    </row>
    <row r="579" spans="2:7">
      <c r="B579" s="26" t="s">
        <v>509</v>
      </c>
      <c r="C579" s="33">
        <v>0</v>
      </c>
      <c r="D579" s="33">
        <v>23</v>
      </c>
      <c r="E579" s="33">
        <v>9</v>
      </c>
      <c r="F579" s="33">
        <v>4</v>
      </c>
      <c r="G579" s="33">
        <v>36</v>
      </c>
    </row>
    <row r="580" spans="2:7">
      <c r="B580" s="26" t="s">
        <v>510</v>
      </c>
      <c r="C580" s="33">
        <v>0</v>
      </c>
      <c r="D580" s="33">
        <v>32</v>
      </c>
      <c r="E580" s="33">
        <v>14</v>
      </c>
      <c r="F580" s="33">
        <v>1</v>
      </c>
      <c r="G580" s="33">
        <v>47</v>
      </c>
    </row>
    <row r="581" spans="2:7">
      <c r="B581" s="26" t="s">
        <v>962</v>
      </c>
      <c r="C581" s="33">
        <v>0</v>
      </c>
      <c r="D581" s="33">
        <v>24</v>
      </c>
      <c r="E581" s="33">
        <v>16</v>
      </c>
      <c r="F581" s="33">
        <v>1</v>
      </c>
      <c r="G581" s="33">
        <v>41</v>
      </c>
    </row>
    <row r="582" spans="2:7">
      <c r="B582" s="26" t="s">
        <v>964</v>
      </c>
      <c r="C582" s="33">
        <v>0</v>
      </c>
      <c r="D582" s="33">
        <v>34</v>
      </c>
      <c r="E582" s="33">
        <v>22</v>
      </c>
      <c r="F582" s="33">
        <v>3</v>
      </c>
      <c r="G582" s="33">
        <v>59</v>
      </c>
    </row>
    <row r="583" spans="2:7">
      <c r="B583" s="26" t="s">
        <v>966</v>
      </c>
      <c r="C583" s="33">
        <v>0</v>
      </c>
      <c r="D583" s="33">
        <v>19</v>
      </c>
      <c r="E583" s="33">
        <v>13</v>
      </c>
      <c r="F583" s="33">
        <v>1</v>
      </c>
      <c r="G583" s="33">
        <v>33</v>
      </c>
    </row>
    <row r="584" spans="2:7">
      <c r="B584" s="26" t="s">
        <v>968</v>
      </c>
      <c r="C584" s="33">
        <v>0</v>
      </c>
      <c r="D584" s="33">
        <v>23</v>
      </c>
      <c r="E584" s="33">
        <v>12</v>
      </c>
      <c r="F584" s="33">
        <v>2</v>
      </c>
      <c r="G584" s="33">
        <v>37</v>
      </c>
    </row>
    <row r="585" spans="2:7">
      <c r="B585" s="26" t="s">
        <v>971</v>
      </c>
      <c r="C585" s="33">
        <v>0</v>
      </c>
      <c r="D585" s="33">
        <v>21</v>
      </c>
      <c r="E585" s="33">
        <v>5</v>
      </c>
      <c r="F585" s="33">
        <v>2</v>
      </c>
      <c r="G585" s="33">
        <v>28</v>
      </c>
    </row>
    <row r="586" spans="2:7">
      <c r="B586" s="26" t="s">
        <v>973</v>
      </c>
      <c r="C586" s="33">
        <v>0</v>
      </c>
      <c r="D586" s="33">
        <v>25</v>
      </c>
      <c r="E586" s="33">
        <v>13</v>
      </c>
      <c r="F586" s="33">
        <v>4</v>
      </c>
      <c r="G586" s="33">
        <v>42</v>
      </c>
    </row>
    <row r="587" spans="2:7">
      <c r="B587" s="26" t="s">
        <v>974</v>
      </c>
      <c r="C587" s="33">
        <v>0</v>
      </c>
      <c r="D587" s="33">
        <v>30</v>
      </c>
      <c r="E587" s="33">
        <v>23</v>
      </c>
      <c r="F587" s="33">
        <v>5</v>
      </c>
      <c r="G587" s="33">
        <v>58</v>
      </c>
    </row>
    <row r="588" spans="2:7">
      <c r="B588" s="26" t="s">
        <v>977</v>
      </c>
      <c r="C588" s="33">
        <v>0</v>
      </c>
      <c r="D588" s="33">
        <v>32</v>
      </c>
      <c r="E588" s="33">
        <v>24</v>
      </c>
      <c r="F588" s="33">
        <v>3</v>
      </c>
      <c r="G588" s="33">
        <v>59</v>
      </c>
    </row>
    <row r="589" spans="2:7">
      <c r="B589" s="26" t="s">
        <v>980</v>
      </c>
      <c r="C589" s="33">
        <v>0</v>
      </c>
      <c r="D589" s="33">
        <v>22</v>
      </c>
      <c r="E589" s="33">
        <v>17</v>
      </c>
      <c r="F589" s="33">
        <v>3</v>
      </c>
      <c r="G589" s="33">
        <v>42</v>
      </c>
    </row>
    <row r="590" spans="2:7">
      <c r="B590" s="26" t="s">
        <v>982</v>
      </c>
      <c r="C590" s="33">
        <v>0</v>
      </c>
      <c r="D590" s="33">
        <v>27</v>
      </c>
      <c r="E590" s="33">
        <v>13</v>
      </c>
      <c r="F590" s="33">
        <v>2</v>
      </c>
      <c r="G590" s="33">
        <v>42</v>
      </c>
    </row>
    <row r="591" spans="2:7">
      <c r="B591" s="26" t="s">
        <v>985</v>
      </c>
      <c r="C591" s="33">
        <v>0</v>
      </c>
      <c r="D591" s="33">
        <v>22</v>
      </c>
      <c r="E591" s="33">
        <v>17</v>
      </c>
      <c r="F591" s="33">
        <v>2</v>
      </c>
      <c r="G591" s="33">
        <v>41</v>
      </c>
    </row>
    <row r="592" spans="2:7">
      <c r="B592" s="26" t="s">
        <v>987</v>
      </c>
      <c r="C592" s="33">
        <v>0</v>
      </c>
      <c r="D592" s="33">
        <v>17</v>
      </c>
      <c r="E592" s="33">
        <v>11</v>
      </c>
      <c r="F592" s="33">
        <v>4</v>
      </c>
      <c r="G592" s="33">
        <v>32</v>
      </c>
    </row>
    <row r="593" spans="2:7">
      <c r="B593" s="26" t="s">
        <v>989</v>
      </c>
      <c r="C593" s="33">
        <v>0</v>
      </c>
      <c r="D593" s="33">
        <v>23</v>
      </c>
      <c r="E593" s="33">
        <v>15</v>
      </c>
      <c r="F593" s="33">
        <v>4</v>
      </c>
      <c r="G593" s="33">
        <v>42</v>
      </c>
    </row>
    <row r="594" spans="2:7">
      <c r="B594" s="26" t="s">
        <v>991</v>
      </c>
      <c r="C594" s="33">
        <v>0</v>
      </c>
      <c r="D594" s="33">
        <v>20</v>
      </c>
      <c r="E594" s="33">
        <v>16</v>
      </c>
      <c r="F594" s="33">
        <v>4</v>
      </c>
      <c r="G594" s="33">
        <v>40</v>
      </c>
    </row>
    <row r="595" spans="2:7">
      <c r="B595" s="26" t="s">
        <v>992</v>
      </c>
      <c r="C595" s="33">
        <v>0</v>
      </c>
      <c r="D595" s="33">
        <v>32</v>
      </c>
      <c r="E595" s="33">
        <v>12</v>
      </c>
      <c r="F595" s="33">
        <v>5</v>
      </c>
      <c r="G595" s="33">
        <v>49</v>
      </c>
    </row>
    <row r="596" spans="2:7">
      <c r="B596" s="26" t="s">
        <v>995</v>
      </c>
      <c r="C596" s="33">
        <v>0</v>
      </c>
      <c r="D596" s="33">
        <v>24</v>
      </c>
      <c r="E596" s="33">
        <v>10</v>
      </c>
      <c r="F596" s="33">
        <v>7</v>
      </c>
      <c r="G596" s="33">
        <v>41</v>
      </c>
    </row>
    <row r="597" spans="2:7">
      <c r="B597" s="26" t="s">
        <v>996</v>
      </c>
      <c r="C597" s="33">
        <v>0</v>
      </c>
      <c r="D597" s="33">
        <v>28</v>
      </c>
      <c r="E597" s="33">
        <v>14</v>
      </c>
      <c r="F597" s="33">
        <v>5</v>
      </c>
      <c r="G597" s="33">
        <v>47</v>
      </c>
    </row>
    <row r="598" spans="2:7">
      <c r="B598" s="26" t="s">
        <v>998</v>
      </c>
      <c r="C598" s="33">
        <v>0</v>
      </c>
      <c r="D598" s="33">
        <v>29</v>
      </c>
      <c r="E598" s="33">
        <v>16</v>
      </c>
      <c r="F598" s="33">
        <v>0</v>
      </c>
      <c r="G598" s="33">
        <v>45</v>
      </c>
    </row>
    <row r="599" spans="2:7">
      <c r="B599" s="26" t="s">
        <v>1000</v>
      </c>
      <c r="C599" s="33">
        <v>0</v>
      </c>
      <c r="D599" s="33">
        <v>21</v>
      </c>
      <c r="E599" s="33">
        <v>16</v>
      </c>
      <c r="F599" s="33">
        <v>2</v>
      </c>
      <c r="G599" s="33">
        <v>39</v>
      </c>
    </row>
    <row r="600" spans="2:7">
      <c r="B600" s="26" t="s">
        <v>1002</v>
      </c>
      <c r="C600" s="33">
        <v>0</v>
      </c>
      <c r="D600" s="33">
        <v>29</v>
      </c>
      <c r="E600" s="33">
        <v>6</v>
      </c>
      <c r="F600" s="33">
        <v>3</v>
      </c>
      <c r="G600" s="33">
        <v>38</v>
      </c>
    </row>
    <row r="601" spans="2:7">
      <c r="B601" s="26" t="s">
        <v>1003</v>
      </c>
      <c r="C601" s="33">
        <v>0</v>
      </c>
      <c r="D601" s="33">
        <v>23</v>
      </c>
      <c r="E601" s="33">
        <v>12</v>
      </c>
      <c r="F601" s="33">
        <v>6</v>
      </c>
      <c r="G601" s="33">
        <v>41</v>
      </c>
    </row>
    <row r="602" spans="2:7">
      <c r="B602" s="26" t="s">
        <v>1007</v>
      </c>
      <c r="C602" s="33">
        <v>0</v>
      </c>
      <c r="D602" s="33">
        <v>28</v>
      </c>
      <c r="E602" s="33">
        <v>11</v>
      </c>
      <c r="F602" s="33">
        <v>5</v>
      </c>
      <c r="G602" s="33">
        <v>44</v>
      </c>
    </row>
    <row r="603" spans="2:7">
      <c r="B603" s="26" t="s">
        <v>1008</v>
      </c>
      <c r="C603" s="33">
        <v>0</v>
      </c>
      <c r="D603" s="33">
        <v>19</v>
      </c>
      <c r="E603" s="33">
        <v>15</v>
      </c>
      <c r="F603" s="33">
        <v>3</v>
      </c>
      <c r="G603" s="33">
        <v>37</v>
      </c>
    </row>
    <row r="604" spans="2:7">
      <c r="B604" s="26" t="s">
        <v>1010</v>
      </c>
      <c r="C604" s="33">
        <v>0</v>
      </c>
      <c r="D604" s="33">
        <v>34</v>
      </c>
      <c r="E604" s="33">
        <v>13</v>
      </c>
      <c r="F604" s="33">
        <v>1</v>
      </c>
      <c r="G604" s="33">
        <v>48</v>
      </c>
    </row>
    <row r="605" spans="2:7">
      <c r="B605" s="26" t="s">
        <v>1012</v>
      </c>
      <c r="C605" s="33">
        <v>0</v>
      </c>
      <c r="D605" s="33">
        <v>27</v>
      </c>
      <c r="E605" s="33">
        <v>11</v>
      </c>
      <c r="F605" s="33">
        <v>0</v>
      </c>
      <c r="G605" s="33">
        <v>38</v>
      </c>
    </row>
    <row r="606" spans="2:7">
      <c r="B606" s="26" t="s">
        <v>1014</v>
      </c>
      <c r="C606" s="33">
        <v>0</v>
      </c>
      <c r="D606" s="33">
        <v>33</v>
      </c>
      <c r="E606" s="33">
        <v>12</v>
      </c>
      <c r="F606" s="33">
        <v>1</v>
      </c>
      <c r="G606" s="33">
        <v>46</v>
      </c>
    </row>
    <row r="607" spans="2:7">
      <c r="B607" s="26" t="s">
        <v>1017</v>
      </c>
      <c r="C607" s="33">
        <v>0</v>
      </c>
      <c r="D607" s="33">
        <v>31</v>
      </c>
      <c r="E607" s="33">
        <v>22</v>
      </c>
      <c r="F607" s="33">
        <v>5</v>
      </c>
      <c r="G607" s="33">
        <v>58</v>
      </c>
    </row>
    <row r="608" spans="2:7">
      <c r="B608" s="26" t="s">
        <v>1018</v>
      </c>
      <c r="C608" s="33">
        <v>0</v>
      </c>
      <c r="D608" s="33">
        <v>36</v>
      </c>
      <c r="E608" s="33">
        <v>24</v>
      </c>
      <c r="F608" s="33">
        <v>5</v>
      </c>
      <c r="G608" s="33">
        <v>65</v>
      </c>
    </row>
    <row r="609" spans="2:7">
      <c r="B609" s="26" t="s">
        <v>1021</v>
      </c>
      <c r="C609" s="33">
        <v>0</v>
      </c>
      <c r="D609" s="33">
        <v>36</v>
      </c>
      <c r="E609" s="33">
        <v>24</v>
      </c>
      <c r="F609" s="33">
        <v>5</v>
      </c>
      <c r="G609" s="33">
        <v>65</v>
      </c>
    </row>
    <row r="610" spans="2:7">
      <c r="B610" s="26" t="s">
        <v>1022</v>
      </c>
      <c r="C610" s="33">
        <v>0</v>
      </c>
      <c r="D610" s="33">
        <v>26</v>
      </c>
      <c r="E610" s="33">
        <v>31</v>
      </c>
      <c r="F610" s="33">
        <v>3</v>
      </c>
      <c r="G610" s="33">
        <v>60</v>
      </c>
    </row>
    <row r="611" spans="2:7">
      <c r="B611" s="26" t="s">
        <v>1024</v>
      </c>
      <c r="C611" s="33">
        <v>0</v>
      </c>
      <c r="D611" s="33">
        <v>26</v>
      </c>
      <c r="E611" s="33">
        <v>22</v>
      </c>
      <c r="F611" s="33">
        <v>2</v>
      </c>
      <c r="G611" s="33">
        <v>50</v>
      </c>
    </row>
    <row r="612" spans="2:7">
      <c r="B612" s="26" t="s">
        <v>1027</v>
      </c>
      <c r="C612" s="33">
        <v>0</v>
      </c>
      <c r="D612" s="33">
        <v>26</v>
      </c>
      <c r="E612" s="33">
        <v>22</v>
      </c>
      <c r="F612" s="33">
        <v>2</v>
      </c>
      <c r="G612" s="33">
        <v>50</v>
      </c>
    </row>
    <row r="613" spans="2:7">
      <c r="B613" s="26" t="s">
        <v>1028</v>
      </c>
      <c r="C613" s="33">
        <v>0</v>
      </c>
      <c r="D613" s="33">
        <v>17</v>
      </c>
      <c r="E613" s="33">
        <v>27</v>
      </c>
      <c r="F613" s="33">
        <v>7</v>
      </c>
      <c r="G613" s="33">
        <v>51</v>
      </c>
    </row>
    <row r="614" spans="2:7">
      <c r="B614" s="26" t="s">
        <v>1030</v>
      </c>
      <c r="C614" s="33">
        <v>0</v>
      </c>
      <c r="D614" s="33">
        <v>14</v>
      </c>
      <c r="E614" s="33">
        <v>18</v>
      </c>
      <c r="F614" s="33">
        <v>7</v>
      </c>
      <c r="G614" s="33">
        <v>39</v>
      </c>
    </row>
    <row r="615" spans="2:7">
      <c r="B615" s="26" t="s">
        <v>1032</v>
      </c>
      <c r="C615" s="33">
        <v>0</v>
      </c>
      <c r="D615" s="33">
        <v>15</v>
      </c>
      <c r="E615" s="33">
        <v>16</v>
      </c>
      <c r="F615" s="33">
        <v>6</v>
      </c>
      <c r="G615" s="33">
        <v>37</v>
      </c>
    </row>
    <row r="616" spans="2:7">
      <c r="B616" s="26" t="s">
        <v>1034</v>
      </c>
      <c r="C616" s="33">
        <v>0</v>
      </c>
      <c r="D616" s="33">
        <v>15</v>
      </c>
      <c r="E616" s="33">
        <v>16</v>
      </c>
      <c r="F616" s="33">
        <v>6</v>
      </c>
      <c r="G616" s="33">
        <v>37</v>
      </c>
    </row>
    <row r="617" spans="2:7">
      <c r="B617" s="26" t="s">
        <v>1036</v>
      </c>
      <c r="C617" s="33">
        <v>0</v>
      </c>
      <c r="D617" s="33">
        <v>25</v>
      </c>
      <c r="E617" s="33">
        <v>23</v>
      </c>
      <c r="F617" s="33">
        <v>4</v>
      </c>
      <c r="G617" s="33">
        <v>52</v>
      </c>
    </row>
    <row r="618" spans="2:7">
      <c r="B618" s="26" t="s">
        <v>1038</v>
      </c>
      <c r="C618" s="33">
        <v>0</v>
      </c>
      <c r="D618" s="33">
        <v>30</v>
      </c>
      <c r="E618" s="33">
        <v>23</v>
      </c>
      <c r="F618" s="33">
        <v>5</v>
      </c>
      <c r="G618" s="33">
        <v>58</v>
      </c>
    </row>
    <row r="619" spans="2:7">
      <c r="B619" s="26" t="s">
        <v>1040</v>
      </c>
      <c r="C619" s="33">
        <v>0</v>
      </c>
      <c r="D619" s="33">
        <v>23</v>
      </c>
      <c r="E619" s="33">
        <v>27</v>
      </c>
      <c r="F619" s="33">
        <v>2</v>
      </c>
      <c r="G619" s="33">
        <v>52</v>
      </c>
    </row>
    <row r="620" spans="2:7">
      <c r="B620" s="26" t="s">
        <v>1042</v>
      </c>
      <c r="C620" s="33">
        <v>0</v>
      </c>
      <c r="D620" s="33">
        <v>30</v>
      </c>
      <c r="E620" s="33">
        <v>24</v>
      </c>
      <c r="F620" s="33">
        <v>2</v>
      </c>
      <c r="G620" s="33">
        <v>56</v>
      </c>
    </row>
    <row r="621" spans="2:7">
      <c r="B621" s="26" t="s">
        <v>1045</v>
      </c>
      <c r="C621" s="33">
        <v>0</v>
      </c>
      <c r="D621" s="33">
        <v>34</v>
      </c>
      <c r="E621" s="33">
        <v>22</v>
      </c>
      <c r="F621" s="33">
        <v>5</v>
      </c>
      <c r="G621" s="33">
        <v>61</v>
      </c>
    </row>
    <row r="622" spans="2:7">
      <c r="B622" s="26" t="s">
        <v>1048</v>
      </c>
      <c r="C622" s="33">
        <v>0</v>
      </c>
      <c r="D622" s="33">
        <v>33</v>
      </c>
      <c r="E622" s="33">
        <v>24</v>
      </c>
      <c r="F622" s="33">
        <v>5</v>
      </c>
      <c r="G622" s="33">
        <v>62</v>
      </c>
    </row>
    <row r="623" spans="2:7">
      <c r="B623" s="26" t="s">
        <v>1051</v>
      </c>
      <c r="C623" s="33">
        <v>0</v>
      </c>
      <c r="D623" s="33">
        <v>22</v>
      </c>
      <c r="E623" s="33">
        <v>22</v>
      </c>
      <c r="F623" s="33">
        <v>3</v>
      </c>
      <c r="G623" s="33">
        <v>47</v>
      </c>
    </row>
    <row r="624" spans="2:7">
      <c r="B624" s="26" t="s">
        <v>1053</v>
      </c>
      <c r="C624" s="33">
        <v>0</v>
      </c>
      <c r="D624" s="33">
        <v>22</v>
      </c>
      <c r="E624" s="33">
        <v>22</v>
      </c>
      <c r="F624" s="33">
        <v>3</v>
      </c>
      <c r="G624" s="33">
        <v>47</v>
      </c>
    </row>
    <row r="625" spans="2:7">
      <c r="B625" s="26" t="s">
        <v>1057</v>
      </c>
      <c r="C625" s="33">
        <v>0</v>
      </c>
      <c r="D625" s="33">
        <v>20</v>
      </c>
      <c r="E625" s="33">
        <v>29</v>
      </c>
      <c r="F625" s="33">
        <v>5</v>
      </c>
      <c r="G625" s="33">
        <v>54</v>
      </c>
    </row>
    <row r="626" spans="2:7">
      <c r="B626" s="26" t="s">
        <v>1060</v>
      </c>
      <c r="C626" s="33">
        <v>0</v>
      </c>
      <c r="D626" s="33">
        <v>21</v>
      </c>
      <c r="E626" s="33">
        <v>29</v>
      </c>
      <c r="F626" s="33">
        <v>7</v>
      </c>
      <c r="G626" s="33">
        <v>57</v>
      </c>
    </row>
    <row r="627" spans="2:7">
      <c r="B627" s="26" t="s">
        <v>1063</v>
      </c>
      <c r="C627" s="33">
        <v>0</v>
      </c>
      <c r="D627" s="33">
        <v>23</v>
      </c>
      <c r="E627" s="33">
        <v>20</v>
      </c>
      <c r="F627" s="33">
        <v>2</v>
      </c>
      <c r="G627" s="33">
        <v>45</v>
      </c>
    </row>
    <row r="628" spans="2:7">
      <c r="B628" s="26" t="s">
        <v>1066</v>
      </c>
      <c r="C628" s="33">
        <v>0</v>
      </c>
      <c r="D628" s="33">
        <v>17</v>
      </c>
      <c r="E628" s="33">
        <v>25</v>
      </c>
      <c r="F628" s="33">
        <v>3</v>
      </c>
      <c r="G628" s="33">
        <v>45</v>
      </c>
    </row>
    <row r="629" spans="2:7">
      <c r="B629" s="26" t="s">
        <v>1078</v>
      </c>
      <c r="C629" s="33">
        <v>0</v>
      </c>
      <c r="D629" s="33">
        <v>20</v>
      </c>
      <c r="E629" s="33">
        <v>21</v>
      </c>
      <c r="F629" s="33">
        <v>3</v>
      </c>
      <c r="G629" s="33">
        <v>44</v>
      </c>
    </row>
    <row r="630" spans="2:7">
      <c r="B630" s="26" t="s">
        <v>1082</v>
      </c>
      <c r="C630" s="33">
        <v>0</v>
      </c>
      <c r="D630" s="33">
        <v>23</v>
      </c>
      <c r="E630" s="33">
        <v>23</v>
      </c>
      <c r="F630" s="33">
        <v>2</v>
      </c>
      <c r="G630" s="33">
        <v>48</v>
      </c>
    </row>
    <row r="631" spans="2:7">
      <c r="B631" s="26" t="s">
        <v>1085</v>
      </c>
      <c r="C631" s="33">
        <v>0</v>
      </c>
      <c r="D631" s="33">
        <v>27</v>
      </c>
      <c r="E631" s="33">
        <v>20</v>
      </c>
      <c r="F631" s="33">
        <v>1</v>
      </c>
      <c r="G631" s="33">
        <v>48</v>
      </c>
    </row>
    <row r="632" spans="2:7">
      <c r="B632" s="26" t="s">
        <v>1087</v>
      </c>
      <c r="C632" s="33">
        <v>0</v>
      </c>
      <c r="D632" s="33">
        <v>21</v>
      </c>
      <c r="E632" s="33">
        <v>24</v>
      </c>
      <c r="F632" s="33">
        <v>3</v>
      </c>
      <c r="G632" s="33">
        <v>48</v>
      </c>
    </row>
    <row r="633" spans="2:7">
      <c r="B633" s="26" t="s">
        <v>1090</v>
      </c>
      <c r="C633" s="33">
        <v>0</v>
      </c>
      <c r="D633" s="33">
        <v>20</v>
      </c>
      <c r="E633" s="33">
        <v>23</v>
      </c>
      <c r="F633" s="33">
        <v>3</v>
      </c>
      <c r="G633" s="33">
        <v>46</v>
      </c>
    </row>
    <row r="634" spans="2:7">
      <c r="B634" s="26" t="s">
        <v>1093</v>
      </c>
      <c r="C634" s="33">
        <v>0</v>
      </c>
      <c r="D634" s="33">
        <v>18</v>
      </c>
      <c r="E634" s="33">
        <v>12</v>
      </c>
      <c r="F634" s="33">
        <v>2</v>
      </c>
      <c r="G634" s="33">
        <v>32</v>
      </c>
    </row>
    <row r="635" spans="2:7">
      <c r="B635" s="26" t="s">
        <v>1096</v>
      </c>
      <c r="C635" s="33">
        <v>0</v>
      </c>
      <c r="D635" s="33">
        <v>24</v>
      </c>
      <c r="E635" s="33">
        <v>24</v>
      </c>
      <c r="F635" s="33">
        <v>4</v>
      </c>
      <c r="G635" s="33">
        <v>52</v>
      </c>
    </row>
    <row r="636" spans="2:7">
      <c r="B636" s="26" t="s">
        <v>1114</v>
      </c>
      <c r="C636" s="33">
        <v>0</v>
      </c>
      <c r="D636" s="33">
        <v>15</v>
      </c>
      <c r="E636" s="33">
        <v>15</v>
      </c>
      <c r="F636" s="33">
        <v>4</v>
      </c>
      <c r="G636" s="33">
        <v>34</v>
      </c>
    </row>
    <row r="637" spans="2:7">
      <c r="B637" s="26" t="s">
        <v>1117</v>
      </c>
      <c r="C637" s="33">
        <v>0</v>
      </c>
      <c r="D637" s="33">
        <v>9</v>
      </c>
      <c r="E637" s="33">
        <v>12</v>
      </c>
      <c r="F637" s="33">
        <v>1</v>
      </c>
      <c r="G637" s="33">
        <v>22</v>
      </c>
    </row>
    <row r="638" spans="2:7">
      <c r="B638" s="26" t="s">
        <v>1120</v>
      </c>
      <c r="C638" s="33">
        <v>0</v>
      </c>
      <c r="D638" s="33">
        <v>10</v>
      </c>
      <c r="E638" s="33">
        <v>18</v>
      </c>
      <c r="F638" s="33">
        <v>2</v>
      </c>
      <c r="G638" s="33">
        <v>30</v>
      </c>
    </row>
    <row r="639" spans="2:7">
      <c r="B639" s="26" t="s">
        <v>1123</v>
      </c>
      <c r="C639" s="33">
        <v>0</v>
      </c>
      <c r="D639" s="33">
        <v>18</v>
      </c>
      <c r="E639" s="33">
        <v>24</v>
      </c>
      <c r="F639" s="33">
        <v>1</v>
      </c>
      <c r="G639" s="33">
        <v>43</v>
      </c>
    </row>
    <row r="640" spans="2:7">
      <c r="B640" s="26" t="s">
        <v>1126</v>
      </c>
      <c r="C640" s="33">
        <v>0</v>
      </c>
      <c r="D640" s="33">
        <v>18</v>
      </c>
      <c r="E640" s="33">
        <v>21</v>
      </c>
      <c r="F640" s="33">
        <v>3</v>
      </c>
      <c r="G640" s="33">
        <v>42</v>
      </c>
    </row>
    <row r="641" spans="2:7">
      <c r="B641" s="26" t="s">
        <v>1130</v>
      </c>
      <c r="C641" s="33">
        <v>0</v>
      </c>
      <c r="D641" s="33">
        <v>18</v>
      </c>
      <c r="E641" s="33">
        <v>21</v>
      </c>
      <c r="F641" s="33">
        <v>3</v>
      </c>
      <c r="G641" s="33">
        <v>42</v>
      </c>
    </row>
    <row r="642" spans="2:7">
      <c r="B642" s="26" t="s">
        <v>1132</v>
      </c>
      <c r="C642" s="33">
        <v>0</v>
      </c>
      <c r="D642" s="33">
        <v>18</v>
      </c>
      <c r="E642" s="33">
        <v>21</v>
      </c>
      <c r="F642" s="33">
        <v>3</v>
      </c>
      <c r="G642" s="33">
        <v>42</v>
      </c>
    </row>
    <row r="643" spans="2:7">
      <c r="B643" s="26" t="s">
        <v>1134</v>
      </c>
      <c r="C643" s="33">
        <v>0</v>
      </c>
      <c r="D643" s="33">
        <v>20</v>
      </c>
      <c r="E643" s="33">
        <v>16</v>
      </c>
      <c r="F643" s="33">
        <v>2</v>
      </c>
      <c r="G643" s="33">
        <v>38</v>
      </c>
    </row>
    <row r="644" spans="2:7">
      <c r="B644" s="26" t="s">
        <v>1138</v>
      </c>
      <c r="C644" s="33">
        <v>0</v>
      </c>
      <c r="D644" s="33">
        <v>14</v>
      </c>
      <c r="E644" s="33">
        <v>13</v>
      </c>
      <c r="F644" s="33">
        <v>1</v>
      </c>
      <c r="G644" s="33">
        <v>28</v>
      </c>
    </row>
    <row r="645" spans="2:7">
      <c r="B645" s="26" t="s">
        <v>1141</v>
      </c>
      <c r="C645" s="33">
        <v>0</v>
      </c>
      <c r="D645" s="33">
        <v>16</v>
      </c>
      <c r="E645" s="33">
        <v>21</v>
      </c>
      <c r="F645" s="33">
        <v>0</v>
      </c>
      <c r="G645" s="33">
        <v>37</v>
      </c>
    </row>
    <row r="646" spans="2:7">
      <c r="B646" s="26" t="s">
        <v>1144</v>
      </c>
      <c r="C646" s="33">
        <v>0</v>
      </c>
      <c r="D646" s="33">
        <v>18</v>
      </c>
      <c r="E646" s="33">
        <v>12</v>
      </c>
      <c r="F646" s="33">
        <v>1</v>
      </c>
      <c r="G646" s="33">
        <v>31</v>
      </c>
    </row>
    <row r="647" spans="2:7">
      <c r="B647" s="26" t="s">
        <v>1147</v>
      </c>
      <c r="C647" s="33">
        <v>0</v>
      </c>
      <c r="D647" s="33">
        <v>10</v>
      </c>
      <c r="E647" s="33">
        <v>21</v>
      </c>
      <c r="F647" s="33">
        <v>2</v>
      </c>
      <c r="G647" s="33">
        <v>33</v>
      </c>
    </row>
    <row r="648" spans="2:7">
      <c r="B648" s="26" t="s">
        <v>1154</v>
      </c>
      <c r="C648" s="33">
        <v>0</v>
      </c>
      <c r="D648" s="33">
        <v>12</v>
      </c>
      <c r="E648" s="33">
        <v>18</v>
      </c>
      <c r="F648" s="33">
        <v>3</v>
      </c>
      <c r="G648" s="33">
        <v>33</v>
      </c>
    </row>
    <row r="649" spans="2:7">
      <c r="B649" s="26" t="s">
        <v>1162</v>
      </c>
      <c r="C649" s="33">
        <v>0</v>
      </c>
      <c r="D649" s="33">
        <v>16</v>
      </c>
      <c r="E649" s="33">
        <v>6</v>
      </c>
      <c r="F649" s="33">
        <v>4</v>
      </c>
      <c r="G649" s="33">
        <v>26</v>
      </c>
    </row>
    <row r="650" spans="2:7">
      <c r="B650" s="26" t="s">
        <v>1172</v>
      </c>
      <c r="C650" s="33">
        <v>0</v>
      </c>
      <c r="D650" s="33">
        <v>13</v>
      </c>
      <c r="E650" s="33">
        <v>14</v>
      </c>
      <c r="F650" s="33">
        <v>2</v>
      </c>
      <c r="G650" s="33">
        <v>29</v>
      </c>
    </row>
    <row r="651" spans="2:7">
      <c r="B651" s="26" t="s">
        <v>1179</v>
      </c>
      <c r="C651" s="33">
        <v>0</v>
      </c>
      <c r="D651" s="33">
        <v>7</v>
      </c>
      <c r="E651" s="33">
        <v>19</v>
      </c>
      <c r="F651" s="33">
        <v>3</v>
      </c>
      <c r="G651" s="33">
        <v>29</v>
      </c>
    </row>
    <row r="652" spans="2:7">
      <c r="B652" s="26" t="s">
        <v>1182</v>
      </c>
      <c r="C652" s="33">
        <v>0</v>
      </c>
      <c r="D652" s="33">
        <v>13</v>
      </c>
      <c r="E652" s="33">
        <v>12</v>
      </c>
      <c r="F652" s="33">
        <v>2</v>
      </c>
      <c r="G652" s="33">
        <v>27</v>
      </c>
    </row>
    <row r="653" spans="2:7">
      <c r="B653" s="26" t="s">
        <v>1185</v>
      </c>
      <c r="C653" s="33">
        <f>$C$137</f>
        <v>0</v>
      </c>
      <c r="D653" s="33">
        <f>$D$137</f>
        <v>14</v>
      </c>
      <c r="E653" s="33">
        <f>$E$137</f>
        <v>13</v>
      </c>
      <c r="F653" s="33">
        <f>$F$137</f>
        <v>0</v>
      </c>
      <c r="G653" s="33">
        <f>$G$137</f>
        <v>27</v>
      </c>
    </row>
    <row r="655" spans="2:7">
      <c r="B655" s="34" t="s">
        <v>511</v>
      </c>
      <c r="C655" s="35" t="e">
        <f>SUM(C640-C639)/C639</f>
        <v>#DIV/0!</v>
      </c>
      <c r="D655" s="35">
        <f>SUM(D640-D639)/D639</f>
        <v>0</v>
      </c>
      <c r="E655" s="35">
        <f>SUM(E640-E639)/E639</f>
        <v>-0.125</v>
      </c>
      <c r="F655" s="35">
        <f>SUM(F640-F639)/F639</f>
        <v>2</v>
      </c>
      <c r="G655" s="35">
        <f>SUM(G640-G639)/G639</f>
        <v>-2.3255813953488372E-2</v>
      </c>
    </row>
    <row r="656" spans="2:7">
      <c r="B656" s="34" t="s">
        <v>512</v>
      </c>
      <c r="C656" s="35" t="e">
        <f>SUM(C640-C636)/C636</f>
        <v>#DIV/0!</v>
      </c>
      <c r="D656" s="35">
        <f>SUM(D640-D636)/D636</f>
        <v>0.2</v>
      </c>
      <c r="E656" s="35">
        <f>SUM(E640-E636)/E636</f>
        <v>0.4</v>
      </c>
      <c r="F656" s="35">
        <f>SUM(F640-F636)/F636</f>
        <v>-0.25</v>
      </c>
      <c r="G656" s="35">
        <f>SUM(G640-G636)/G636</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06"/>
  <sheetViews>
    <sheetView showGridLines="0" workbookViewId="0">
      <selection activeCell="F19" sqref="F19"/>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612</v>
      </c>
    </row>
    <row r="3" spans="1:7" s="120" customFormat="1" ht="16.5">
      <c r="A3" s="123" t="s">
        <v>1187</v>
      </c>
    </row>
    <row r="6" spans="1:7">
      <c r="A6" s="49"/>
      <c r="D6" s="16"/>
      <c r="E6" s="16"/>
      <c r="F6" s="16"/>
      <c r="G6" s="16"/>
    </row>
    <row r="7" spans="1:7">
      <c r="A7" s="15" t="s">
        <v>151</v>
      </c>
      <c r="B7" s="18"/>
      <c r="C7" s="19" t="s">
        <v>1073</v>
      </c>
      <c r="D7" s="19" t="s">
        <v>152</v>
      </c>
      <c r="E7" s="19" t="s">
        <v>153</v>
      </c>
      <c r="F7" s="19" t="s">
        <v>154</v>
      </c>
      <c r="G7" s="19"/>
    </row>
    <row r="8" spans="1:7">
      <c r="A8" s="18" t="s">
        <v>613</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1</v>
      </c>
      <c r="D11" s="16">
        <v>1</v>
      </c>
      <c r="E11" s="16">
        <v>2</v>
      </c>
      <c r="F11" s="16">
        <v>0</v>
      </c>
      <c r="G11" s="16">
        <f>D11+E11+F11+C11</f>
        <v>4</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614</v>
      </c>
      <c r="B15" s="19" t="s">
        <v>156</v>
      </c>
      <c r="C15" s="19" t="s">
        <v>1074</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2</v>
      </c>
      <c r="G17" s="16">
        <f>D17+E17+F17+C17</f>
        <v>2</v>
      </c>
    </row>
    <row r="18" spans="1:7">
      <c r="A18" s="15" t="s">
        <v>162</v>
      </c>
      <c r="C18" s="16">
        <v>1</v>
      </c>
      <c r="D18" s="16">
        <v>1</v>
      </c>
      <c r="E18" s="16">
        <v>3</v>
      </c>
      <c r="F18" s="16">
        <v>4</v>
      </c>
      <c r="G18" s="16">
        <f>D18+E18+F18+C18</f>
        <v>9</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615</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1075</v>
      </c>
      <c r="D29" s="22" t="s">
        <v>177</v>
      </c>
      <c r="E29" s="22" t="s">
        <v>178</v>
      </c>
      <c r="F29" s="22" t="s">
        <v>179</v>
      </c>
      <c r="G29" s="22" t="s">
        <v>180</v>
      </c>
    </row>
    <row r="30" spans="1:7">
      <c r="C30" s="139">
        <f>C10+C17+C24</f>
        <v>0</v>
      </c>
      <c r="D30" s="139">
        <f>D10+D17+D24</f>
        <v>0</v>
      </c>
      <c r="E30" s="139">
        <f>E10+E17+E24</f>
        <v>0</v>
      </c>
      <c r="F30" s="139">
        <f>F10+F17+F24</f>
        <v>2</v>
      </c>
      <c r="G30" s="139">
        <f>F30+E30+D30+C30</f>
        <v>2</v>
      </c>
    </row>
    <row r="31" spans="1:7">
      <c r="C31" s="16"/>
      <c r="D31" s="16"/>
      <c r="E31" s="16"/>
      <c r="F31" s="16"/>
      <c r="G31" s="16"/>
    </row>
    <row r="32" spans="1:7" ht="34.5">
      <c r="C32" s="22" t="s">
        <v>1077</v>
      </c>
      <c r="D32" s="22" t="s">
        <v>181</v>
      </c>
      <c r="E32" s="22" t="s">
        <v>182</v>
      </c>
      <c r="F32" s="22" t="s">
        <v>183</v>
      </c>
      <c r="G32" s="22" t="s">
        <v>184</v>
      </c>
    </row>
    <row r="33" spans="1:9">
      <c r="C33" s="139">
        <f>C13+C20+C27</f>
        <v>0</v>
      </c>
      <c r="D33" s="139">
        <f>D11+D18+D25</f>
        <v>2</v>
      </c>
      <c r="E33" s="139">
        <f>E11+E18+E25</f>
        <v>5</v>
      </c>
      <c r="F33" s="139">
        <f>F11+F18+F25</f>
        <v>4</v>
      </c>
      <c r="G33" s="139">
        <f>F33+E33+D33+C33</f>
        <v>11</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185</v>
      </c>
      <c r="B39" s="26" t="s">
        <v>186</v>
      </c>
      <c r="C39" s="99" t="s">
        <v>1069</v>
      </c>
      <c r="D39" s="27" t="s">
        <v>1070</v>
      </c>
      <c r="E39" s="27" t="s">
        <v>1071</v>
      </c>
      <c r="F39" s="27" t="s">
        <v>1072</v>
      </c>
      <c r="G39" s="27" t="s">
        <v>160</v>
      </c>
    </row>
    <row r="40" spans="1:9">
      <c r="B40" s="26" t="s">
        <v>505</v>
      </c>
      <c r="C40" s="33">
        <v>0</v>
      </c>
      <c r="D40" s="33">
        <f>$D$30</f>
        <v>0</v>
      </c>
      <c r="E40" s="33">
        <f>$E$30</f>
        <v>0</v>
      </c>
      <c r="F40" s="33">
        <f>$F$30</f>
        <v>2</v>
      </c>
      <c r="G40" s="33">
        <f>$G$30</f>
        <v>2</v>
      </c>
    </row>
    <row r="41" spans="1:9">
      <c r="B41" s="26" t="s">
        <v>506</v>
      </c>
      <c r="C41" s="33">
        <v>0</v>
      </c>
      <c r="D41" s="33">
        <v>2</v>
      </c>
      <c r="E41" s="33">
        <v>1</v>
      </c>
      <c r="F41" s="33">
        <v>5</v>
      </c>
      <c r="G41" s="33">
        <v>8</v>
      </c>
    </row>
    <row r="42" spans="1:9">
      <c r="B42" s="26" t="s">
        <v>507</v>
      </c>
      <c r="C42" s="33">
        <v>0</v>
      </c>
      <c r="D42" s="33">
        <v>1</v>
      </c>
      <c r="E42" s="33">
        <v>5</v>
      </c>
      <c r="F42" s="33">
        <v>5</v>
      </c>
      <c r="G42" s="33">
        <v>11</v>
      </c>
    </row>
    <row r="43" spans="1:9">
      <c r="B43" s="26" t="s">
        <v>508</v>
      </c>
      <c r="C43" s="33">
        <v>0</v>
      </c>
      <c r="D43" s="33">
        <v>1</v>
      </c>
      <c r="E43" s="33">
        <v>5</v>
      </c>
      <c r="F43" s="33">
        <v>5</v>
      </c>
      <c r="G43" s="33">
        <v>11</v>
      </c>
    </row>
    <row r="44" spans="1:9">
      <c r="B44" s="26" t="s">
        <v>509</v>
      </c>
      <c r="C44" s="33">
        <v>0</v>
      </c>
      <c r="D44" s="33">
        <v>2</v>
      </c>
      <c r="E44" s="33">
        <v>4</v>
      </c>
      <c r="F44" s="33">
        <v>5</v>
      </c>
      <c r="G44" s="33">
        <v>11</v>
      </c>
    </row>
    <row r="45" spans="1:9">
      <c r="B45" s="26" t="s">
        <v>510</v>
      </c>
      <c r="C45" s="33">
        <v>0</v>
      </c>
      <c r="D45" s="33">
        <v>1</v>
      </c>
      <c r="E45" s="33">
        <v>7</v>
      </c>
      <c r="F45" s="33">
        <v>4</v>
      </c>
      <c r="G45" s="33">
        <v>12</v>
      </c>
    </row>
    <row r="46" spans="1:9">
      <c r="B46" s="26" t="s">
        <v>962</v>
      </c>
      <c r="C46" s="33">
        <v>0</v>
      </c>
      <c r="D46" s="33">
        <v>1</v>
      </c>
      <c r="E46" s="33">
        <v>5</v>
      </c>
      <c r="F46" s="33">
        <v>5</v>
      </c>
      <c r="G46" s="33">
        <v>11</v>
      </c>
    </row>
    <row r="47" spans="1:9">
      <c r="B47" s="26" t="s">
        <v>964</v>
      </c>
      <c r="C47" s="33">
        <v>0</v>
      </c>
      <c r="D47" s="33">
        <v>0</v>
      </c>
      <c r="E47" s="33">
        <v>7</v>
      </c>
      <c r="F47" s="33">
        <v>4</v>
      </c>
      <c r="G47" s="33">
        <v>11</v>
      </c>
    </row>
    <row r="48" spans="1:9">
      <c r="B48" s="26" t="s">
        <v>966</v>
      </c>
      <c r="C48" s="33">
        <v>0</v>
      </c>
      <c r="D48" s="33">
        <v>0</v>
      </c>
      <c r="E48" s="33">
        <v>4</v>
      </c>
      <c r="F48" s="33">
        <v>2</v>
      </c>
      <c r="G48" s="33">
        <v>6</v>
      </c>
    </row>
    <row r="49" spans="2:7">
      <c r="B49" s="26" t="s">
        <v>968</v>
      </c>
      <c r="C49" s="33">
        <v>0</v>
      </c>
      <c r="D49" s="33">
        <v>1</v>
      </c>
      <c r="E49" s="33">
        <v>10</v>
      </c>
      <c r="F49" s="33">
        <v>7</v>
      </c>
      <c r="G49" s="33">
        <v>18</v>
      </c>
    </row>
    <row r="50" spans="2:7">
      <c r="B50" s="26" t="s">
        <v>971</v>
      </c>
      <c r="C50" s="33">
        <v>0</v>
      </c>
      <c r="D50" s="33">
        <v>2</v>
      </c>
      <c r="E50" s="33">
        <v>3</v>
      </c>
      <c r="F50" s="33">
        <v>4</v>
      </c>
      <c r="G50" s="33">
        <v>9</v>
      </c>
    </row>
    <row r="51" spans="2:7">
      <c r="B51" s="26" t="s">
        <v>973</v>
      </c>
      <c r="C51" s="33">
        <v>0</v>
      </c>
      <c r="D51" s="33">
        <v>0</v>
      </c>
      <c r="E51" s="33">
        <v>5</v>
      </c>
      <c r="F51" s="33">
        <v>3</v>
      </c>
      <c r="G51" s="33">
        <v>8</v>
      </c>
    </row>
    <row r="52" spans="2:7">
      <c r="B52" s="26" t="s">
        <v>974</v>
      </c>
      <c r="C52" s="33">
        <v>0</v>
      </c>
      <c r="D52" s="33">
        <v>0</v>
      </c>
      <c r="E52" s="33">
        <v>4</v>
      </c>
      <c r="F52" s="33">
        <v>4</v>
      </c>
      <c r="G52" s="33">
        <v>8</v>
      </c>
    </row>
    <row r="53" spans="2:7">
      <c r="B53" s="26" t="s">
        <v>977</v>
      </c>
      <c r="C53" s="33">
        <v>0</v>
      </c>
      <c r="D53" s="33">
        <v>0</v>
      </c>
      <c r="E53" s="33">
        <v>4</v>
      </c>
      <c r="F53" s="33">
        <v>2</v>
      </c>
      <c r="G53" s="33">
        <v>6</v>
      </c>
    </row>
    <row r="54" spans="2:7">
      <c r="B54" s="26" t="s">
        <v>980</v>
      </c>
      <c r="C54" s="33">
        <v>0</v>
      </c>
      <c r="D54" s="33">
        <v>2</v>
      </c>
      <c r="E54" s="33">
        <v>5</v>
      </c>
      <c r="F54" s="33">
        <v>6</v>
      </c>
      <c r="G54" s="33">
        <v>13</v>
      </c>
    </row>
    <row r="55" spans="2:7">
      <c r="B55" s="26" t="s">
        <v>982</v>
      </c>
      <c r="C55" s="33">
        <v>0</v>
      </c>
      <c r="D55" s="33">
        <v>0</v>
      </c>
      <c r="E55" s="33">
        <v>7</v>
      </c>
      <c r="F55" s="33">
        <v>4</v>
      </c>
      <c r="G55" s="33">
        <v>11</v>
      </c>
    </row>
    <row r="56" spans="2:7">
      <c r="B56" s="26" t="s">
        <v>985</v>
      </c>
      <c r="C56" s="33">
        <v>0</v>
      </c>
      <c r="D56" s="33">
        <v>1</v>
      </c>
      <c r="E56" s="33">
        <v>6</v>
      </c>
      <c r="F56" s="33">
        <v>2</v>
      </c>
      <c r="G56" s="33">
        <v>9</v>
      </c>
    </row>
    <row r="57" spans="2:7">
      <c r="B57" s="26" t="s">
        <v>987</v>
      </c>
      <c r="C57" s="33">
        <v>0</v>
      </c>
      <c r="D57" s="33">
        <v>2</v>
      </c>
      <c r="E57" s="33">
        <v>8</v>
      </c>
      <c r="F57" s="33">
        <v>3</v>
      </c>
      <c r="G57" s="33">
        <v>13</v>
      </c>
    </row>
    <row r="58" spans="2:7">
      <c r="B58" s="26" t="s">
        <v>989</v>
      </c>
      <c r="C58" s="33">
        <v>0</v>
      </c>
      <c r="D58" s="33">
        <v>4</v>
      </c>
      <c r="E58" s="33">
        <v>7</v>
      </c>
      <c r="F58" s="33">
        <v>6</v>
      </c>
      <c r="G58" s="33">
        <v>17</v>
      </c>
    </row>
    <row r="59" spans="2:7">
      <c r="B59" s="26" t="s">
        <v>991</v>
      </c>
      <c r="C59" s="33">
        <v>0</v>
      </c>
      <c r="D59" s="33">
        <v>3</v>
      </c>
      <c r="E59" s="33">
        <v>8</v>
      </c>
      <c r="F59" s="33">
        <v>3</v>
      </c>
      <c r="G59" s="33">
        <v>14</v>
      </c>
    </row>
    <row r="60" spans="2:7">
      <c r="B60" s="26" t="s">
        <v>992</v>
      </c>
      <c r="C60" s="33">
        <v>0</v>
      </c>
      <c r="D60" s="33">
        <v>4</v>
      </c>
      <c r="E60" s="33">
        <v>6</v>
      </c>
      <c r="F60" s="33">
        <v>4</v>
      </c>
      <c r="G60" s="33">
        <v>14</v>
      </c>
    </row>
    <row r="61" spans="2:7">
      <c r="B61" s="26" t="s">
        <v>995</v>
      </c>
      <c r="C61" s="33">
        <v>0</v>
      </c>
      <c r="D61" s="33">
        <v>6</v>
      </c>
      <c r="E61" s="33">
        <v>3</v>
      </c>
      <c r="F61" s="33">
        <v>1</v>
      </c>
      <c r="G61" s="33">
        <v>10</v>
      </c>
    </row>
    <row r="62" spans="2:7">
      <c r="B62" s="26" t="s">
        <v>996</v>
      </c>
      <c r="C62" s="33">
        <v>0</v>
      </c>
      <c r="D62" s="33">
        <v>9</v>
      </c>
      <c r="E62" s="33">
        <v>6</v>
      </c>
      <c r="F62" s="33">
        <v>4</v>
      </c>
      <c r="G62" s="33">
        <v>19</v>
      </c>
    </row>
    <row r="63" spans="2:7" ht="11.25" customHeight="1">
      <c r="B63" s="26" t="s">
        <v>998</v>
      </c>
      <c r="C63" s="33">
        <v>0</v>
      </c>
      <c r="D63" s="33">
        <v>10</v>
      </c>
      <c r="E63" s="33">
        <v>5</v>
      </c>
      <c r="F63" s="33">
        <v>8</v>
      </c>
      <c r="G63" s="33">
        <v>23</v>
      </c>
    </row>
    <row r="64" spans="2:7">
      <c r="B64" s="26" t="s">
        <v>1000</v>
      </c>
      <c r="C64" s="33">
        <v>0</v>
      </c>
      <c r="D64" s="33">
        <v>4</v>
      </c>
      <c r="E64" s="33">
        <v>7</v>
      </c>
      <c r="F64" s="33">
        <v>2</v>
      </c>
      <c r="G64" s="33">
        <v>13</v>
      </c>
    </row>
    <row r="65" spans="2:7">
      <c r="B65" s="26" t="s">
        <v>1002</v>
      </c>
      <c r="C65" s="33">
        <v>0</v>
      </c>
      <c r="D65" s="33">
        <v>1</v>
      </c>
      <c r="E65" s="33">
        <v>4</v>
      </c>
      <c r="F65" s="33">
        <v>3</v>
      </c>
      <c r="G65" s="33">
        <v>8</v>
      </c>
    </row>
    <row r="66" spans="2:7">
      <c r="B66" s="26" t="s">
        <v>1003</v>
      </c>
      <c r="C66" s="33">
        <v>0</v>
      </c>
      <c r="D66" s="33">
        <v>5</v>
      </c>
      <c r="E66" s="33">
        <v>7</v>
      </c>
      <c r="F66" s="33">
        <v>5</v>
      </c>
      <c r="G66" s="33">
        <v>17</v>
      </c>
    </row>
    <row r="67" spans="2:7">
      <c r="B67" s="26" t="s">
        <v>1007</v>
      </c>
      <c r="C67" s="33">
        <v>0</v>
      </c>
      <c r="D67" s="33">
        <v>4</v>
      </c>
      <c r="E67" s="33">
        <v>6</v>
      </c>
      <c r="F67" s="33">
        <v>3</v>
      </c>
      <c r="G67" s="33">
        <v>13</v>
      </c>
    </row>
    <row r="68" spans="2:7">
      <c r="B68" s="26" t="s">
        <v>1008</v>
      </c>
      <c r="C68" s="33">
        <v>0</v>
      </c>
      <c r="D68" s="33">
        <v>2</v>
      </c>
      <c r="E68" s="33">
        <v>2</v>
      </c>
      <c r="F68" s="33">
        <v>2</v>
      </c>
      <c r="G68" s="33">
        <v>6</v>
      </c>
    </row>
    <row r="69" spans="2:7">
      <c r="B69" s="26" t="s">
        <v>1010</v>
      </c>
      <c r="C69" s="33">
        <v>0</v>
      </c>
      <c r="D69" s="33">
        <v>6</v>
      </c>
      <c r="E69" s="33">
        <v>2</v>
      </c>
      <c r="F69" s="33">
        <v>4</v>
      </c>
      <c r="G69" s="33">
        <v>12</v>
      </c>
    </row>
    <row r="70" spans="2:7">
      <c r="B70" s="26" t="s">
        <v>1012</v>
      </c>
      <c r="C70" s="33">
        <v>0</v>
      </c>
      <c r="D70" s="33">
        <v>2</v>
      </c>
      <c r="E70" s="33">
        <v>6</v>
      </c>
      <c r="F70" s="33">
        <v>6</v>
      </c>
      <c r="G70" s="33">
        <v>14</v>
      </c>
    </row>
    <row r="71" spans="2:7">
      <c r="B71" s="26" t="s">
        <v>1014</v>
      </c>
      <c r="C71" s="33">
        <v>0</v>
      </c>
      <c r="D71" s="33">
        <v>1</v>
      </c>
      <c r="E71" s="33">
        <v>6</v>
      </c>
      <c r="F71" s="33">
        <v>11</v>
      </c>
      <c r="G71" s="33">
        <v>18</v>
      </c>
    </row>
    <row r="72" spans="2:7">
      <c r="B72" s="26" t="s">
        <v>1017</v>
      </c>
      <c r="C72" s="33">
        <v>0</v>
      </c>
      <c r="D72" s="33">
        <v>2</v>
      </c>
      <c r="E72" s="33">
        <v>5</v>
      </c>
      <c r="F72" s="33">
        <v>6</v>
      </c>
      <c r="G72" s="33">
        <f t="shared" ref="G72:G84" si="0">C72+D72+E72+F72</f>
        <v>13</v>
      </c>
    </row>
    <row r="73" spans="2:7">
      <c r="B73" s="26" t="s">
        <v>1018</v>
      </c>
      <c r="C73" s="33">
        <v>0</v>
      </c>
      <c r="D73" s="33">
        <v>2</v>
      </c>
      <c r="E73" s="33">
        <v>2</v>
      </c>
      <c r="F73" s="33">
        <v>2</v>
      </c>
      <c r="G73" s="33">
        <f t="shared" si="0"/>
        <v>6</v>
      </c>
    </row>
    <row r="74" spans="2:7">
      <c r="B74" s="26" t="s">
        <v>1021</v>
      </c>
      <c r="C74" s="33">
        <v>0</v>
      </c>
      <c r="D74" s="33">
        <v>3</v>
      </c>
      <c r="E74" s="33">
        <v>4</v>
      </c>
      <c r="F74" s="33">
        <v>5</v>
      </c>
      <c r="G74" s="33">
        <f t="shared" si="0"/>
        <v>12</v>
      </c>
    </row>
    <row r="75" spans="2:7">
      <c r="B75" s="26" t="s">
        <v>1022</v>
      </c>
      <c r="C75" s="33">
        <v>0</v>
      </c>
      <c r="D75" s="33">
        <v>2</v>
      </c>
      <c r="E75" s="33">
        <v>2</v>
      </c>
      <c r="F75" s="33">
        <v>5</v>
      </c>
      <c r="G75" s="33">
        <f t="shared" si="0"/>
        <v>9</v>
      </c>
    </row>
    <row r="76" spans="2:7">
      <c r="B76" s="26" t="s">
        <v>1024</v>
      </c>
      <c r="C76" s="33">
        <v>0</v>
      </c>
      <c r="D76" s="33">
        <v>2</v>
      </c>
      <c r="E76" s="33">
        <v>5</v>
      </c>
      <c r="F76" s="33">
        <v>7</v>
      </c>
      <c r="G76" s="33">
        <f t="shared" si="0"/>
        <v>14</v>
      </c>
    </row>
    <row r="77" spans="2:7">
      <c r="B77" s="26" t="s">
        <v>1027</v>
      </c>
      <c r="C77" s="33">
        <v>0</v>
      </c>
      <c r="D77" s="33">
        <v>2</v>
      </c>
      <c r="E77" s="33">
        <v>5</v>
      </c>
      <c r="F77" s="33">
        <v>7</v>
      </c>
      <c r="G77" s="33">
        <f t="shared" si="0"/>
        <v>14</v>
      </c>
    </row>
    <row r="78" spans="2:7">
      <c r="B78" s="26" t="s">
        <v>1028</v>
      </c>
      <c r="C78" s="33">
        <v>0</v>
      </c>
      <c r="D78" s="33">
        <v>1</v>
      </c>
      <c r="E78" s="33">
        <v>5</v>
      </c>
      <c r="F78" s="33">
        <v>4</v>
      </c>
      <c r="G78" s="33">
        <f t="shared" si="0"/>
        <v>10</v>
      </c>
    </row>
    <row r="79" spans="2:7">
      <c r="B79" s="26" t="s">
        <v>1030</v>
      </c>
      <c r="C79" s="33">
        <v>0</v>
      </c>
      <c r="D79" s="33">
        <v>3</v>
      </c>
      <c r="E79" s="33">
        <v>7</v>
      </c>
      <c r="F79" s="33">
        <v>3</v>
      </c>
      <c r="G79" s="33">
        <f t="shared" si="0"/>
        <v>13</v>
      </c>
    </row>
    <row r="80" spans="2:7">
      <c r="B80" s="26" t="s">
        <v>1032</v>
      </c>
      <c r="C80" s="33">
        <v>0</v>
      </c>
      <c r="D80" s="33">
        <v>2</v>
      </c>
      <c r="E80" s="33">
        <v>9</v>
      </c>
      <c r="F80" s="33">
        <v>3</v>
      </c>
      <c r="G80" s="33">
        <f t="shared" si="0"/>
        <v>14</v>
      </c>
    </row>
    <row r="81" spans="2:7">
      <c r="B81" s="26" t="s">
        <v>1034</v>
      </c>
      <c r="C81" s="33">
        <v>0</v>
      </c>
      <c r="D81" s="33">
        <v>4</v>
      </c>
      <c r="E81" s="33">
        <v>10</v>
      </c>
      <c r="F81" s="33">
        <v>3</v>
      </c>
      <c r="G81" s="33">
        <f t="shared" si="0"/>
        <v>17</v>
      </c>
    </row>
    <row r="82" spans="2:7">
      <c r="B82" s="26" t="s">
        <v>1036</v>
      </c>
      <c r="C82" s="33">
        <v>0</v>
      </c>
      <c r="D82" s="33">
        <v>2</v>
      </c>
      <c r="E82" s="33">
        <v>9</v>
      </c>
      <c r="F82" s="33">
        <v>4</v>
      </c>
      <c r="G82" s="33">
        <f t="shared" si="0"/>
        <v>15</v>
      </c>
    </row>
    <row r="83" spans="2:7">
      <c r="B83" s="26" t="s">
        <v>1038</v>
      </c>
      <c r="C83" s="33">
        <v>0</v>
      </c>
      <c r="D83" s="33">
        <v>1</v>
      </c>
      <c r="E83" s="33">
        <v>11</v>
      </c>
      <c r="F83" s="33">
        <v>6</v>
      </c>
      <c r="G83" s="33">
        <f t="shared" si="0"/>
        <v>18</v>
      </c>
    </row>
    <row r="84" spans="2:7">
      <c r="B84" s="26" t="s">
        <v>1040</v>
      </c>
      <c r="C84" s="33">
        <v>0</v>
      </c>
      <c r="D84" s="33">
        <v>1</v>
      </c>
      <c r="E84" s="33">
        <v>11</v>
      </c>
      <c r="F84" s="33">
        <v>6</v>
      </c>
      <c r="G84" s="33">
        <f t="shared" si="0"/>
        <v>18</v>
      </c>
    </row>
    <row r="85" spans="2:7">
      <c r="B85" s="26" t="s">
        <v>1042</v>
      </c>
      <c r="C85" s="33">
        <v>0</v>
      </c>
      <c r="D85" s="33">
        <v>2</v>
      </c>
      <c r="E85" s="33">
        <v>9</v>
      </c>
      <c r="F85" s="33">
        <v>4</v>
      </c>
      <c r="G85" s="33">
        <v>15</v>
      </c>
    </row>
    <row r="86" spans="2:7">
      <c r="B86" s="26" t="s">
        <v>1045</v>
      </c>
      <c r="C86" s="33">
        <v>0</v>
      </c>
      <c r="D86" s="33">
        <v>3</v>
      </c>
      <c r="E86" s="33">
        <v>12</v>
      </c>
      <c r="F86" s="33">
        <v>7</v>
      </c>
      <c r="G86" s="33">
        <v>22</v>
      </c>
    </row>
    <row r="87" spans="2:7">
      <c r="B87" s="26" t="s">
        <v>1048</v>
      </c>
      <c r="C87" s="33">
        <v>0</v>
      </c>
      <c r="D87" s="33">
        <v>2</v>
      </c>
      <c r="E87" s="33">
        <v>9</v>
      </c>
      <c r="F87" s="33">
        <v>5</v>
      </c>
      <c r="G87" s="33">
        <v>16</v>
      </c>
    </row>
    <row r="88" spans="2:7">
      <c r="B88" s="26" t="s">
        <v>1051</v>
      </c>
      <c r="C88" s="33">
        <v>0</v>
      </c>
      <c r="D88" s="33">
        <v>0</v>
      </c>
      <c r="E88" s="33">
        <v>11</v>
      </c>
      <c r="F88" s="33">
        <v>5</v>
      </c>
      <c r="G88" s="33">
        <v>16</v>
      </c>
    </row>
    <row r="89" spans="2:7">
      <c r="B89" s="26" t="s">
        <v>1053</v>
      </c>
      <c r="C89" s="33">
        <v>0</v>
      </c>
      <c r="D89" s="33">
        <v>1</v>
      </c>
      <c r="E89" s="33">
        <v>10</v>
      </c>
      <c r="F89" s="33">
        <v>6</v>
      </c>
      <c r="G89" s="33">
        <v>17</v>
      </c>
    </row>
    <row r="90" spans="2:7">
      <c r="B90" s="26" t="s">
        <v>1057</v>
      </c>
      <c r="C90" s="33">
        <v>0</v>
      </c>
      <c r="D90" s="33">
        <v>2</v>
      </c>
      <c r="E90" s="33">
        <v>9</v>
      </c>
      <c r="F90" s="33">
        <v>5</v>
      </c>
      <c r="G90" s="33">
        <v>16</v>
      </c>
    </row>
    <row r="91" spans="2:7">
      <c r="B91" s="26" t="s">
        <v>1060</v>
      </c>
      <c r="C91" s="33">
        <v>0</v>
      </c>
      <c r="D91" s="33">
        <v>0</v>
      </c>
      <c r="E91" s="33">
        <v>10</v>
      </c>
      <c r="F91" s="33">
        <v>5</v>
      </c>
      <c r="G91" s="33">
        <v>15</v>
      </c>
    </row>
    <row r="92" spans="2:7">
      <c r="B92" s="26" t="s">
        <v>1063</v>
      </c>
      <c r="C92" s="33">
        <v>0</v>
      </c>
      <c r="D92" s="33">
        <v>1</v>
      </c>
      <c r="E92" s="33">
        <v>10</v>
      </c>
      <c r="F92" s="33">
        <v>7</v>
      </c>
      <c r="G92" s="33">
        <v>18</v>
      </c>
    </row>
    <row r="93" spans="2:7">
      <c r="B93" s="26" t="s">
        <v>1066</v>
      </c>
      <c r="C93" s="33">
        <v>0</v>
      </c>
      <c r="D93" s="33">
        <v>2</v>
      </c>
      <c r="E93" s="33">
        <v>10</v>
      </c>
      <c r="F93" s="33">
        <v>3</v>
      </c>
      <c r="G93" s="33">
        <v>15</v>
      </c>
    </row>
    <row r="94" spans="2:7">
      <c r="B94" s="26" t="s">
        <v>1078</v>
      </c>
      <c r="C94" s="33">
        <v>0</v>
      </c>
      <c r="D94" s="33">
        <v>1</v>
      </c>
      <c r="E94" s="33">
        <v>6</v>
      </c>
      <c r="F94" s="33">
        <v>3</v>
      </c>
      <c r="G94" s="33">
        <v>10</v>
      </c>
    </row>
    <row r="95" spans="2:7">
      <c r="B95" s="26" t="s">
        <v>1082</v>
      </c>
      <c r="C95" s="33">
        <v>0</v>
      </c>
      <c r="D95" s="33">
        <v>0</v>
      </c>
      <c r="E95" s="33">
        <v>11</v>
      </c>
      <c r="F95" s="33">
        <v>4</v>
      </c>
      <c r="G95" s="33">
        <v>15</v>
      </c>
    </row>
    <row r="96" spans="2:7">
      <c r="B96" s="26" t="s">
        <v>1085</v>
      </c>
      <c r="C96" s="33">
        <v>0</v>
      </c>
      <c r="D96" s="33">
        <v>2</v>
      </c>
      <c r="E96" s="33">
        <v>7</v>
      </c>
      <c r="F96" s="33">
        <v>5</v>
      </c>
      <c r="G96" s="33">
        <v>14</v>
      </c>
    </row>
    <row r="97" spans="2:7">
      <c r="B97" s="26" t="s">
        <v>1087</v>
      </c>
      <c r="C97" s="33">
        <v>0</v>
      </c>
      <c r="D97" s="33">
        <v>0</v>
      </c>
      <c r="E97" s="33">
        <v>6</v>
      </c>
      <c r="F97" s="33">
        <v>4</v>
      </c>
      <c r="G97" s="33">
        <v>10</v>
      </c>
    </row>
    <row r="98" spans="2:7">
      <c r="B98" s="26" t="s">
        <v>1090</v>
      </c>
      <c r="C98" s="33">
        <v>0</v>
      </c>
      <c r="D98" s="33">
        <v>1</v>
      </c>
      <c r="E98" s="33">
        <v>5</v>
      </c>
      <c r="F98" s="33">
        <v>4</v>
      </c>
      <c r="G98" s="33">
        <v>10</v>
      </c>
    </row>
    <row r="99" spans="2:7">
      <c r="B99" s="26" t="s">
        <v>1093</v>
      </c>
      <c r="C99" s="33">
        <v>0</v>
      </c>
      <c r="D99" s="33">
        <v>0</v>
      </c>
      <c r="E99" s="33">
        <v>8</v>
      </c>
      <c r="F99" s="33">
        <v>3</v>
      </c>
      <c r="G99" s="33">
        <v>11</v>
      </c>
    </row>
    <row r="100" spans="2:7">
      <c r="B100" s="26" t="s">
        <v>1096</v>
      </c>
      <c r="C100" s="33">
        <v>0</v>
      </c>
      <c r="D100" s="33">
        <v>2</v>
      </c>
      <c r="E100" s="33">
        <v>5</v>
      </c>
      <c r="F100" s="33">
        <v>2</v>
      </c>
      <c r="G100" s="33">
        <v>9</v>
      </c>
    </row>
    <row r="101" spans="2:7">
      <c r="B101" s="26" t="s">
        <v>1114</v>
      </c>
      <c r="C101" s="33">
        <v>0</v>
      </c>
      <c r="D101" s="33">
        <v>1</v>
      </c>
      <c r="E101" s="33">
        <v>3</v>
      </c>
      <c r="F101" s="33">
        <v>4</v>
      </c>
      <c r="G101" s="33">
        <v>8</v>
      </c>
    </row>
    <row r="102" spans="2:7">
      <c r="B102" s="26" t="s">
        <v>1117</v>
      </c>
      <c r="C102" s="33">
        <v>0</v>
      </c>
      <c r="D102" s="33">
        <v>0</v>
      </c>
      <c r="E102" s="33">
        <v>3</v>
      </c>
      <c r="F102" s="33">
        <v>2</v>
      </c>
      <c r="G102" s="33">
        <v>5</v>
      </c>
    </row>
    <row r="103" spans="2:7">
      <c r="B103" s="26" t="s">
        <v>1120</v>
      </c>
      <c r="C103" s="33">
        <v>0</v>
      </c>
      <c r="D103" s="33">
        <v>0</v>
      </c>
      <c r="E103" s="33">
        <v>4</v>
      </c>
      <c r="F103" s="33">
        <v>1</v>
      </c>
      <c r="G103" s="33">
        <v>5</v>
      </c>
    </row>
    <row r="104" spans="2:7">
      <c r="B104" s="26" t="s">
        <v>1123</v>
      </c>
      <c r="C104" s="33">
        <v>0</v>
      </c>
      <c r="D104" s="33">
        <v>2</v>
      </c>
      <c r="E104" s="33">
        <v>5</v>
      </c>
      <c r="F104" s="33">
        <v>3</v>
      </c>
      <c r="G104" s="33">
        <v>10</v>
      </c>
    </row>
    <row r="105" spans="2:7">
      <c r="B105" s="26" t="s">
        <v>1126</v>
      </c>
      <c r="C105" s="33">
        <v>0</v>
      </c>
      <c r="D105" s="33">
        <v>2</v>
      </c>
      <c r="E105" s="33">
        <v>3</v>
      </c>
      <c r="F105" s="33">
        <v>1</v>
      </c>
      <c r="G105" s="33">
        <v>6</v>
      </c>
    </row>
    <row r="106" spans="2:7">
      <c r="B106" s="26" t="s">
        <v>1130</v>
      </c>
      <c r="C106" s="33">
        <v>0</v>
      </c>
      <c r="D106" s="33">
        <v>2</v>
      </c>
      <c r="E106" s="33">
        <v>3</v>
      </c>
      <c r="F106" s="33">
        <v>1</v>
      </c>
      <c r="G106" s="33">
        <v>6</v>
      </c>
    </row>
    <row r="107" spans="2:7">
      <c r="B107" s="26" t="s">
        <v>1132</v>
      </c>
      <c r="C107" s="33">
        <v>0</v>
      </c>
      <c r="D107" s="33">
        <v>2</v>
      </c>
      <c r="E107" s="33">
        <v>3</v>
      </c>
      <c r="F107" s="33">
        <v>1</v>
      </c>
      <c r="G107" s="33">
        <v>6</v>
      </c>
    </row>
    <row r="108" spans="2:7">
      <c r="B108" s="26" t="s">
        <v>1134</v>
      </c>
      <c r="C108" s="33">
        <v>0</v>
      </c>
      <c r="D108" s="33">
        <v>1</v>
      </c>
      <c r="E108" s="33">
        <v>1</v>
      </c>
      <c r="F108" s="33">
        <v>3</v>
      </c>
      <c r="G108" s="33">
        <v>5</v>
      </c>
    </row>
    <row r="109" spans="2:7">
      <c r="B109" s="26" t="s">
        <v>1138</v>
      </c>
      <c r="C109" s="33">
        <v>0</v>
      </c>
      <c r="D109" s="33">
        <v>1</v>
      </c>
      <c r="E109" s="33">
        <v>0</v>
      </c>
      <c r="F109" s="33">
        <v>4</v>
      </c>
      <c r="G109" s="33">
        <v>5</v>
      </c>
    </row>
    <row r="110" spans="2:7">
      <c r="B110" s="26" t="s">
        <v>1141</v>
      </c>
      <c r="C110" s="33">
        <v>0</v>
      </c>
      <c r="D110" s="33">
        <v>2</v>
      </c>
      <c r="E110" s="33">
        <v>0</v>
      </c>
      <c r="F110" s="33">
        <v>2</v>
      </c>
      <c r="G110" s="33">
        <v>4</v>
      </c>
    </row>
    <row r="111" spans="2:7">
      <c r="B111" s="26" t="s">
        <v>1144</v>
      </c>
      <c r="C111" s="33">
        <v>0</v>
      </c>
      <c r="D111" s="33">
        <v>2</v>
      </c>
      <c r="E111" s="33">
        <v>0</v>
      </c>
      <c r="F111" s="33">
        <v>2</v>
      </c>
      <c r="G111" s="33">
        <v>4</v>
      </c>
    </row>
    <row r="112" spans="2:7">
      <c r="B112" s="26" t="s">
        <v>1147</v>
      </c>
      <c r="C112" s="33">
        <v>1</v>
      </c>
      <c r="D112" s="33">
        <v>0</v>
      </c>
      <c r="E112" s="33">
        <v>0</v>
      </c>
      <c r="F112" s="33">
        <v>0</v>
      </c>
      <c r="G112" s="33">
        <v>1</v>
      </c>
    </row>
    <row r="113" spans="1:7">
      <c r="B113" s="26" t="s">
        <v>1154</v>
      </c>
      <c r="C113" s="33">
        <v>0</v>
      </c>
      <c r="D113" s="33">
        <v>1</v>
      </c>
      <c r="E113" s="33">
        <v>0</v>
      </c>
      <c r="F113" s="33">
        <v>4</v>
      </c>
      <c r="G113" s="33">
        <v>5</v>
      </c>
    </row>
    <row r="114" spans="1:7">
      <c r="B114" s="26" t="s">
        <v>1162</v>
      </c>
      <c r="C114" s="33">
        <f>$C$30</f>
        <v>0</v>
      </c>
      <c r="D114" s="33">
        <v>0</v>
      </c>
      <c r="E114" s="33">
        <v>2</v>
      </c>
      <c r="F114" s="33">
        <v>2</v>
      </c>
      <c r="G114" s="33">
        <v>5</v>
      </c>
    </row>
    <row r="115" spans="1:7">
      <c r="B115" s="26" t="s">
        <v>1172</v>
      </c>
      <c r="C115" s="33">
        <v>0</v>
      </c>
      <c r="D115" s="33">
        <v>1</v>
      </c>
      <c r="E115" s="33">
        <v>1</v>
      </c>
      <c r="F115" s="33">
        <v>1</v>
      </c>
      <c r="G115" s="33">
        <v>3</v>
      </c>
    </row>
    <row r="116" spans="1:7">
      <c r="B116" s="26" t="s">
        <v>1179</v>
      </c>
      <c r="C116" s="33">
        <v>0</v>
      </c>
      <c r="D116" s="33">
        <v>0</v>
      </c>
      <c r="E116" s="33">
        <v>0</v>
      </c>
      <c r="F116" s="33">
        <v>1</v>
      </c>
      <c r="G116" s="33">
        <v>1</v>
      </c>
    </row>
    <row r="117" spans="1:7">
      <c r="B117" s="26" t="s">
        <v>1182</v>
      </c>
      <c r="C117" s="33">
        <v>1</v>
      </c>
      <c r="D117" s="33">
        <v>0</v>
      </c>
      <c r="E117" s="33">
        <v>3</v>
      </c>
      <c r="F117" s="33">
        <v>0</v>
      </c>
      <c r="G117" s="33">
        <v>4</v>
      </c>
    </row>
    <row r="118" spans="1:7">
      <c r="B118" s="26" t="s">
        <v>1185</v>
      </c>
      <c r="C118" s="33">
        <f>$C$30</f>
        <v>0</v>
      </c>
      <c r="D118" s="33">
        <f>$D$30</f>
        <v>0</v>
      </c>
      <c r="E118" s="33">
        <f>$E$30</f>
        <v>0</v>
      </c>
      <c r="F118" s="33">
        <f>$F$30</f>
        <v>2</v>
      </c>
      <c r="G118" s="33">
        <f>$G$30</f>
        <v>2</v>
      </c>
    </row>
    <row r="120" spans="1:7">
      <c r="B120" s="34" t="s">
        <v>511</v>
      </c>
      <c r="C120" s="35" t="e">
        <f>SUM(C105-C104)/C104</f>
        <v>#DIV/0!</v>
      </c>
      <c r="D120" s="35">
        <f>SUM(D105-D104)/D104</f>
        <v>0</v>
      </c>
      <c r="E120" s="35">
        <f>SUM(E105-E104)/E104</f>
        <v>-0.4</v>
      </c>
      <c r="F120" s="35">
        <f>SUM(F105-F104)/F104</f>
        <v>-0.66666666666666663</v>
      </c>
      <c r="G120" s="35">
        <f>SUM(G105-G104)/G104</f>
        <v>-0.4</v>
      </c>
    </row>
    <row r="121" spans="1:7">
      <c r="B121" s="34" t="s">
        <v>512</v>
      </c>
      <c r="C121" s="35" t="e">
        <f>SUM(C105-C101)/C101</f>
        <v>#DIV/0!</v>
      </c>
      <c r="D121" s="35">
        <f>SUM(D105-D101)/D101</f>
        <v>1</v>
      </c>
      <c r="E121" s="35">
        <f>SUM(E105-E101)/E101</f>
        <v>0</v>
      </c>
      <c r="F121" s="35">
        <f>SUM(F105-F101)/F101</f>
        <v>-0.75</v>
      </c>
      <c r="G121" s="35">
        <f>SUM(G105-G101)/G101</f>
        <v>-0.25</v>
      </c>
    </row>
    <row r="124" spans="1:7" ht="34.5">
      <c r="A124" s="25" t="s">
        <v>162</v>
      </c>
      <c r="B124" s="26" t="s">
        <v>186</v>
      </c>
      <c r="C124" s="99" t="s">
        <v>1069</v>
      </c>
      <c r="D124" s="27" t="s">
        <v>1070</v>
      </c>
      <c r="E124" s="27" t="s">
        <v>1071</v>
      </c>
      <c r="F124" s="27" t="s">
        <v>1072</v>
      </c>
      <c r="G124" s="27" t="s">
        <v>160</v>
      </c>
    </row>
    <row r="125" spans="1:7">
      <c r="B125" s="26" t="s">
        <v>505</v>
      </c>
      <c r="C125" s="33">
        <v>0</v>
      </c>
      <c r="D125" s="33">
        <v>0</v>
      </c>
      <c r="E125" s="33">
        <v>0</v>
      </c>
      <c r="F125" s="33">
        <v>0</v>
      </c>
      <c r="G125" s="33">
        <v>0</v>
      </c>
    </row>
    <row r="126" spans="1:7">
      <c r="B126" s="26" t="s">
        <v>506</v>
      </c>
      <c r="C126" s="33">
        <v>0</v>
      </c>
      <c r="D126" s="33">
        <v>0</v>
      </c>
      <c r="E126" s="33">
        <v>6</v>
      </c>
      <c r="F126" s="33">
        <v>1</v>
      </c>
      <c r="G126" s="33">
        <v>7</v>
      </c>
    </row>
    <row r="127" spans="1:7">
      <c r="B127" s="26" t="s">
        <v>507</v>
      </c>
      <c r="C127" s="33">
        <v>0</v>
      </c>
      <c r="D127" s="33">
        <v>5</v>
      </c>
      <c r="E127" s="33">
        <v>6</v>
      </c>
      <c r="F127" s="33">
        <v>6</v>
      </c>
      <c r="G127" s="33">
        <v>17</v>
      </c>
    </row>
    <row r="128" spans="1:7">
      <c r="B128" s="26" t="s">
        <v>508</v>
      </c>
      <c r="C128" s="33">
        <v>0</v>
      </c>
      <c r="D128" s="33">
        <v>5</v>
      </c>
      <c r="E128" s="33">
        <v>6</v>
      </c>
      <c r="F128" s="33">
        <v>6</v>
      </c>
      <c r="G128" s="33">
        <v>17</v>
      </c>
    </row>
    <row r="129" spans="2:7">
      <c r="B129" s="26" t="s">
        <v>509</v>
      </c>
      <c r="C129" s="33">
        <v>0</v>
      </c>
      <c r="D129" s="33">
        <v>3</v>
      </c>
      <c r="E129" s="33">
        <v>10</v>
      </c>
      <c r="F129" s="33">
        <v>7</v>
      </c>
      <c r="G129" s="33">
        <v>20</v>
      </c>
    </row>
    <row r="130" spans="2:7">
      <c r="B130" s="26" t="s">
        <v>510</v>
      </c>
      <c r="C130" s="33">
        <v>0</v>
      </c>
      <c r="D130" s="33">
        <v>1</v>
      </c>
      <c r="E130" s="33">
        <v>9</v>
      </c>
      <c r="F130" s="33">
        <v>4</v>
      </c>
      <c r="G130" s="33">
        <v>14</v>
      </c>
    </row>
    <row r="131" spans="2:7">
      <c r="B131" s="26" t="s">
        <v>962</v>
      </c>
      <c r="C131" s="33">
        <v>0</v>
      </c>
      <c r="D131" s="33">
        <v>0</v>
      </c>
      <c r="E131" s="33">
        <v>8</v>
      </c>
      <c r="F131" s="33">
        <v>8</v>
      </c>
      <c r="G131" s="33">
        <v>16</v>
      </c>
    </row>
    <row r="132" spans="2:7">
      <c r="B132" s="26" t="s">
        <v>964</v>
      </c>
      <c r="C132" s="33">
        <v>0</v>
      </c>
      <c r="D132" s="33">
        <v>1</v>
      </c>
      <c r="E132" s="33">
        <v>10</v>
      </c>
      <c r="F132" s="33">
        <v>8</v>
      </c>
      <c r="G132" s="33">
        <v>19</v>
      </c>
    </row>
    <row r="133" spans="2:7">
      <c r="B133" s="26" t="s">
        <v>966</v>
      </c>
      <c r="C133" s="33">
        <v>0</v>
      </c>
      <c r="D133" s="33">
        <f>$D$33</f>
        <v>2</v>
      </c>
      <c r="E133" s="33">
        <f>$E$33</f>
        <v>5</v>
      </c>
      <c r="F133" s="33">
        <f>$F$33</f>
        <v>4</v>
      </c>
      <c r="G133" s="33">
        <f>$G$33</f>
        <v>11</v>
      </c>
    </row>
    <row r="134" spans="2:7">
      <c r="B134" s="26" t="s">
        <v>968</v>
      </c>
      <c r="C134" s="33">
        <v>0</v>
      </c>
      <c r="D134" s="33">
        <v>1</v>
      </c>
      <c r="E134" s="33">
        <v>9</v>
      </c>
      <c r="F134" s="33">
        <v>8</v>
      </c>
      <c r="G134" s="33">
        <v>18</v>
      </c>
    </row>
    <row r="135" spans="2:7">
      <c r="B135" s="26" t="s">
        <v>971</v>
      </c>
      <c r="C135" s="33">
        <v>0</v>
      </c>
      <c r="D135" s="33">
        <v>2</v>
      </c>
      <c r="E135" s="33">
        <v>8</v>
      </c>
      <c r="F135" s="33">
        <v>8</v>
      </c>
      <c r="G135" s="33">
        <v>18</v>
      </c>
    </row>
    <row r="136" spans="2:7">
      <c r="B136" s="26" t="s">
        <v>973</v>
      </c>
      <c r="C136" s="33">
        <v>0</v>
      </c>
      <c r="D136" s="33">
        <v>1</v>
      </c>
      <c r="E136" s="33">
        <v>7</v>
      </c>
      <c r="F136" s="33">
        <v>12</v>
      </c>
      <c r="G136" s="33">
        <v>20</v>
      </c>
    </row>
    <row r="137" spans="2:7">
      <c r="B137" s="26" t="s">
        <v>974</v>
      </c>
      <c r="C137" s="33">
        <v>0</v>
      </c>
      <c r="D137" s="33">
        <v>0</v>
      </c>
      <c r="E137" s="33">
        <v>6</v>
      </c>
      <c r="F137" s="33">
        <v>12</v>
      </c>
      <c r="G137" s="33">
        <v>18</v>
      </c>
    </row>
    <row r="138" spans="2:7">
      <c r="B138" s="26" t="s">
        <v>977</v>
      </c>
      <c r="C138" s="33">
        <v>0</v>
      </c>
      <c r="D138" s="33">
        <v>0</v>
      </c>
      <c r="E138" s="33">
        <v>12</v>
      </c>
      <c r="F138" s="33">
        <v>10</v>
      </c>
      <c r="G138" s="33">
        <v>22</v>
      </c>
    </row>
    <row r="139" spans="2:7">
      <c r="B139" s="26" t="s">
        <v>980</v>
      </c>
      <c r="C139" s="33">
        <v>0</v>
      </c>
      <c r="D139" s="33">
        <v>2</v>
      </c>
      <c r="E139" s="33">
        <v>10</v>
      </c>
      <c r="F139" s="33">
        <v>7</v>
      </c>
      <c r="G139" s="33">
        <v>19</v>
      </c>
    </row>
    <row r="140" spans="2:7">
      <c r="B140" s="26" t="s">
        <v>982</v>
      </c>
      <c r="C140" s="33">
        <v>0</v>
      </c>
      <c r="D140" s="33">
        <v>1</v>
      </c>
      <c r="E140" s="33">
        <v>9</v>
      </c>
      <c r="F140" s="33">
        <v>12</v>
      </c>
      <c r="G140" s="33">
        <v>22</v>
      </c>
    </row>
    <row r="141" spans="2:7">
      <c r="B141" s="26" t="s">
        <v>985</v>
      </c>
      <c r="C141" s="33">
        <v>0</v>
      </c>
      <c r="D141" s="33">
        <v>3</v>
      </c>
      <c r="E141" s="33">
        <v>16</v>
      </c>
      <c r="F141" s="33">
        <v>8</v>
      </c>
      <c r="G141" s="33">
        <v>27</v>
      </c>
    </row>
    <row r="142" spans="2:7">
      <c r="B142" s="26" t="s">
        <v>987</v>
      </c>
      <c r="C142" s="33">
        <v>0</v>
      </c>
      <c r="D142" s="33">
        <v>3</v>
      </c>
      <c r="E142" s="33">
        <v>9</v>
      </c>
      <c r="F142" s="33">
        <v>8</v>
      </c>
      <c r="G142" s="33">
        <v>20</v>
      </c>
    </row>
    <row r="143" spans="2:7">
      <c r="B143" s="26" t="s">
        <v>989</v>
      </c>
      <c r="C143" s="33">
        <v>0</v>
      </c>
      <c r="D143" s="33">
        <v>4</v>
      </c>
      <c r="E143" s="33">
        <v>11</v>
      </c>
      <c r="F143" s="33">
        <v>5</v>
      </c>
      <c r="G143" s="33">
        <v>20</v>
      </c>
    </row>
    <row r="144" spans="2:7">
      <c r="B144" s="26" t="s">
        <v>991</v>
      </c>
      <c r="C144" s="33">
        <v>0</v>
      </c>
      <c r="D144" s="33">
        <v>2</v>
      </c>
      <c r="E144" s="33">
        <v>12</v>
      </c>
      <c r="F144" s="33">
        <v>7</v>
      </c>
      <c r="G144" s="33">
        <v>21</v>
      </c>
    </row>
    <row r="145" spans="2:7">
      <c r="B145" s="26" t="s">
        <v>992</v>
      </c>
      <c r="C145" s="33">
        <v>0</v>
      </c>
      <c r="D145" s="33">
        <v>4</v>
      </c>
      <c r="E145" s="33">
        <v>10</v>
      </c>
      <c r="F145" s="33">
        <v>5</v>
      </c>
      <c r="G145" s="33">
        <v>19</v>
      </c>
    </row>
    <row r="146" spans="2:7">
      <c r="B146" s="26" t="s">
        <v>995</v>
      </c>
      <c r="C146" s="33">
        <v>0</v>
      </c>
      <c r="D146" s="33">
        <v>4</v>
      </c>
      <c r="E146" s="33">
        <v>5</v>
      </c>
      <c r="F146" s="33">
        <v>8</v>
      </c>
      <c r="G146" s="33">
        <v>17</v>
      </c>
    </row>
    <row r="147" spans="2:7">
      <c r="B147" s="26" t="s">
        <v>996</v>
      </c>
      <c r="C147" s="33">
        <v>0</v>
      </c>
      <c r="D147" s="33">
        <v>0</v>
      </c>
      <c r="E147" s="33">
        <v>4</v>
      </c>
      <c r="F147" s="33">
        <v>2</v>
      </c>
      <c r="G147" s="33">
        <v>6</v>
      </c>
    </row>
    <row r="148" spans="2:7">
      <c r="B148" s="26" t="s">
        <v>998</v>
      </c>
      <c r="C148" s="33">
        <v>0</v>
      </c>
      <c r="D148" s="33">
        <v>1</v>
      </c>
      <c r="E148" s="33">
        <v>5</v>
      </c>
      <c r="F148" s="33">
        <v>3</v>
      </c>
      <c r="G148" s="33">
        <v>9</v>
      </c>
    </row>
    <row r="149" spans="2:7">
      <c r="B149" s="26" t="s">
        <v>1000</v>
      </c>
      <c r="C149" s="33">
        <v>0</v>
      </c>
      <c r="D149" s="33">
        <v>3</v>
      </c>
      <c r="E149" s="33">
        <v>6</v>
      </c>
      <c r="F149" s="33">
        <v>8</v>
      </c>
      <c r="G149" s="33">
        <v>17</v>
      </c>
    </row>
    <row r="150" spans="2:7">
      <c r="B150" s="26" t="s">
        <v>1002</v>
      </c>
      <c r="C150" s="33">
        <v>0</v>
      </c>
      <c r="D150" s="33">
        <v>1</v>
      </c>
      <c r="E150" s="33">
        <v>4</v>
      </c>
      <c r="F150" s="33">
        <v>8</v>
      </c>
      <c r="G150" s="33">
        <v>13</v>
      </c>
    </row>
    <row r="151" spans="2:7">
      <c r="B151" s="26" t="s">
        <v>1003</v>
      </c>
      <c r="C151" s="33">
        <v>0</v>
      </c>
      <c r="D151" s="33">
        <v>0</v>
      </c>
      <c r="E151" s="33">
        <v>5</v>
      </c>
      <c r="F151" s="33">
        <v>7</v>
      </c>
      <c r="G151" s="33">
        <v>12</v>
      </c>
    </row>
    <row r="152" spans="2:7">
      <c r="B152" s="26" t="s">
        <v>1007</v>
      </c>
      <c r="C152" s="33">
        <v>0</v>
      </c>
      <c r="D152" s="33">
        <v>0</v>
      </c>
      <c r="E152" s="33">
        <v>5</v>
      </c>
      <c r="F152" s="33">
        <v>7</v>
      </c>
      <c r="G152" s="33">
        <v>12</v>
      </c>
    </row>
    <row r="153" spans="2:7">
      <c r="B153" s="26" t="s">
        <v>1008</v>
      </c>
      <c r="C153" s="33">
        <v>0</v>
      </c>
      <c r="D153" s="33">
        <v>0</v>
      </c>
      <c r="E153" s="33">
        <v>7</v>
      </c>
      <c r="F153" s="33">
        <v>12</v>
      </c>
      <c r="G153" s="33">
        <v>19</v>
      </c>
    </row>
    <row r="154" spans="2:7">
      <c r="B154" s="26" t="s">
        <v>1010</v>
      </c>
      <c r="C154" s="33">
        <v>0</v>
      </c>
      <c r="D154" s="33">
        <v>2</v>
      </c>
      <c r="E154" s="33">
        <v>12</v>
      </c>
      <c r="F154" s="33">
        <v>9</v>
      </c>
      <c r="G154" s="33">
        <v>23</v>
      </c>
    </row>
    <row r="155" spans="2:7">
      <c r="B155" s="26" t="s">
        <v>1012</v>
      </c>
      <c r="C155" s="33">
        <v>0</v>
      </c>
      <c r="D155" s="33">
        <v>2</v>
      </c>
      <c r="E155" s="33">
        <v>12</v>
      </c>
      <c r="F155" s="33">
        <v>9</v>
      </c>
      <c r="G155" s="33">
        <v>23</v>
      </c>
    </row>
    <row r="156" spans="2:7">
      <c r="B156" s="26" t="s">
        <v>1014</v>
      </c>
      <c r="C156" s="33">
        <v>0</v>
      </c>
      <c r="D156" s="33">
        <v>1</v>
      </c>
      <c r="E156" s="33">
        <v>14</v>
      </c>
      <c r="F156" s="33">
        <v>9</v>
      </c>
      <c r="G156" s="33">
        <v>24</v>
      </c>
    </row>
    <row r="157" spans="2:7">
      <c r="B157" s="26" t="s">
        <v>1017</v>
      </c>
      <c r="C157" s="33">
        <v>0</v>
      </c>
      <c r="D157" s="33">
        <v>0</v>
      </c>
      <c r="E157" s="33">
        <v>8</v>
      </c>
      <c r="F157" s="33">
        <v>3</v>
      </c>
      <c r="G157" s="33">
        <v>11</v>
      </c>
    </row>
    <row r="158" spans="2:7">
      <c r="B158" s="26" t="s">
        <v>1018</v>
      </c>
      <c r="C158" s="33">
        <v>0</v>
      </c>
      <c r="D158" s="33">
        <v>0</v>
      </c>
      <c r="E158" s="33">
        <v>5</v>
      </c>
      <c r="F158" s="33">
        <v>8</v>
      </c>
      <c r="G158" s="33">
        <v>13</v>
      </c>
    </row>
    <row r="159" spans="2:7">
      <c r="B159" s="26" t="s">
        <v>1021</v>
      </c>
      <c r="C159" s="33">
        <v>0</v>
      </c>
      <c r="D159" s="33">
        <v>0</v>
      </c>
      <c r="E159" s="33">
        <v>6</v>
      </c>
      <c r="F159" s="33">
        <v>6</v>
      </c>
      <c r="G159" s="33">
        <v>12</v>
      </c>
    </row>
    <row r="160" spans="2:7">
      <c r="B160" s="26" t="s">
        <v>1022</v>
      </c>
      <c r="C160" s="33">
        <v>0</v>
      </c>
      <c r="D160" s="33">
        <v>1</v>
      </c>
      <c r="E160" s="33">
        <v>7</v>
      </c>
      <c r="F160" s="33">
        <v>5</v>
      </c>
      <c r="G160" s="33">
        <v>13</v>
      </c>
    </row>
    <row r="161" spans="2:7">
      <c r="B161" s="26" t="s">
        <v>1024</v>
      </c>
      <c r="C161" s="33">
        <v>0</v>
      </c>
      <c r="D161" s="33">
        <v>1</v>
      </c>
      <c r="E161" s="33">
        <v>6</v>
      </c>
      <c r="F161" s="33">
        <v>7</v>
      </c>
      <c r="G161" s="33">
        <v>14</v>
      </c>
    </row>
    <row r="162" spans="2:7">
      <c r="B162" s="26" t="s">
        <v>1027</v>
      </c>
      <c r="C162" s="33">
        <v>0</v>
      </c>
      <c r="D162" s="33">
        <v>1</v>
      </c>
      <c r="E162" s="33">
        <v>6</v>
      </c>
      <c r="F162" s="33">
        <v>7</v>
      </c>
      <c r="G162" s="33">
        <v>14</v>
      </c>
    </row>
    <row r="163" spans="2:7">
      <c r="B163" s="26" t="s">
        <v>1028</v>
      </c>
      <c r="C163" s="33">
        <v>0</v>
      </c>
      <c r="D163" s="33">
        <v>2</v>
      </c>
      <c r="E163" s="33">
        <v>5</v>
      </c>
      <c r="F163" s="33">
        <v>4</v>
      </c>
      <c r="G163" s="33">
        <v>11</v>
      </c>
    </row>
    <row r="164" spans="2:7">
      <c r="B164" s="26" t="s">
        <v>1030</v>
      </c>
      <c r="C164" s="33">
        <v>0</v>
      </c>
      <c r="D164" s="33">
        <v>2</v>
      </c>
      <c r="E164" s="33">
        <v>8</v>
      </c>
      <c r="F164" s="33">
        <v>4</v>
      </c>
      <c r="G164" s="33">
        <v>14</v>
      </c>
    </row>
    <row r="165" spans="2:7">
      <c r="B165" s="26" t="s">
        <v>1032</v>
      </c>
      <c r="C165" s="33">
        <v>0</v>
      </c>
      <c r="D165" s="33">
        <v>2</v>
      </c>
      <c r="E165" s="33">
        <v>8</v>
      </c>
      <c r="F165" s="33">
        <v>4</v>
      </c>
      <c r="G165" s="33">
        <v>14</v>
      </c>
    </row>
    <row r="166" spans="2:7">
      <c r="B166" s="26" t="s">
        <v>1034</v>
      </c>
      <c r="C166" s="33">
        <v>0</v>
      </c>
      <c r="D166" s="33">
        <v>1</v>
      </c>
      <c r="E166" s="33">
        <v>8</v>
      </c>
      <c r="F166" s="33">
        <v>6</v>
      </c>
      <c r="G166" s="33">
        <v>15</v>
      </c>
    </row>
    <row r="167" spans="2:7">
      <c r="B167" s="26" t="s">
        <v>1036</v>
      </c>
      <c r="C167" s="33">
        <v>0</v>
      </c>
      <c r="D167" s="33">
        <v>1</v>
      </c>
      <c r="E167" s="33">
        <v>9</v>
      </c>
      <c r="F167" s="33">
        <v>6</v>
      </c>
      <c r="G167" s="33">
        <v>16</v>
      </c>
    </row>
    <row r="168" spans="2:7">
      <c r="B168" s="26" t="s">
        <v>1038</v>
      </c>
      <c r="C168" s="33">
        <v>0</v>
      </c>
      <c r="D168" s="33">
        <v>3</v>
      </c>
      <c r="E168" s="33">
        <v>11</v>
      </c>
      <c r="F168" s="33">
        <v>7</v>
      </c>
      <c r="G168" s="33">
        <v>21</v>
      </c>
    </row>
    <row r="169" spans="2:7">
      <c r="B169" s="26" t="s">
        <v>1040</v>
      </c>
      <c r="C169" s="33">
        <v>0</v>
      </c>
      <c r="D169" s="33">
        <v>3</v>
      </c>
      <c r="E169" s="33">
        <v>11</v>
      </c>
      <c r="F169" s="33">
        <v>7</v>
      </c>
      <c r="G169" s="33">
        <v>21</v>
      </c>
    </row>
    <row r="170" spans="2:7">
      <c r="B170" s="26" t="s">
        <v>1042</v>
      </c>
      <c r="C170" s="33">
        <v>0</v>
      </c>
      <c r="D170" s="33">
        <v>1</v>
      </c>
      <c r="E170" s="33">
        <v>12</v>
      </c>
      <c r="F170" s="33">
        <v>8</v>
      </c>
      <c r="G170" s="33">
        <v>21</v>
      </c>
    </row>
    <row r="171" spans="2:7">
      <c r="B171" s="26" t="s">
        <v>1045</v>
      </c>
      <c r="C171" s="33">
        <v>0</v>
      </c>
      <c r="D171" s="33">
        <v>3</v>
      </c>
      <c r="E171" s="33">
        <v>11</v>
      </c>
      <c r="F171" s="33">
        <v>8</v>
      </c>
      <c r="G171" s="33">
        <v>22</v>
      </c>
    </row>
    <row r="172" spans="2:7">
      <c r="B172" s="26" t="s">
        <v>1048</v>
      </c>
      <c r="C172" s="33">
        <v>0</v>
      </c>
      <c r="D172" s="33">
        <v>4</v>
      </c>
      <c r="E172" s="33">
        <v>9</v>
      </c>
      <c r="F172" s="33">
        <v>9</v>
      </c>
      <c r="G172" s="33">
        <v>22</v>
      </c>
    </row>
    <row r="173" spans="2:7">
      <c r="B173" s="26" t="s">
        <v>1051</v>
      </c>
      <c r="C173" s="33">
        <v>0</v>
      </c>
      <c r="D173" s="33">
        <v>3</v>
      </c>
      <c r="E173" s="33">
        <v>8</v>
      </c>
      <c r="F173" s="33">
        <v>9</v>
      </c>
      <c r="G173" s="33">
        <v>20</v>
      </c>
    </row>
    <row r="174" spans="2:7">
      <c r="B174" s="26" t="s">
        <v>1053</v>
      </c>
      <c r="C174" s="33">
        <v>0</v>
      </c>
      <c r="D174" s="33">
        <v>2</v>
      </c>
      <c r="E174" s="33">
        <v>10</v>
      </c>
      <c r="F174" s="33">
        <v>9</v>
      </c>
      <c r="G174" s="33">
        <v>21</v>
      </c>
    </row>
    <row r="175" spans="2:7">
      <c r="B175" s="26" t="s">
        <v>1057</v>
      </c>
      <c r="C175" s="33">
        <v>0</v>
      </c>
      <c r="D175" s="33">
        <v>3</v>
      </c>
      <c r="E175" s="33">
        <v>10</v>
      </c>
      <c r="F175" s="33">
        <v>9</v>
      </c>
      <c r="G175" s="33">
        <v>22</v>
      </c>
    </row>
    <row r="176" spans="2:7">
      <c r="B176" s="26" t="s">
        <v>1060</v>
      </c>
      <c r="C176" s="33">
        <v>0</v>
      </c>
      <c r="D176" s="33">
        <f>$D$33</f>
        <v>2</v>
      </c>
      <c r="E176" s="33">
        <v>11</v>
      </c>
      <c r="F176" s="33">
        <v>7</v>
      </c>
      <c r="G176" s="33">
        <f>$G$33</f>
        <v>11</v>
      </c>
    </row>
    <row r="177" spans="2:7">
      <c r="B177" s="26" t="s">
        <v>1063</v>
      </c>
      <c r="C177" s="33">
        <v>0</v>
      </c>
      <c r="D177" s="33">
        <v>3</v>
      </c>
      <c r="E177" s="33">
        <v>11</v>
      </c>
      <c r="F177" s="33">
        <v>7</v>
      </c>
      <c r="G177" s="33">
        <v>21</v>
      </c>
    </row>
    <row r="178" spans="2:7">
      <c r="B178" s="26" t="s">
        <v>1066</v>
      </c>
      <c r="C178" s="33">
        <v>0</v>
      </c>
      <c r="D178" s="33">
        <v>2</v>
      </c>
      <c r="E178" s="33">
        <v>12</v>
      </c>
      <c r="F178" s="33">
        <v>5</v>
      </c>
      <c r="G178" s="33">
        <v>19</v>
      </c>
    </row>
    <row r="179" spans="2:7">
      <c r="B179" s="26" t="s">
        <v>1078</v>
      </c>
      <c r="C179" s="33">
        <v>0</v>
      </c>
      <c r="D179" s="33">
        <v>3</v>
      </c>
      <c r="E179" s="33">
        <v>9</v>
      </c>
      <c r="F179" s="33">
        <v>6</v>
      </c>
      <c r="G179" s="33">
        <v>18</v>
      </c>
    </row>
    <row r="180" spans="2:7">
      <c r="B180" s="26" t="s">
        <v>1082</v>
      </c>
      <c r="C180" s="33">
        <v>0</v>
      </c>
      <c r="D180" s="33">
        <v>3</v>
      </c>
      <c r="E180" s="33">
        <v>9</v>
      </c>
      <c r="F180" s="33">
        <v>5</v>
      </c>
      <c r="G180" s="33">
        <v>17</v>
      </c>
    </row>
    <row r="181" spans="2:7" ht="11.25" customHeight="1">
      <c r="B181" s="26" t="s">
        <v>1085</v>
      </c>
      <c r="C181" s="33">
        <v>0</v>
      </c>
      <c r="D181" s="33">
        <v>2</v>
      </c>
      <c r="E181" s="33">
        <v>10</v>
      </c>
      <c r="F181" s="33">
        <v>7</v>
      </c>
      <c r="G181" s="33">
        <v>19</v>
      </c>
    </row>
    <row r="182" spans="2:7">
      <c r="B182" s="26" t="s">
        <v>1087</v>
      </c>
      <c r="C182" s="33">
        <v>0</v>
      </c>
      <c r="D182" s="33">
        <v>2</v>
      </c>
      <c r="E182" s="33">
        <v>7</v>
      </c>
      <c r="F182" s="33">
        <v>5</v>
      </c>
      <c r="G182" s="33">
        <v>14</v>
      </c>
    </row>
    <row r="183" spans="2:7">
      <c r="B183" s="26" t="s">
        <v>1090</v>
      </c>
      <c r="C183" s="33">
        <v>0</v>
      </c>
      <c r="D183" s="33">
        <v>3</v>
      </c>
      <c r="E183" s="33">
        <v>10</v>
      </c>
      <c r="F183" s="33">
        <v>8</v>
      </c>
      <c r="G183" s="33">
        <v>21</v>
      </c>
    </row>
    <row r="184" spans="2:7">
      <c r="B184" s="26" t="s">
        <v>1093</v>
      </c>
      <c r="C184" s="33">
        <v>0</v>
      </c>
      <c r="D184" s="33">
        <v>1</v>
      </c>
      <c r="E184" s="33">
        <v>6</v>
      </c>
      <c r="F184" s="33">
        <v>7</v>
      </c>
      <c r="G184" s="33">
        <v>14</v>
      </c>
    </row>
    <row r="185" spans="2:7">
      <c r="B185" s="26" t="s">
        <v>1096</v>
      </c>
      <c r="C185" s="33">
        <v>0</v>
      </c>
      <c r="D185" s="33">
        <v>0</v>
      </c>
      <c r="E185" s="33">
        <v>8</v>
      </c>
      <c r="F185" s="33">
        <v>5</v>
      </c>
      <c r="G185" s="33">
        <v>13</v>
      </c>
    </row>
    <row r="186" spans="2:7">
      <c r="B186" s="26" t="s">
        <v>1114</v>
      </c>
      <c r="C186" s="33">
        <v>0</v>
      </c>
      <c r="D186" s="33">
        <v>2</v>
      </c>
      <c r="E186" s="33">
        <v>7</v>
      </c>
      <c r="F186" s="33">
        <v>7</v>
      </c>
      <c r="G186" s="33">
        <v>16</v>
      </c>
    </row>
    <row r="187" spans="2:7">
      <c r="B187" s="26" t="s">
        <v>1117</v>
      </c>
      <c r="C187" s="33">
        <v>0</v>
      </c>
      <c r="D187" s="33">
        <v>4</v>
      </c>
      <c r="E187" s="33">
        <v>8</v>
      </c>
      <c r="F187" s="33">
        <v>9</v>
      </c>
      <c r="G187" s="33">
        <v>21</v>
      </c>
    </row>
    <row r="188" spans="2:7">
      <c r="B188" s="26" t="s">
        <v>1120</v>
      </c>
      <c r="C188" s="33">
        <v>0</v>
      </c>
      <c r="D188" s="33">
        <v>4</v>
      </c>
      <c r="E188" s="33">
        <v>7</v>
      </c>
      <c r="F188" s="33">
        <v>7</v>
      </c>
      <c r="G188" s="33">
        <v>18</v>
      </c>
    </row>
    <row r="189" spans="2:7">
      <c r="B189" s="26" t="s">
        <v>1123</v>
      </c>
      <c r="C189" s="33">
        <v>0</v>
      </c>
      <c r="D189" s="33">
        <v>2</v>
      </c>
      <c r="E189" s="33">
        <v>6</v>
      </c>
      <c r="F189" s="33">
        <v>7</v>
      </c>
      <c r="G189" s="33">
        <v>15</v>
      </c>
    </row>
    <row r="190" spans="2:7" ht="12.6" customHeight="1">
      <c r="B190" s="26" t="s">
        <v>1126</v>
      </c>
      <c r="C190" s="33">
        <v>0</v>
      </c>
      <c r="D190" s="33">
        <v>2</v>
      </c>
      <c r="E190" s="33">
        <v>7</v>
      </c>
      <c r="F190" s="33">
        <v>9</v>
      </c>
      <c r="G190" s="33">
        <v>18</v>
      </c>
    </row>
    <row r="191" spans="2:7">
      <c r="B191" s="26" t="s">
        <v>1130</v>
      </c>
      <c r="C191" s="33">
        <v>0</v>
      </c>
      <c r="D191" s="33">
        <v>2</v>
      </c>
      <c r="E191" s="33">
        <v>7</v>
      </c>
      <c r="F191" s="33">
        <v>9</v>
      </c>
      <c r="G191" s="33">
        <v>18</v>
      </c>
    </row>
    <row r="192" spans="2:7">
      <c r="B192" s="26" t="s">
        <v>1132</v>
      </c>
      <c r="C192" s="33">
        <v>0</v>
      </c>
      <c r="D192" s="33">
        <v>2</v>
      </c>
      <c r="E192" s="33">
        <v>7</v>
      </c>
      <c r="F192" s="33">
        <v>9</v>
      </c>
      <c r="G192" s="33">
        <v>18</v>
      </c>
    </row>
    <row r="193" spans="2:7">
      <c r="B193" s="26" t="s">
        <v>1134</v>
      </c>
      <c r="C193" s="33">
        <v>0</v>
      </c>
      <c r="D193" s="33">
        <v>5</v>
      </c>
      <c r="E193" s="33">
        <v>7</v>
      </c>
      <c r="F193" s="33">
        <v>6</v>
      </c>
      <c r="G193" s="33">
        <v>18</v>
      </c>
    </row>
    <row r="194" spans="2:7">
      <c r="B194" s="26" t="s">
        <v>1138</v>
      </c>
      <c r="C194" s="33">
        <v>0</v>
      </c>
      <c r="D194" s="33">
        <v>3</v>
      </c>
      <c r="E194" s="33">
        <v>7</v>
      </c>
      <c r="F194" s="33">
        <v>3</v>
      </c>
      <c r="G194" s="33">
        <v>13</v>
      </c>
    </row>
    <row r="195" spans="2:7">
      <c r="B195" s="26" t="s">
        <v>1141</v>
      </c>
      <c r="C195" s="33">
        <v>0</v>
      </c>
      <c r="D195" s="33">
        <v>3</v>
      </c>
      <c r="E195" s="33">
        <v>5</v>
      </c>
      <c r="F195" s="33">
        <v>6</v>
      </c>
      <c r="G195" s="33">
        <v>14</v>
      </c>
    </row>
    <row r="196" spans="2:7">
      <c r="B196" s="26" t="s">
        <v>1144</v>
      </c>
      <c r="C196" s="33">
        <v>0</v>
      </c>
      <c r="D196" s="33">
        <v>3</v>
      </c>
      <c r="E196" s="33">
        <v>6</v>
      </c>
      <c r="F196" s="33">
        <v>6</v>
      </c>
      <c r="G196" s="33">
        <v>15</v>
      </c>
    </row>
    <row r="197" spans="2:7">
      <c r="B197" s="26" t="s">
        <v>1147</v>
      </c>
      <c r="C197" s="33">
        <v>0</v>
      </c>
      <c r="D197" s="33">
        <v>2</v>
      </c>
      <c r="E197" s="33">
        <v>4</v>
      </c>
      <c r="F197" s="33">
        <v>8</v>
      </c>
      <c r="G197" s="33">
        <v>14</v>
      </c>
    </row>
    <row r="198" spans="2:7">
      <c r="B198" s="26" t="s">
        <v>1154</v>
      </c>
      <c r="C198" s="33">
        <v>0</v>
      </c>
      <c r="D198" s="33">
        <v>1</v>
      </c>
      <c r="E198" s="33">
        <v>6</v>
      </c>
      <c r="F198" s="33">
        <v>7</v>
      </c>
      <c r="G198" s="33">
        <v>14</v>
      </c>
    </row>
    <row r="199" spans="2:7">
      <c r="B199" s="26" t="s">
        <v>1162</v>
      </c>
      <c r="C199" s="33">
        <v>0</v>
      </c>
      <c r="D199" s="33">
        <v>1</v>
      </c>
      <c r="E199" s="33">
        <v>5</v>
      </c>
      <c r="F199" s="33">
        <v>5</v>
      </c>
      <c r="G199" s="33">
        <v>11</v>
      </c>
    </row>
    <row r="200" spans="2:7">
      <c r="B200" s="26" t="s">
        <v>1172</v>
      </c>
      <c r="C200" s="33">
        <v>0</v>
      </c>
      <c r="D200" s="33">
        <v>1</v>
      </c>
      <c r="E200" s="33">
        <v>10</v>
      </c>
      <c r="F200" s="33">
        <v>7</v>
      </c>
      <c r="G200" s="33">
        <v>18</v>
      </c>
    </row>
    <row r="201" spans="2:7">
      <c r="B201" s="26" t="s">
        <v>1179</v>
      </c>
      <c r="C201" s="33">
        <v>0</v>
      </c>
      <c r="D201" s="33">
        <v>0</v>
      </c>
      <c r="E201" s="33">
        <v>7</v>
      </c>
      <c r="F201" s="33">
        <v>3</v>
      </c>
      <c r="G201" s="33">
        <v>10</v>
      </c>
    </row>
    <row r="202" spans="2:7">
      <c r="B202" s="26" t="s">
        <v>1182</v>
      </c>
      <c r="C202" s="33">
        <v>0</v>
      </c>
      <c r="D202" s="33">
        <v>1</v>
      </c>
      <c r="E202" s="33">
        <v>7</v>
      </c>
      <c r="F202" s="33">
        <v>6</v>
      </c>
      <c r="G202" s="33">
        <v>14</v>
      </c>
    </row>
    <row r="203" spans="2:7">
      <c r="B203" s="26" t="s">
        <v>1185</v>
      </c>
      <c r="C203" s="33">
        <f>$C$33</f>
        <v>0</v>
      </c>
      <c r="D203" s="33">
        <f>$D$33</f>
        <v>2</v>
      </c>
      <c r="E203" s="33">
        <f>$E$33</f>
        <v>5</v>
      </c>
      <c r="F203" s="33">
        <f>$F$33</f>
        <v>4</v>
      </c>
      <c r="G203" s="33">
        <f>$G$33</f>
        <v>11</v>
      </c>
    </row>
    <row r="205" spans="2:7">
      <c r="B205" s="34" t="s">
        <v>511</v>
      </c>
      <c r="C205" s="35" t="e">
        <f>SUM(C190-C189)/C189</f>
        <v>#DIV/0!</v>
      </c>
      <c r="D205" s="35">
        <f>SUM(D190-D189)/D189</f>
        <v>0</v>
      </c>
      <c r="E205" s="35">
        <f>SUM(E190-E189)/E189</f>
        <v>0.16666666666666666</v>
      </c>
      <c r="F205" s="35">
        <f>SUM(F190-F189)/F189</f>
        <v>0.2857142857142857</v>
      </c>
      <c r="G205" s="35">
        <f>SUM(G190-G189)/G189</f>
        <v>0.2</v>
      </c>
    </row>
    <row r="206" spans="2:7">
      <c r="B206" s="34" t="s">
        <v>512</v>
      </c>
      <c r="C206" s="35" t="e">
        <f>SUM(C190-C186)/C186</f>
        <v>#DIV/0!</v>
      </c>
      <c r="D206" s="35">
        <f>SUM(D190-D186)/D186</f>
        <v>0</v>
      </c>
      <c r="E206" s="35">
        <f>SUM(E190-E186)/E186</f>
        <v>0</v>
      </c>
      <c r="F206" s="35">
        <f>SUM(F190-F186)/F186</f>
        <v>0.2857142857142857</v>
      </c>
      <c r="G206" s="35">
        <f>SUM(G190-G186)/G186</f>
        <v>0.125</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53"/>
  <sheetViews>
    <sheetView showGridLines="0" topLeftCell="A525" zoomScalePageLayoutView="90" workbookViewId="0">
      <pane xSplit="1" topLeftCell="B1" activePane="topRight" state="frozen"/>
      <selection pane="topRight" activeCell="I555" sqref="I555"/>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55" width="8.85546875" style="1"/>
    <col min="261" max="261" width="11.42578125" style="1" bestFit="1" customWidth="1"/>
    <col min="262" max="262" width="8.85546875" style="1"/>
    <col min="263" max="263" width="9.42578125" style="1" bestFit="1" customWidth="1"/>
    <col min="264" max="264" width="8.85546875" style="1" bestFit="1" customWidth="1"/>
    <col min="265" max="16384" width="8.85546875" style="1"/>
  </cols>
  <sheetData>
    <row r="3" spans="1:266" s="54" customFormat="1" ht="13.5">
      <c r="A3" s="55" t="s">
        <v>186</v>
      </c>
      <c r="B3" s="56">
        <v>39752</v>
      </c>
      <c r="C3" s="56">
        <v>39759</v>
      </c>
      <c r="D3" s="56">
        <v>39766</v>
      </c>
      <c r="E3" s="56">
        <v>39773</v>
      </c>
      <c r="F3" s="56">
        <v>39780</v>
      </c>
      <c r="G3" s="56">
        <v>39787</v>
      </c>
      <c r="H3" s="56">
        <v>39794</v>
      </c>
      <c r="I3" s="56">
        <v>39801</v>
      </c>
      <c r="J3" s="56">
        <v>39813</v>
      </c>
      <c r="K3" s="56">
        <v>39822</v>
      </c>
      <c r="L3" s="56">
        <v>39829</v>
      </c>
      <c r="M3" s="56">
        <v>39836</v>
      </c>
      <c r="N3" s="56">
        <v>39843</v>
      </c>
      <c r="O3" s="56">
        <v>39878</v>
      </c>
      <c r="P3" s="56">
        <v>39885</v>
      </c>
      <c r="Q3" s="56">
        <v>39892</v>
      </c>
      <c r="R3" s="56">
        <v>39899</v>
      </c>
      <c r="S3" s="56">
        <v>39906</v>
      </c>
      <c r="T3" s="56">
        <v>39913</v>
      </c>
      <c r="U3" s="56">
        <v>39920</v>
      </c>
      <c r="V3" s="56">
        <v>39927</v>
      </c>
      <c r="W3" s="56">
        <v>39934</v>
      </c>
      <c r="X3" s="56">
        <v>39941</v>
      </c>
      <c r="Y3" s="56">
        <v>39948</v>
      </c>
      <c r="Z3" s="56">
        <v>39955</v>
      </c>
      <c r="AA3" s="56">
        <v>39962</v>
      </c>
      <c r="AB3" s="56">
        <v>39969</v>
      </c>
      <c r="AC3" s="56">
        <v>39976</v>
      </c>
      <c r="AD3" s="56">
        <v>39983</v>
      </c>
      <c r="AE3" s="56">
        <v>39990</v>
      </c>
      <c r="AF3" s="56">
        <v>39997</v>
      </c>
      <c r="AG3" s="56">
        <v>40004</v>
      </c>
      <c r="AH3" s="56">
        <v>40011</v>
      </c>
      <c r="AI3" s="56">
        <v>40018</v>
      </c>
      <c r="AJ3" s="56">
        <v>40025</v>
      </c>
      <c r="AK3" s="56">
        <v>40032</v>
      </c>
      <c r="AL3" s="56">
        <v>40039</v>
      </c>
      <c r="AM3" s="56">
        <v>40046</v>
      </c>
      <c r="AN3" s="56">
        <v>40053</v>
      </c>
      <c r="AO3" s="56">
        <v>40060</v>
      </c>
      <c r="AP3" s="56">
        <v>40067</v>
      </c>
      <c r="AQ3" s="56">
        <v>40074</v>
      </c>
      <c r="AR3" s="56">
        <v>40081</v>
      </c>
      <c r="AS3" s="56">
        <v>40088</v>
      </c>
      <c r="AT3" s="56">
        <v>40095</v>
      </c>
      <c r="AU3" s="56">
        <v>40102</v>
      </c>
      <c r="AV3" s="56">
        <v>40109</v>
      </c>
      <c r="AW3" s="56">
        <v>40116</v>
      </c>
      <c r="AX3" s="56">
        <v>40123</v>
      </c>
      <c r="AY3" s="56">
        <v>40207</v>
      </c>
      <c r="AZ3" s="56">
        <v>40214</v>
      </c>
      <c r="BA3" s="56">
        <v>40221</v>
      </c>
      <c r="BB3" s="56">
        <v>40228</v>
      </c>
      <c r="BC3" s="56">
        <v>40235</v>
      </c>
      <c r="BD3" s="56">
        <v>40319</v>
      </c>
      <c r="BE3" s="56">
        <v>40326</v>
      </c>
      <c r="BF3" s="56">
        <v>40333</v>
      </c>
      <c r="BG3" s="56">
        <v>40340</v>
      </c>
      <c r="BH3" s="56">
        <v>40347</v>
      </c>
      <c r="BI3" s="56">
        <v>40354</v>
      </c>
      <c r="BJ3" s="56">
        <v>40361</v>
      </c>
      <c r="BK3" s="56">
        <v>40368</v>
      </c>
      <c r="BL3" s="56">
        <v>40375</v>
      </c>
      <c r="BM3" s="56">
        <v>40382</v>
      </c>
      <c r="BN3" s="56">
        <v>40389</v>
      </c>
      <c r="BO3" s="56">
        <v>40396</v>
      </c>
      <c r="BP3" s="56">
        <v>40403</v>
      </c>
      <c r="BQ3" s="56">
        <v>40529</v>
      </c>
      <c r="BR3" s="56">
        <v>40536</v>
      </c>
      <c r="BS3" s="56">
        <v>40543</v>
      </c>
      <c r="BT3" s="56">
        <v>40550</v>
      </c>
      <c r="BU3" s="56">
        <v>40557</v>
      </c>
      <c r="BV3" s="56">
        <v>40564</v>
      </c>
      <c r="BW3" s="56">
        <v>40571</v>
      </c>
      <c r="BX3" s="56">
        <v>40578</v>
      </c>
      <c r="BY3" s="56">
        <v>40585</v>
      </c>
      <c r="BZ3" s="56">
        <v>40592</v>
      </c>
      <c r="CA3" s="56">
        <v>40599</v>
      </c>
      <c r="CB3" s="56">
        <v>40606</v>
      </c>
      <c r="CC3" s="56">
        <v>40613</v>
      </c>
      <c r="CD3" s="56">
        <v>40620</v>
      </c>
      <c r="CE3" s="56">
        <v>40627</v>
      </c>
      <c r="CF3" s="56">
        <v>40634</v>
      </c>
      <c r="CG3" s="56">
        <v>40718</v>
      </c>
      <c r="CH3" s="56">
        <v>40725</v>
      </c>
      <c r="CI3" s="56">
        <v>40732</v>
      </c>
      <c r="CJ3" s="56">
        <v>40774</v>
      </c>
      <c r="CK3" s="56">
        <v>40781</v>
      </c>
      <c r="CL3" s="56">
        <v>40788</v>
      </c>
      <c r="CM3" s="56">
        <v>40844</v>
      </c>
      <c r="CN3" s="56">
        <v>40851</v>
      </c>
      <c r="CO3" s="56">
        <v>40858</v>
      </c>
      <c r="CP3" s="56" t="s">
        <v>616</v>
      </c>
      <c r="CQ3" s="56">
        <v>40872</v>
      </c>
      <c r="CR3" s="56">
        <v>40914</v>
      </c>
      <c r="CS3" s="56">
        <v>40921</v>
      </c>
      <c r="CT3" s="56">
        <v>40928</v>
      </c>
      <c r="CU3" s="56">
        <v>41005</v>
      </c>
      <c r="CV3" s="56">
        <v>41012</v>
      </c>
      <c r="CW3" s="56">
        <v>41019</v>
      </c>
      <c r="CX3" s="56">
        <v>41026</v>
      </c>
      <c r="CY3" s="56">
        <v>41033</v>
      </c>
      <c r="CZ3" s="56">
        <v>41040</v>
      </c>
      <c r="DA3" s="56">
        <v>41047</v>
      </c>
      <c r="DB3" s="56">
        <v>41054</v>
      </c>
      <c r="DC3" s="56">
        <v>41096</v>
      </c>
      <c r="DD3" s="56">
        <v>41103</v>
      </c>
      <c r="DE3" s="56">
        <v>41152</v>
      </c>
      <c r="DF3" s="56">
        <v>41159</v>
      </c>
      <c r="DG3" s="56">
        <v>41166</v>
      </c>
      <c r="DH3" s="56">
        <v>41250</v>
      </c>
      <c r="DI3" s="56">
        <v>41257</v>
      </c>
      <c r="DJ3" s="56">
        <v>41264</v>
      </c>
      <c r="DK3" s="56">
        <v>41271</v>
      </c>
      <c r="DL3" s="56">
        <v>41278</v>
      </c>
      <c r="DM3" s="56">
        <v>41285</v>
      </c>
      <c r="DN3" s="56">
        <v>41292</v>
      </c>
      <c r="DO3" s="56">
        <v>41299</v>
      </c>
      <c r="DP3" s="56">
        <v>41306</v>
      </c>
      <c r="DQ3" s="56">
        <v>41313</v>
      </c>
      <c r="DR3" s="56">
        <v>41320</v>
      </c>
      <c r="DS3" s="56">
        <v>41327</v>
      </c>
      <c r="DT3" s="56">
        <v>41334</v>
      </c>
      <c r="DU3" s="56">
        <v>41341</v>
      </c>
      <c r="DV3" s="56">
        <v>41348</v>
      </c>
      <c r="DW3" s="56">
        <v>41355</v>
      </c>
      <c r="DX3" s="56">
        <v>41362</v>
      </c>
      <c r="DY3" s="56">
        <v>41369</v>
      </c>
      <c r="DZ3" s="56">
        <v>41376</v>
      </c>
      <c r="EA3" s="56">
        <v>41416</v>
      </c>
      <c r="EB3" s="56">
        <v>41423</v>
      </c>
      <c r="EC3" s="56">
        <v>41431</v>
      </c>
      <c r="ED3" s="56">
        <v>41437</v>
      </c>
      <c r="EE3" s="56">
        <v>41444</v>
      </c>
      <c r="EF3" s="56">
        <v>41451</v>
      </c>
      <c r="EG3" s="56">
        <v>41458</v>
      </c>
      <c r="EH3" s="56">
        <v>41465</v>
      </c>
      <c r="EI3" s="56">
        <v>41472</v>
      </c>
      <c r="EJ3" s="56">
        <v>41479</v>
      </c>
      <c r="EK3" s="56">
        <v>41486</v>
      </c>
      <c r="EL3" s="56">
        <v>41493</v>
      </c>
      <c r="EM3" s="56">
        <v>41500</v>
      </c>
      <c r="EN3" s="56">
        <v>41507</v>
      </c>
      <c r="EO3" s="56">
        <v>41514</v>
      </c>
      <c r="EP3" s="56">
        <v>41522</v>
      </c>
      <c r="EQ3" s="56">
        <v>41529</v>
      </c>
      <c r="ER3" s="56">
        <v>41536</v>
      </c>
      <c r="ES3" s="56">
        <v>41543</v>
      </c>
      <c r="ET3" s="56">
        <v>41549</v>
      </c>
      <c r="EU3" s="56">
        <v>41556</v>
      </c>
      <c r="EV3" s="56">
        <v>41563</v>
      </c>
      <c r="EW3" s="56">
        <v>41570</v>
      </c>
      <c r="EX3" s="56">
        <v>41578</v>
      </c>
      <c r="EY3" s="56">
        <v>41584</v>
      </c>
      <c r="EZ3" s="56">
        <v>41591</v>
      </c>
      <c r="FA3" s="56">
        <v>41598</v>
      </c>
      <c r="FB3" s="56">
        <v>41605</v>
      </c>
      <c r="FC3" s="56">
        <v>41613</v>
      </c>
      <c r="FD3" s="56">
        <v>41619</v>
      </c>
      <c r="FE3" s="56">
        <v>41626</v>
      </c>
      <c r="FF3" s="56">
        <v>41632</v>
      </c>
      <c r="FG3" s="56">
        <v>41641</v>
      </c>
      <c r="FH3" s="56">
        <v>41647</v>
      </c>
      <c r="FI3" s="56">
        <v>41654</v>
      </c>
      <c r="FJ3" s="56">
        <v>41661</v>
      </c>
      <c r="FK3" s="56">
        <v>41668</v>
      </c>
      <c r="FL3" s="56">
        <v>41675</v>
      </c>
      <c r="FM3" s="56">
        <v>41682</v>
      </c>
      <c r="FN3" s="56">
        <v>41690</v>
      </c>
      <c r="FO3" s="56">
        <v>41696</v>
      </c>
      <c r="FP3" s="56">
        <v>41703</v>
      </c>
      <c r="FQ3" s="56">
        <v>41710</v>
      </c>
      <c r="FR3" s="56">
        <v>41717</v>
      </c>
      <c r="FS3" s="56">
        <v>41724</v>
      </c>
      <c r="FT3" s="56">
        <v>41731</v>
      </c>
      <c r="FU3" s="56">
        <v>41738</v>
      </c>
      <c r="FV3" s="56">
        <v>41745</v>
      </c>
      <c r="FW3" s="56">
        <v>41752</v>
      </c>
      <c r="FX3" s="56">
        <v>41759</v>
      </c>
      <c r="FY3" s="56">
        <v>41766</v>
      </c>
      <c r="FZ3" s="56">
        <v>41773</v>
      </c>
      <c r="GA3" s="56">
        <v>41780</v>
      </c>
      <c r="GB3" s="56">
        <v>41789</v>
      </c>
      <c r="GC3" s="56">
        <v>41794</v>
      </c>
      <c r="GD3" s="56">
        <v>41801</v>
      </c>
      <c r="GE3" s="56">
        <v>41808</v>
      </c>
      <c r="GF3" s="56">
        <v>41815</v>
      </c>
      <c r="GG3" s="56">
        <v>41822</v>
      </c>
      <c r="GH3" s="56">
        <v>41829</v>
      </c>
      <c r="GI3" s="56">
        <v>41837</v>
      </c>
      <c r="GJ3" s="56">
        <v>41843</v>
      </c>
      <c r="GK3" s="56">
        <v>41850</v>
      </c>
      <c r="GL3" s="56">
        <v>41857</v>
      </c>
      <c r="GM3" s="56">
        <v>41865</v>
      </c>
      <c r="GN3" s="56">
        <v>41871</v>
      </c>
      <c r="GO3" s="56">
        <v>41878</v>
      </c>
      <c r="GP3" s="56">
        <v>41885</v>
      </c>
      <c r="GQ3" s="56">
        <v>41892</v>
      </c>
      <c r="GR3" s="56">
        <v>41899</v>
      </c>
      <c r="GS3" s="56">
        <v>41906</v>
      </c>
      <c r="GT3" s="56">
        <v>41913</v>
      </c>
      <c r="GU3" s="56">
        <v>41920</v>
      </c>
      <c r="GV3" s="56">
        <v>41927</v>
      </c>
      <c r="GW3" s="56">
        <v>41934</v>
      </c>
      <c r="GX3" s="56">
        <v>41941</v>
      </c>
      <c r="GY3" s="56">
        <v>41947</v>
      </c>
      <c r="GZ3" s="56">
        <v>41953</v>
      </c>
      <c r="HA3" s="56">
        <v>41961</v>
      </c>
      <c r="HB3" s="56">
        <v>41969</v>
      </c>
      <c r="HC3" s="56">
        <v>41976</v>
      </c>
      <c r="HD3" s="56">
        <v>41985</v>
      </c>
      <c r="HE3" s="56">
        <v>41990</v>
      </c>
      <c r="HF3" s="56">
        <v>41997</v>
      </c>
      <c r="HG3" s="56">
        <v>42004</v>
      </c>
      <c r="HH3" s="56">
        <v>42011</v>
      </c>
      <c r="HI3" s="56">
        <v>42018</v>
      </c>
      <c r="HJ3" s="56">
        <v>42025</v>
      </c>
      <c r="HK3" s="56">
        <v>42033</v>
      </c>
      <c r="HL3" s="56">
        <v>42039</v>
      </c>
      <c r="HM3" s="56">
        <v>42046</v>
      </c>
      <c r="HN3" s="56">
        <v>42053</v>
      </c>
      <c r="HO3" s="56">
        <v>42060</v>
      </c>
      <c r="HP3" s="56">
        <v>42067</v>
      </c>
      <c r="HQ3" s="56">
        <v>42074</v>
      </c>
      <c r="HR3" s="56">
        <v>42081</v>
      </c>
      <c r="HS3" s="56">
        <v>42088</v>
      </c>
      <c r="HT3" s="56">
        <v>42095</v>
      </c>
      <c r="HU3" s="56">
        <v>42102</v>
      </c>
      <c r="HV3" s="56">
        <v>42109</v>
      </c>
      <c r="HW3" s="56">
        <v>42116</v>
      </c>
      <c r="HX3" s="56">
        <v>42125</v>
      </c>
      <c r="HY3" s="56">
        <v>42130</v>
      </c>
      <c r="HZ3" s="56">
        <v>42137</v>
      </c>
      <c r="IA3" s="56">
        <v>42144</v>
      </c>
      <c r="IB3" s="56">
        <v>42151</v>
      </c>
      <c r="IC3" s="56">
        <v>42159</v>
      </c>
      <c r="ID3" s="56">
        <v>42166</v>
      </c>
      <c r="IE3" s="56">
        <v>42173</v>
      </c>
      <c r="IF3" s="56">
        <v>42180</v>
      </c>
      <c r="IG3" s="56">
        <v>42186</v>
      </c>
      <c r="IH3" s="56">
        <v>42194</v>
      </c>
      <c r="II3" s="140">
        <v>42200</v>
      </c>
      <c r="IJ3" s="140">
        <v>42209</v>
      </c>
      <c r="IK3" s="140">
        <v>42214</v>
      </c>
      <c r="IL3" s="140">
        <v>42221</v>
      </c>
      <c r="IM3" s="140">
        <v>42230</v>
      </c>
      <c r="IN3" s="140">
        <v>42235</v>
      </c>
      <c r="IO3" s="149" t="s">
        <v>617</v>
      </c>
    </row>
    <row r="4" spans="1:266" s="51" customFormat="1" ht="13.5">
      <c r="A4" s="51" t="s">
        <v>618</v>
      </c>
      <c r="B4" s="57">
        <f t="shared" ref="B4:H4" si="0">SUM(B109:B148)/25</f>
        <v>1.72</v>
      </c>
      <c r="C4" s="57">
        <f t="shared" si="0"/>
        <v>1.18</v>
      </c>
      <c r="D4" s="57">
        <f t="shared" si="0"/>
        <v>0.72</v>
      </c>
      <c r="E4" s="57">
        <f t="shared" si="0"/>
        <v>0.72</v>
      </c>
      <c r="F4" s="57">
        <f t="shared" si="0"/>
        <v>0.82</v>
      </c>
      <c r="G4" s="57">
        <f t="shared" si="0"/>
        <v>0.82</v>
      </c>
      <c r="H4" s="57">
        <f t="shared" si="0"/>
        <v>0.68</v>
      </c>
      <c r="I4" s="57">
        <f t="shared" ref="I4:AN4" si="1">SUM(I109:I148)/24</f>
        <v>1.1458333333333333</v>
      </c>
      <c r="J4" s="57">
        <f t="shared" si="1"/>
        <v>0.54166666666666663</v>
      </c>
      <c r="K4" s="57">
        <f t="shared" si="1"/>
        <v>0.47916666666666669</v>
      </c>
      <c r="L4" s="57">
        <f t="shared" si="1"/>
        <v>0.60416666666666663</v>
      </c>
      <c r="M4" s="57">
        <f t="shared" si="1"/>
        <v>0.4375</v>
      </c>
      <c r="N4" s="57">
        <f t="shared" si="1"/>
        <v>0.6875</v>
      </c>
      <c r="O4" s="57">
        <f t="shared" si="1"/>
        <v>0.72916666666666663</v>
      </c>
      <c r="P4" s="57">
        <f t="shared" si="1"/>
        <v>0.9375</v>
      </c>
      <c r="Q4" s="57">
        <f t="shared" si="1"/>
        <v>0.75</v>
      </c>
      <c r="R4" s="57">
        <f t="shared" si="1"/>
        <v>0.75</v>
      </c>
      <c r="S4" s="57">
        <f t="shared" si="1"/>
        <v>0.625</v>
      </c>
      <c r="T4" s="57">
        <f t="shared" si="1"/>
        <v>0.60416666666666663</v>
      </c>
      <c r="U4" s="57">
        <f t="shared" si="1"/>
        <v>0.91666666666666663</v>
      </c>
      <c r="V4" s="57">
        <f t="shared" si="1"/>
        <v>0.9375</v>
      </c>
      <c r="W4" s="57">
        <f t="shared" si="1"/>
        <v>0.58333333333333337</v>
      </c>
      <c r="X4" s="57">
        <f t="shared" si="1"/>
        <v>0.79166666666666663</v>
      </c>
      <c r="Y4" s="57">
        <f t="shared" si="1"/>
        <v>0.77083333333333337</v>
      </c>
      <c r="Z4" s="57">
        <f t="shared" si="1"/>
        <v>0.58333333333333337</v>
      </c>
      <c r="AA4" s="57">
        <f t="shared" si="1"/>
        <v>0.47916666666666669</v>
      </c>
      <c r="AB4" s="57">
        <f t="shared" si="1"/>
        <v>0.70833333333333337</v>
      </c>
      <c r="AC4" s="57">
        <f t="shared" si="1"/>
        <v>0.85416666666666663</v>
      </c>
      <c r="AD4" s="57">
        <f t="shared" si="1"/>
        <v>0.875</v>
      </c>
      <c r="AE4" s="57">
        <f t="shared" si="1"/>
        <v>0.91666666666666663</v>
      </c>
      <c r="AF4" s="57">
        <f t="shared" si="1"/>
        <v>1.0208333333333333</v>
      </c>
      <c r="AG4" s="57">
        <f t="shared" si="1"/>
        <v>1.2916666666666667</v>
      </c>
      <c r="AH4" s="57">
        <f t="shared" si="1"/>
        <v>1.25</v>
      </c>
      <c r="AI4" s="57">
        <f t="shared" si="1"/>
        <v>1.2291666666666667</v>
      </c>
      <c r="AJ4" s="57">
        <f t="shared" si="1"/>
        <v>1.3541666666666667</v>
      </c>
      <c r="AK4" s="57">
        <f t="shared" si="1"/>
        <v>1.9166666666666667</v>
      </c>
      <c r="AL4" s="57">
        <f t="shared" si="1"/>
        <v>2.1666666666666665</v>
      </c>
      <c r="AM4" s="57">
        <f t="shared" si="1"/>
        <v>2.2708333333333335</v>
      </c>
      <c r="AN4" s="57">
        <f t="shared" si="1"/>
        <v>1.7708333333333333</v>
      </c>
      <c r="AO4" s="57">
        <f t="shared" ref="AO4:BT4" si="2">SUM(AO109:AO148)/24</f>
        <v>2.0625</v>
      </c>
      <c r="AP4" s="57">
        <f t="shared" si="2"/>
        <v>2.0833333333333335</v>
      </c>
      <c r="AQ4" s="57">
        <f t="shared" si="2"/>
        <v>1.2083333333333333</v>
      </c>
      <c r="AR4" s="57">
        <f t="shared" si="2"/>
        <v>1.75</v>
      </c>
      <c r="AS4" s="57">
        <f t="shared" si="2"/>
        <v>2.0416666666666665</v>
      </c>
      <c r="AT4" s="57">
        <f t="shared" si="2"/>
        <v>2.0416666666666665</v>
      </c>
      <c r="AU4" s="57">
        <f t="shared" si="2"/>
        <v>1.6875</v>
      </c>
      <c r="AV4" s="57">
        <f t="shared" si="2"/>
        <v>1.5208333333333333</v>
      </c>
      <c r="AW4" s="57">
        <f t="shared" si="2"/>
        <v>1.7291666666666667</v>
      </c>
      <c r="AX4" s="57">
        <f t="shared" si="2"/>
        <v>1.375</v>
      </c>
      <c r="AY4" s="57">
        <f t="shared" si="2"/>
        <v>1.8333333333333333</v>
      </c>
      <c r="AZ4" s="57">
        <f t="shared" si="2"/>
        <v>1.6875</v>
      </c>
      <c r="BA4" s="57">
        <f t="shared" si="2"/>
        <v>2.1041666666666665</v>
      </c>
      <c r="BB4" s="57">
        <f t="shared" si="2"/>
        <v>3.6041666666666665</v>
      </c>
      <c r="BC4" s="57">
        <f t="shared" si="2"/>
        <v>3.1041666666666665</v>
      </c>
      <c r="BD4" s="57">
        <f t="shared" si="2"/>
        <v>2.9583333333333335</v>
      </c>
      <c r="BE4" s="57">
        <f t="shared" si="2"/>
        <v>2.6666666666666665</v>
      </c>
      <c r="BF4" s="57">
        <f t="shared" si="2"/>
        <v>3.875</v>
      </c>
      <c r="BG4" s="57">
        <f t="shared" si="2"/>
        <v>4.104166666666667</v>
      </c>
      <c r="BH4" s="57">
        <f t="shared" si="2"/>
        <v>4.125</v>
      </c>
      <c r="BI4" s="57">
        <f t="shared" si="2"/>
        <v>3.4166666666666665</v>
      </c>
      <c r="BJ4" s="57">
        <f t="shared" si="2"/>
        <v>3.3958333333333335</v>
      </c>
      <c r="BK4" s="57">
        <f t="shared" si="2"/>
        <v>3.2083333333333335</v>
      </c>
      <c r="BL4" s="57">
        <f t="shared" si="2"/>
        <v>2.5208333333333335</v>
      </c>
      <c r="BM4" s="57">
        <f t="shared" si="2"/>
        <v>2.25</v>
      </c>
      <c r="BN4" s="57">
        <f t="shared" si="2"/>
        <v>1.75</v>
      </c>
      <c r="BO4" s="57">
        <f t="shared" si="2"/>
        <v>1.7916666666666667</v>
      </c>
      <c r="BP4" s="57">
        <f t="shared" si="2"/>
        <v>1.8333333333333333</v>
      </c>
      <c r="BQ4" s="57">
        <f t="shared" si="2"/>
        <v>3.7916666666666665</v>
      </c>
      <c r="BR4" s="57">
        <f t="shared" si="2"/>
        <v>3.5</v>
      </c>
      <c r="BS4" s="57">
        <f t="shared" si="2"/>
        <v>2.5416666666666665</v>
      </c>
      <c r="BT4" s="57">
        <f t="shared" si="2"/>
        <v>3.2083333333333335</v>
      </c>
      <c r="BU4" s="57">
        <f t="shared" ref="BU4:DE4" si="3">SUM(BU109:BU148)/24</f>
        <v>3.75</v>
      </c>
      <c r="BV4" s="57">
        <f t="shared" si="3"/>
        <v>4.5625</v>
      </c>
      <c r="BW4" s="57">
        <f t="shared" si="3"/>
        <v>3.8541666666666665</v>
      </c>
      <c r="BX4" s="57">
        <f t="shared" si="3"/>
        <v>3.6666666666666665</v>
      </c>
      <c r="BY4" s="57">
        <f t="shared" si="3"/>
        <v>3.5416666666666665</v>
      </c>
      <c r="BZ4" s="57">
        <f t="shared" si="3"/>
        <v>3.6041666666666665</v>
      </c>
      <c r="CA4" s="57">
        <f t="shared" si="3"/>
        <v>3.7916666666666665</v>
      </c>
      <c r="CB4" s="57">
        <f t="shared" si="3"/>
        <v>2.8333333333333335</v>
      </c>
      <c r="CC4" s="57">
        <f t="shared" si="3"/>
        <v>2.5625</v>
      </c>
      <c r="CD4" s="57">
        <f t="shared" si="3"/>
        <v>3.3125</v>
      </c>
      <c r="CE4" s="57">
        <f t="shared" si="3"/>
        <v>3.625</v>
      </c>
      <c r="CF4" s="57">
        <f t="shared" si="3"/>
        <v>4.625</v>
      </c>
      <c r="CG4" s="57">
        <f t="shared" si="3"/>
        <v>3.7708333333333335</v>
      </c>
      <c r="CH4" s="57">
        <f t="shared" si="3"/>
        <v>3.9583333333333335</v>
      </c>
      <c r="CI4" s="57">
        <f t="shared" si="3"/>
        <v>3.75</v>
      </c>
      <c r="CJ4" s="57">
        <f t="shared" si="3"/>
        <v>3.1875</v>
      </c>
      <c r="CK4" s="57">
        <f t="shared" si="3"/>
        <v>3.3333333333333335</v>
      </c>
      <c r="CL4" s="57">
        <f t="shared" si="3"/>
        <v>2.8125</v>
      </c>
      <c r="CM4" s="57">
        <f t="shared" si="3"/>
        <v>2.9166666666666665</v>
      </c>
      <c r="CN4" s="57">
        <f t="shared" si="3"/>
        <v>1.6666666666666667</v>
      </c>
      <c r="CO4" s="57">
        <f t="shared" si="3"/>
        <v>1.125</v>
      </c>
      <c r="CP4" s="57">
        <f t="shared" si="3"/>
        <v>1.4583333333333333</v>
      </c>
      <c r="CQ4" s="57">
        <f t="shared" si="3"/>
        <v>2.0833333333333335</v>
      </c>
      <c r="CR4" s="57">
        <f t="shared" si="3"/>
        <v>3.2916666666666665</v>
      </c>
      <c r="CS4" s="57">
        <f t="shared" si="3"/>
        <v>2.3541666666666665</v>
      </c>
      <c r="CT4" s="57">
        <f t="shared" si="3"/>
        <v>1.7916666666666667</v>
      </c>
      <c r="CU4" s="57">
        <f t="shared" si="3"/>
        <v>2.0208333333333335</v>
      </c>
      <c r="CV4" s="57">
        <f t="shared" si="3"/>
        <v>2.0416666666666665</v>
      </c>
      <c r="CW4" s="57">
        <f t="shared" si="3"/>
        <v>2.4583333333333335</v>
      </c>
      <c r="CX4" s="57">
        <f t="shared" si="3"/>
        <v>2.3958333333333335</v>
      </c>
      <c r="CY4" s="57">
        <f t="shared" si="3"/>
        <v>2.7083333333333335</v>
      </c>
      <c r="CZ4" s="57">
        <f t="shared" si="3"/>
        <v>2.7916666666666665</v>
      </c>
      <c r="DA4" s="57">
        <f t="shared" si="3"/>
        <v>3.0416666666666665</v>
      </c>
      <c r="DB4" s="57">
        <f t="shared" si="3"/>
        <v>4.416666666666667</v>
      </c>
      <c r="DC4" s="57">
        <f t="shared" si="3"/>
        <v>3.2291666666666665</v>
      </c>
      <c r="DD4" s="57">
        <f t="shared" si="3"/>
        <v>3.2083333333333335</v>
      </c>
      <c r="DE4" s="57">
        <f t="shared" si="3"/>
        <v>1.8333333333333333</v>
      </c>
      <c r="DF4" s="57">
        <f>SUM(DE109:DE148)/24</f>
        <v>1.8333333333333333</v>
      </c>
      <c r="DG4" s="57">
        <f t="shared" ref="DG4:EL4" si="4">SUM(DG109:DG148)/24</f>
        <v>0.97916666666666663</v>
      </c>
      <c r="DH4" s="57">
        <f t="shared" si="4"/>
        <v>2.5416666666666665</v>
      </c>
      <c r="DI4" s="57">
        <f t="shared" si="4"/>
        <v>3.6875</v>
      </c>
      <c r="DJ4" s="57">
        <f t="shared" si="4"/>
        <v>3.9166666666666665</v>
      </c>
      <c r="DK4" s="57">
        <f t="shared" si="4"/>
        <v>3.6458333333333335</v>
      </c>
      <c r="DL4" s="57">
        <f t="shared" si="4"/>
        <v>1.9166666666666667</v>
      </c>
      <c r="DM4" s="57">
        <f t="shared" si="4"/>
        <v>2.9583333333333335</v>
      </c>
      <c r="DN4" s="57">
        <f t="shared" si="4"/>
        <v>3.3125</v>
      </c>
      <c r="DO4" s="57">
        <f t="shared" si="4"/>
        <v>2.7708333333333335</v>
      </c>
      <c r="DP4" s="57">
        <f t="shared" si="4"/>
        <v>2.9375</v>
      </c>
      <c r="DQ4" s="57">
        <f t="shared" si="4"/>
        <v>2.6458333333333335</v>
      </c>
      <c r="DR4" s="57">
        <f t="shared" si="4"/>
        <v>2.6666666666666665</v>
      </c>
      <c r="DS4" s="57">
        <f t="shared" si="4"/>
        <v>2.8958333333333335</v>
      </c>
      <c r="DT4" s="57">
        <f t="shared" si="4"/>
        <v>3.5833333333333335</v>
      </c>
      <c r="DU4" s="57">
        <f t="shared" si="4"/>
        <v>4.145833333333333</v>
      </c>
      <c r="DV4" s="57">
        <f t="shared" si="4"/>
        <v>4.458333333333333</v>
      </c>
      <c r="DW4" s="57">
        <f t="shared" si="4"/>
        <v>4.75</v>
      </c>
      <c r="DX4" s="57">
        <f t="shared" si="4"/>
        <v>4.916666666666667</v>
      </c>
      <c r="DY4" s="57">
        <f t="shared" si="4"/>
        <v>4.9375</v>
      </c>
      <c r="DZ4" s="57">
        <f t="shared" si="4"/>
        <v>5</v>
      </c>
      <c r="EA4" s="57">
        <f t="shared" si="4"/>
        <v>4.604166666666667</v>
      </c>
      <c r="EB4" s="57">
        <f t="shared" si="4"/>
        <v>4.770833333333333</v>
      </c>
      <c r="EC4" s="57">
        <f t="shared" si="4"/>
        <v>4.583333333333333</v>
      </c>
      <c r="ED4" s="57">
        <f t="shared" si="4"/>
        <v>3.9791666666666665</v>
      </c>
      <c r="EE4" s="57">
        <f t="shared" si="4"/>
        <v>2.7708333333333335</v>
      </c>
      <c r="EF4" s="57">
        <f t="shared" si="4"/>
        <v>2.5625</v>
      </c>
      <c r="EG4" s="57">
        <f t="shared" si="4"/>
        <v>3.0625</v>
      </c>
      <c r="EH4" s="57">
        <f t="shared" si="4"/>
        <v>3.2708333333333335</v>
      </c>
      <c r="EI4" s="57">
        <f t="shared" si="4"/>
        <v>3.2916666666666665</v>
      </c>
      <c r="EJ4" s="57">
        <f t="shared" si="4"/>
        <v>3.375</v>
      </c>
      <c r="EK4" s="57">
        <f t="shared" si="4"/>
        <v>3.3333333333333335</v>
      </c>
      <c r="EL4" s="57">
        <f t="shared" si="4"/>
        <v>2.0625</v>
      </c>
      <c r="EM4" s="57">
        <f t="shared" ref="EM4:FN4" si="5">SUM(EM109:EM148)/24</f>
        <v>2.0833333333333335</v>
      </c>
      <c r="EN4" s="57">
        <f t="shared" si="5"/>
        <v>2.3541666666666665</v>
      </c>
      <c r="EO4" s="57">
        <f t="shared" si="5"/>
        <v>1.8541666666666667</v>
      </c>
      <c r="EP4" s="57">
        <f t="shared" si="5"/>
        <v>1.9166666666666667</v>
      </c>
      <c r="EQ4" s="57">
        <f t="shared" si="5"/>
        <v>2.0833333333333335</v>
      </c>
      <c r="ER4" s="57">
        <f t="shared" si="5"/>
        <v>2.7291666666666665</v>
      </c>
      <c r="ES4" s="57">
        <f t="shared" si="5"/>
        <v>2.2916666666666665</v>
      </c>
      <c r="ET4" s="57">
        <f t="shared" si="5"/>
        <v>2.4375</v>
      </c>
      <c r="EU4" s="57">
        <f t="shared" si="5"/>
        <v>2.3541666666666665</v>
      </c>
      <c r="EV4" s="57">
        <f t="shared" si="5"/>
        <v>2.1875</v>
      </c>
      <c r="EW4" s="57">
        <f t="shared" si="5"/>
        <v>3.0416666666666665</v>
      </c>
      <c r="EX4" s="57">
        <f t="shared" si="5"/>
        <v>3.1666666666666665</v>
      </c>
      <c r="EY4" s="57">
        <f t="shared" si="5"/>
        <v>2.8541666666666665</v>
      </c>
      <c r="EZ4" s="57">
        <f t="shared" si="5"/>
        <v>3.75</v>
      </c>
      <c r="FA4" s="57">
        <f t="shared" si="5"/>
        <v>3.1666666666666665</v>
      </c>
      <c r="FB4" s="57">
        <f t="shared" si="5"/>
        <v>2.8541666666666665</v>
      </c>
      <c r="FC4" s="57">
        <f t="shared" si="5"/>
        <v>2.0625</v>
      </c>
      <c r="FD4" s="57">
        <f t="shared" si="5"/>
        <v>1.9375</v>
      </c>
      <c r="FE4" s="57">
        <f t="shared" si="5"/>
        <v>3.2291666666666665</v>
      </c>
      <c r="FF4" s="57">
        <f t="shared" si="5"/>
        <v>2.1041666666666665</v>
      </c>
      <c r="FG4" s="57">
        <f t="shared" si="5"/>
        <v>3.1666666666666665</v>
      </c>
      <c r="FH4" s="57">
        <f t="shared" si="5"/>
        <v>2.8541666666666665</v>
      </c>
      <c r="FI4" s="57">
        <f t="shared" si="5"/>
        <v>2.625</v>
      </c>
      <c r="FJ4" s="57">
        <f t="shared" si="5"/>
        <v>2.6875</v>
      </c>
      <c r="FK4" s="57">
        <f t="shared" si="5"/>
        <v>2.25</v>
      </c>
      <c r="FL4" s="57">
        <f t="shared" si="5"/>
        <v>2.2916666666666665</v>
      </c>
      <c r="FM4" s="57">
        <f t="shared" si="5"/>
        <v>2.9166666666666665</v>
      </c>
      <c r="FN4" s="57">
        <f t="shared" si="5"/>
        <v>3.5</v>
      </c>
      <c r="FO4" s="57">
        <f>SUM(FO111:FO148)/24</f>
        <v>3.0416666666666665</v>
      </c>
      <c r="FP4" s="57">
        <f t="shared" ref="FP4:GU4" si="6">SUM(FP111:FP148)/17</f>
        <v>5.0588235294117645</v>
      </c>
      <c r="FQ4" s="57">
        <f t="shared" si="6"/>
        <v>6.8235294117647056</v>
      </c>
      <c r="FR4" s="57">
        <f t="shared" si="6"/>
        <v>7.0882352941176467</v>
      </c>
      <c r="FS4" s="57">
        <f t="shared" si="6"/>
        <v>6.0588235294117645</v>
      </c>
      <c r="FT4" s="57">
        <f t="shared" si="6"/>
        <v>4.1470588235294121</v>
      </c>
      <c r="FU4" s="57">
        <f t="shared" si="6"/>
        <v>4.7352941176470589</v>
      </c>
      <c r="FV4" s="57">
        <f t="shared" si="6"/>
        <v>5.117647058823529</v>
      </c>
      <c r="FW4" s="57">
        <f t="shared" si="6"/>
        <v>5.3529411764705879</v>
      </c>
      <c r="FX4" s="57">
        <f t="shared" si="6"/>
        <v>5.7058823529411766</v>
      </c>
      <c r="FY4" s="57">
        <f t="shared" si="6"/>
        <v>6.7352941176470589</v>
      </c>
      <c r="FZ4" s="57">
        <f t="shared" si="6"/>
        <v>7.0588235294117645</v>
      </c>
      <c r="GA4" s="57">
        <f t="shared" si="6"/>
        <v>6.8529411764705879</v>
      </c>
      <c r="GB4" s="57">
        <f t="shared" si="6"/>
        <v>5.2058823529411766</v>
      </c>
      <c r="GC4" s="57">
        <f t="shared" si="6"/>
        <v>5.117647058823529</v>
      </c>
      <c r="GD4" s="57">
        <f t="shared" si="6"/>
        <v>3.9705882352941178</v>
      </c>
      <c r="GE4" s="57">
        <f t="shared" si="6"/>
        <v>4.0882352941176467</v>
      </c>
      <c r="GF4" s="57">
        <f t="shared" si="6"/>
        <v>3.6176470588235294</v>
      </c>
      <c r="GG4" s="57">
        <f t="shared" si="6"/>
        <v>3.4411764705882355</v>
      </c>
      <c r="GH4" s="57">
        <f t="shared" si="6"/>
        <v>3.3529411764705883</v>
      </c>
      <c r="GI4" s="57">
        <f t="shared" si="6"/>
        <v>4.882352941176471</v>
      </c>
      <c r="GJ4" s="57">
        <f t="shared" si="6"/>
        <v>4.5294117647058822</v>
      </c>
      <c r="GK4" s="57">
        <f t="shared" si="6"/>
        <v>4.0882352941176467</v>
      </c>
      <c r="GL4" s="57">
        <f t="shared" si="6"/>
        <v>4.9705882352941178</v>
      </c>
      <c r="GM4" s="57">
        <f t="shared" si="6"/>
        <v>5.1470588235294121</v>
      </c>
      <c r="GN4" s="57">
        <f t="shared" si="6"/>
        <v>5.9117647058823533</v>
      </c>
      <c r="GO4" s="57">
        <f t="shared" si="6"/>
        <v>5.1764705882352944</v>
      </c>
      <c r="GP4" s="57">
        <f t="shared" si="6"/>
        <v>5.7941176470588234</v>
      </c>
      <c r="GQ4" s="57">
        <f t="shared" si="6"/>
        <v>5.9411764705882355</v>
      </c>
      <c r="GR4" s="57">
        <f t="shared" si="6"/>
        <v>5.617647058823529</v>
      </c>
      <c r="GS4" s="57">
        <f t="shared" si="6"/>
        <v>5.4117647058823533</v>
      </c>
      <c r="GT4" s="57">
        <f t="shared" si="6"/>
        <v>5.0294117647058822</v>
      </c>
      <c r="GU4" s="57">
        <f t="shared" si="6"/>
        <v>5.1470588235294121</v>
      </c>
      <c r="GV4" s="57">
        <f t="shared" ref="GV4:HV4" si="7">SUM(GV111:GV148)/17</f>
        <v>6.0588235294117645</v>
      </c>
      <c r="GW4" s="57">
        <f t="shared" si="7"/>
        <v>5.3235294117647056</v>
      </c>
      <c r="GX4" s="57">
        <f t="shared" si="7"/>
        <v>5</v>
      </c>
      <c r="GY4" s="57">
        <f t="shared" si="7"/>
        <v>5</v>
      </c>
      <c r="GZ4" s="57">
        <f t="shared" si="7"/>
        <v>4.7647058823529411</v>
      </c>
      <c r="HA4" s="57">
        <f t="shared" si="7"/>
        <v>4.3235294117647056</v>
      </c>
      <c r="HB4" s="57">
        <f t="shared" si="7"/>
        <v>3.6470588235294117</v>
      </c>
      <c r="HC4" s="57">
        <f t="shared" si="7"/>
        <v>4.3235294117647056</v>
      </c>
      <c r="HD4" s="57">
        <f t="shared" si="7"/>
        <v>4.2058823529411766</v>
      </c>
      <c r="HE4" s="57">
        <f t="shared" si="7"/>
        <v>5.1764705882352944</v>
      </c>
      <c r="HF4" s="57">
        <f t="shared" si="7"/>
        <v>6.2647058823529411</v>
      </c>
      <c r="HG4" s="57">
        <f t="shared" si="7"/>
        <v>4.9117647058823533</v>
      </c>
      <c r="HH4" s="57">
        <f t="shared" si="7"/>
        <v>5.6470588235294121</v>
      </c>
      <c r="HI4" s="57">
        <f t="shared" si="7"/>
        <v>5.0294117647058822</v>
      </c>
      <c r="HJ4" s="57">
        <f t="shared" si="7"/>
        <v>4.2941176470588234</v>
      </c>
      <c r="HK4" s="57">
        <f t="shared" si="7"/>
        <v>4.117647058823529</v>
      </c>
      <c r="HL4" s="57">
        <f t="shared" si="7"/>
        <v>4.1764705882352944</v>
      </c>
      <c r="HM4" s="57">
        <f t="shared" si="7"/>
        <v>4.5294117647058822</v>
      </c>
      <c r="HN4" s="57">
        <f t="shared" si="7"/>
        <v>4.3529411764705879</v>
      </c>
      <c r="HO4" s="57">
        <f t="shared" si="7"/>
        <v>4.4705882352941178</v>
      </c>
      <c r="HP4" s="57">
        <f t="shared" si="7"/>
        <v>3.8823529411764706</v>
      </c>
      <c r="HQ4" s="57">
        <f t="shared" si="7"/>
        <v>4.6764705882352944</v>
      </c>
      <c r="HR4" s="57">
        <f t="shared" si="7"/>
        <v>5.9411764705882355</v>
      </c>
      <c r="HS4" s="57">
        <f t="shared" si="7"/>
        <v>6.4411764705882355</v>
      </c>
      <c r="HT4" s="57">
        <f t="shared" si="7"/>
        <v>5.5294117647058822</v>
      </c>
      <c r="HU4" s="57">
        <f t="shared" si="7"/>
        <v>5.1470588235294121</v>
      </c>
      <c r="HV4" s="57">
        <f t="shared" si="7"/>
        <v>4.4705882352941178</v>
      </c>
      <c r="HW4" s="57">
        <f t="shared" ref="HW4:IB4" si="8">SUM(HW111:HW148)/17</f>
        <v>3.6176470588235294</v>
      </c>
      <c r="HX4" s="57">
        <f t="shared" si="8"/>
        <v>3.2058823529411766</v>
      </c>
      <c r="HY4" s="57">
        <f t="shared" si="8"/>
        <v>3.6764705882352939</v>
      </c>
      <c r="HZ4" s="57">
        <f t="shared" si="8"/>
        <v>3.3823529411764706</v>
      </c>
      <c r="IA4" s="57">
        <f t="shared" si="8"/>
        <v>4.4117647058823533</v>
      </c>
      <c r="IB4" s="57">
        <f t="shared" si="8"/>
        <v>5.1764705882352944</v>
      </c>
      <c r="IC4" s="57">
        <f t="shared" ref="IC4:IJ4" si="9">SUM(IC111:IC148)/17</f>
        <v>5.617647058823529</v>
      </c>
      <c r="ID4" s="57">
        <f t="shared" si="9"/>
        <v>6.3529411764705879</v>
      </c>
      <c r="IE4" s="57">
        <f t="shared" si="9"/>
        <v>5.2647058823529411</v>
      </c>
      <c r="IF4" s="57">
        <f t="shared" si="9"/>
        <v>4.2941176470588234</v>
      </c>
      <c r="IG4" s="57">
        <f t="shared" si="9"/>
        <v>5.3235294117647056</v>
      </c>
      <c r="IH4" s="57">
        <f t="shared" si="9"/>
        <v>7.5294117647058822</v>
      </c>
      <c r="II4" s="57">
        <f t="shared" si="9"/>
        <v>8.4705882352941178</v>
      </c>
      <c r="IJ4" s="57">
        <f t="shared" si="9"/>
        <v>6.7941176470588234</v>
      </c>
      <c r="IK4" s="57">
        <f t="shared" ref="IK4" si="10">SUM(IK111:IK148)/17</f>
        <v>6.0588235294117645</v>
      </c>
      <c r="IL4" s="57">
        <f>SUM(IL111:IL148)/17</f>
        <v>3.9705882352941178</v>
      </c>
      <c r="IM4" s="57">
        <f>SUM(IM111:IM148)/17</f>
        <v>3.4705882352941178</v>
      </c>
      <c r="IN4" s="57">
        <f>SUM(IN111:IN148)/17</f>
        <v>2.3235294117647061</v>
      </c>
      <c r="IO4" s="150">
        <f>IN4-IM4</f>
        <v>-1.1470588235294117</v>
      </c>
    </row>
    <row r="5" spans="1:266" s="51" customFormat="1" ht="13.5">
      <c r="A5" s="51" t="s">
        <v>619</v>
      </c>
      <c r="B5" s="57">
        <f t="shared" ref="B5:AG5" si="11">SUM(B12:B99)/73</f>
        <v>0.73972602739726023</v>
      </c>
      <c r="C5" s="57">
        <f t="shared" si="11"/>
        <v>0.73972602739726023</v>
      </c>
      <c r="D5" s="57">
        <f t="shared" si="11"/>
        <v>0.8904109589041096</v>
      </c>
      <c r="E5" s="57">
        <f t="shared" si="11"/>
        <v>0.73287671232876717</v>
      </c>
      <c r="F5" s="57">
        <f t="shared" si="11"/>
        <v>0.85616438356164382</v>
      </c>
      <c r="G5" s="57">
        <f t="shared" si="11"/>
        <v>0.66438356164383561</v>
      </c>
      <c r="H5" s="57">
        <f t="shared" si="11"/>
        <v>0.56849315068493156</v>
      </c>
      <c r="I5" s="57">
        <f t="shared" si="11"/>
        <v>0.67123287671232879</v>
      </c>
      <c r="J5" s="57">
        <f t="shared" si="11"/>
        <v>1.047945205479452</v>
      </c>
      <c r="K5" s="57">
        <f t="shared" si="11"/>
        <v>0.73972602739726023</v>
      </c>
      <c r="L5" s="57">
        <f t="shared" si="11"/>
        <v>0.52054794520547942</v>
      </c>
      <c r="M5" s="57">
        <f t="shared" si="11"/>
        <v>0.5</v>
      </c>
      <c r="N5" s="57">
        <f t="shared" si="11"/>
        <v>0.64383561643835618</v>
      </c>
      <c r="O5" s="57">
        <f t="shared" si="11"/>
        <v>2.3082191780821919</v>
      </c>
      <c r="P5" s="57">
        <f t="shared" si="11"/>
        <v>2.1301369863013697</v>
      </c>
      <c r="Q5" s="57">
        <f t="shared" si="11"/>
        <v>2.3698630136986303</v>
      </c>
      <c r="R5" s="57">
        <f t="shared" si="11"/>
        <v>2.4315068493150687</v>
      </c>
      <c r="S5" s="57">
        <f t="shared" si="11"/>
        <v>1.8904109589041096</v>
      </c>
      <c r="T5" s="57">
        <f t="shared" si="11"/>
        <v>1.8493150684931507</v>
      </c>
      <c r="U5" s="57">
        <f t="shared" si="11"/>
        <v>2</v>
      </c>
      <c r="V5" s="57">
        <f t="shared" si="11"/>
        <v>1.7328767123287672</v>
      </c>
      <c r="W5" s="57">
        <f t="shared" si="11"/>
        <v>1.8424657534246576</v>
      </c>
      <c r="X5" s="57">
        <f t="shared" si="11"/>
        <v>1.904109589041096</v>
      </c>
      <c r="Y5" s="57">
        <f t="shared" si="11"/>
        <v>1.8150684931506849</v>
      </c>
      <c r="Z5" s="57">
        <f t="shared" si="11"/>
        <v>1.8767123287671232</v>
      </c>
      <c r="AA5" s="57">
        <f t="shared" si="11"/>
        <v>1.9178082191780821</v>
      </c>
      <c r="AB5" s="57">
        <f t="shared" si="11"/>
        <v>1.5410958904109588</v>
      </c>
      <c r="AC5" s="57">
        <f t="shared" si="11"/>
        <v>2.3082191780821919</v>
      </c>
      <c r="AD5" s="57">
        <f t="shared" si="11"/>
        <v>2.7260273972602738</v>
      </c>
      <c r="AE5" s="57">
        <f t="shared" si="11"/>
        <v>2.6643835616438358</v>
      </c>
      <c r="AF5" s="57">
        <f t="shared" si="11"/>
        <v>2.7465753424657535</v>
      </c>
      <c r="AG5" s="57">
        <f t="shared" si="11"/>
        <v>3.1575342465753424</v>
      </c>
      <c r="AH5" s="57">
        <f t="shared" ref="AH5:BM5" si="12">SUM(AH12:AH99)/73</f>
        <v>2.8561643835616439</v>
      </c>
      <c r="AI5" s="57">
        <f t="shared" si="12"/>
        <v>2.7465753424657535</v>
      </c>
      <c r="AJ5" s="57">
        <f t="shared" si="12"/>
        <v>2.6849315068493151</v>
      </c>
      <c r="AK5" s="57">
        <f t="shared" si="12"/>
        <v>2.7191780821917808</v>
      </c>
      <c r="AL5" s="57">
        <f t="shared" si="12"/>
        <v>2.9726027397260273</v>
      </c>
      <c r="AM5" s="57">
        <f t="shared" si="12"/>
        <v>2.6369863013698631</v>
      </c>
      <c r="AN5" s="57">
        <f t="shared" si="12"/>
        <v>2.5684931506849313</v>
      </c>
      <c r="AO5" s="57">
        <f t="shared" si="12"/>
        <v>2.8082191780821919</v>
      </c>
      <c r="AP5" s="57">
        <f t="shared" si="12"/>
        <v>2.4657534246575343</v>
      </c>
      <c r="AQ5" s="57">
        <f t="shared" si="12"/>
        <v>2.2808219178082192</v>
      </c>
      <c r="AR5" s="57">
        <f t="shared" si="12"/>
        <v>2.2397260273972601</v>
      </c>
      <c r="AS5" s="57">
        <f t="shared" si="12"/>
        <v>2.5821917808219177</v>
      </c>
      <c r="AT5" s="57">
        <f t="shared" si="12"/>
        <v>2.7397260273972601</v>
      </c>
      <c r="AU5" s="57">
        <f t="shared" si="12"/>
        <v>2.4657534246575343</v>
      </c>
      <c r="AV5" s="57">
        <f t="shared" si="12"/>
        <v>2.5</v>
      </c>
      <c r="AW5" s="57">
        <f t="shared" si="12"/>
        <v>2.3904109589041096</v>
      </c>
      <c r="AX5" s="57">
        <f t="shared" si="12"/>
        <v>2.493150684931507</v>
      </c>
      <c r="AY5" s="57">
        <f t="shared" si="12"/>
        <v>2.1780821917808217</v>
      </c>
      <c r="AZ5" s="57">
        <f t="shared" si="12"/>
        <v>2.1438356164383561</v>
      </c>
      <c r="BA5" s="57">
        <f t="shared" si="12"/>
        <v>2.2465753424657535</v>
      </c>
      <c r="BB5" s="57">
        <f t="shared" si="12"/>
        <v>1.5205479452054795</v>
      </c>
      <c r="BC5" s="57">
        <f t="shared" si="12"/>
        <v>2.3835616438356166</v>
      </c>
      <c r="BD5" s="57">
        <f t="shared" si="12"/>
        <v>1.9726027397260273</v>
      </c>
      <c r="BE5" s="57">
        <f t="shared" si="12"/>
        <v>2.1301369863013697</v>
      </c>
      <c r="BF5" s="57">
        <f t="shared" si="12"/>
        <v>1.7808219178082192</v>
      </c>
      <c r="BG5" s="57">
        <f t="shared" si="12"/>
        <v>1.678082191780822</v>
      </c>
      <c r="BH5" s="57">
        <f t="shared" si="12"/>
        <v>1.8630136986301369</v>
      </c>
      <c r="BI5" s="57">
        <f t="shared" si="12"/>
        <v>2.0684931506849313</v>
      </c>
      <c r="BJ5" s="57">
        <f t="shared" si="12"/>
        <v>1.8630136986301369</v>
      </c>
      <c r="BK5" s="57">
        <f t="shared" si="12"/>
        <v>1.9794520547945205</v>
      </c>
      <c r="BL5" s="57">
        <f t="shared" si="12"/>
        <v>1.7465753424657535</v>
      </c>
      <c r="BM5" s="57">
        <f t="shared" si="12"/>
        <v>1.8767123287671232</v>
      </c>
      <c r="BN5" s="57">
        <f t="shared" ref="BN5:CS5" si="13">SUM(BN12:BN99)/73</f>
        <v>1.9794520547945205</v>
      </c>
      <c r="BO5" s="57">
        <f t="shared" si="13"/>
        <v>2</v>
      </c>
      <c r="BP5" s="57">
        <f t="shared" si="13"/>
        <v>2.1369863013698631</v>
      </c>
      <c r="BQ5" s="57">
        <f t="shared" si="13"/>
        <v>2.2945205479452055</v>
      </c>
      <c r="BR5" s="57">
        <f t="shared" si="13"/>
        <v>2.2397260273972601</v>
      </c>
      <c r="BS5" s="57">
        <f t="shared" si="13"/>
        <v>2.5684931506849313</v>
      </c>
      <c r="BT5" s="57">
        <f t="shared" si="13"/>
        <v>2.5890410958904111</v>
      </c>
      <c r="BU5" s="57">
        <f t="shared" si="13"/>
        <v>2.5342465753424657</v>
      </c>
      <c r="BV5" s="57">
        <f t="shared" si="13"/>
        <v>2.8287671232876712</v>
      </c>
      <c r="BW5" s="57">
        <f t="shared" si="13"/>
        <v>2.9726027397260273</v>
      </c>
      <c r="BX5" s="57">
        <f t="shared" si="13"/>
        <v>2.5616438356164384</v>
      </c>
      <c r="BY5" s="57">
        <f t="shared" si="13"/>
        <v>2.1438356164383561</v>
      </c>
      <c r="BZ5" s="57">
        <f t="shared" si="13"/>
        <v>2.1095890410958904</v>
      </c>
      <c r="CA5" s="57">
        <f t="shared" si="13"/>
        <v>2.1506849315068495</v>
      </c>
      <c r="CB5" s="57">
        <f t="shared" si="13"/>
        <v>1.9246575342465753</v>
      </c>
      <c r="CC5" s="57">
        <f t="shared" si="13"/>
        <v>1.6027397260273972</v>
      </c>
      <c r="CD5" s="57">
        <f t="shared" si="13"/>
        <v>1.7191780821917808</v>
      </c>
      <c r="CE5" s="57">
        <f t="shared" si="13"/>
        <v>1.904109589041096</v>
      </c>
      <c r="CF5" s="57">
        <f t="shared" si="13"/>
        <v>1.226027397260274</v>
      </c>
      <c r="CG5" s="57">
        <f t="shared" si="13"/>
        <v>1.8493150684931507</v>
      </c>
      <c r="CH5" s="57">
        <f t="shared" si="13"/>
        <v>1.8630136986301369</v>
      </c>
      <c r="CI5" s="57">
        <f t="shared" si="13"/>
        <v>2.0410958904109591</v>
      </c>
      <c r="CJ5" s="57">
        <f t="shared" si="13"/>
        <v>1.7123287671232876</v>
      </c>
      <c r="CK5" s="57">
        <f t="shared" si="13"/>
        <v>2.006849315068493</v>
      </c>
      <c r="CL5" s="57">
        <f t="shared" si="13"/>
        <v>1.678082191780822</v>
      </c>
      <c r="CM5" s="57">
        <f t="shared" si="13"/>
        <v>1.8287671232876712</v>
      </c>
      <c r="CN5" s="57">
        <f t="shared" si="13"/>
        <v>1.6369863013698631</v>
      </c>
      <c r="CO5" s="57">
        <f t="shared" si="13"/>
        <v>1.7328767123287672</v>
      </c>
      <c r="CP5" s="57">
        <f t="shared" si="13"/>
        <v>1.4452054794520548</v>
      </c>
      <c r="CQ5" s="57">
        <f t="shared" si="13"/>
        <v>1.9794520547945205</v>
      </c>
      <c r="CR5" s="57">
        <f t="shared" si="13"/>
        <v>2.4863013698630136</v>
      </c>
      <c r="CS5" s="57">
        <f t="shared" si="13"/>
        <v>1.8630136986301369</v>
      </c>
      <c r="CT5" s="57">
        <f t="shared" ref="CT5:DE5" si="14">SUM(CT12:CT99)/73</f>
        <v>2.3287671232876712</v>
      </c>
      <c r="CU5" s="57">
        <f t="shared" si="14"/>
        <v>2.1712328767123288</v>
      </c>
      <c r="CV5" s="57">
        <f t="shared" si="14"/>
        <v>2.1438356164383561</v>
      </c>
      <c r="CW5" s="57">
        <f t="shared" si="14"/>
        <v>1.8150684931506849</v>
      </c>
      <c r="CX5" s="57">
        <f t="shared" si="14"/>
        <v>1.7671232876712328</v>
      </c>
      <c r="CY5" s="57">
        <f t="shared" si="14"/>
        <v>1.7054794520547945</v>
      </c>
      <c r="CZ5" s="57">
        <f t="shared" si="14"/>
        <v>1.8561643835616439</v>
      </c>
      <c r="DA5" s="57">
        <f t="shared" si="14"/>
        <v>1.8698630136986301</v>
      </c>
      <c r="DB5" s="57">
        <f t="shared" si="14"/>
        <v>1.9315068493150684</v>
      </c>
      <c r="DC5" s="57">
        <f t="shared" si="14"/>
        <v>1.6849315068493151</v>
      </c>
      <c r="DD5" s="57">
        <f t="shared" si="14"/>
        <v>1.4931506849315068</v>
      </c>
      <c r="DE5" s="57">
        <f t="shared" si="14"/>
        <v>1.6301369863013699</v>
      </c>
      <c r="DF5" s="57">
        <f>SUM(DE12:DE99)/73</f>
        <v>1.6301369863013699</v>
      </c>
      <c r="DG5" s="57">
        <f t="shared" ref="DG5:EL5" si="15">SUM(DG12:DG99)/73</f>
        <v>1.5547945205479452</v>
      </c>
      <c r="DH5" s="57">
        <f t="shared" si="15"/>
        <v>1.8904109589041096</v>
      </c>
      <c r="DI5" s="57">
        <f t="shared" si="15"/>
        <v>1.9931506849315068</v>
      </c>
      <c r="DJ5" s="57">
        <f t="shared" si="15"/>
        <v>2.0410958904109591</v>
      </c>
      <c r="DK5" s="57">
        <f t="shared" si="15"/>
        <v>2.0342465753424657</v>
      </c>
      <c r="DL5" s="57">
        <f t="shared" si="15"/>
        <v>2.4178082191780823</v>
      </c>
      <c r="DM5" s="57">
        <f t="shared" si="15"/>
        <v>2.1506849315068495</v>
      </c>
      <c r="DN5" s="57">
        <f t="shared" si="15"/>
        <v>2.2808219178082192</v>
      </c>
      <c r="DO5" s="57">
        <f t="shared" si="15"/>
        <v>2.1369863013698631</v>
      </c>
      <c r="DP5" s="57">
        <f t="shared" si="15"/>
        <v>1.8835616438356164</v>
      </c>
      <c r="DQ5" s="57">
        <f t="shared" si="15"/>
        <v>2.1164383561643834</v>
      </c>
      <c r="DR5" s="57">
        <f t="shared" si="15"/>
        <v>2.5136986301369864</v>
      </c>
      <c r="DS5" s="57">
        <f t="shared" si="15"/>
        <v>2.404109589041096</v>
      </c>
      <c r="DT5" s="57">
        <f t="shared" si="15"/>
        <v>2.5547945205479454</v>
      </c>
      <c r="DU5" s="57">
        <f t="shared" si="15"/>
        <v>3</v>
      </c>
      <c r="DV5" s="57">
        <f t="shared" si="15"/>
        <v>2.7602739726027399</v>
      </c>
      <c r="DW5" s="57">
        <f t="shared" si="15"/>
        <v>2.8356164383561642</v>
      </c>
      <c r="DX5" s="57">
        <f t="shared" si="15"/>
        <v>3.0205479452054793</v>
      </c>
      <c r="DY5" s="57">
        <f t="shared" si="15"/>
        <v>3.1643835616438358</v>
      </c>
      <c r="DZ5" s="57">
        <f t="shared" si="15"/>
        <v>2.7808219178082192</v>
      </c>
      <c r="EA5" s="57">
        <f t="shared" si="15"/>
        <v>2.8972602739726026</v>
      </c>
      <c r="EB5" s="57">
        <f t="shared" si="15"/>
        <v>3.1506849315068495</v>
      </c>
      <c r="EC5" s="57">
        <f t="shared" si="15"/>
        <v>3.2534246575342465</v>
      </c>
      <c r="ED5" s="57">
        <f t="shared" si="15"/>
        <v>2.8698630136986303</v>
      </c>
      <c r="EE5" s="57">
        <f t="shared" si="15"/>
        <v>3.1575342465753424</v>
      </c>
      <c r="EF5" s="57">
        <f t="shared" si="15"/>
        <v>3.5821917808219177</v>
      </c>
      <c r="EG5" s="57">
        <f t="shared" si="15"/>
        <v>3.2054794520547945</v>
      </c>
      <c r="EH5" s="57">
        <f t="shared" si="15"/>
        <v>3.2191780821917808</v>
      </c>
      <c r="EI5" s="57">
        <f t="shared" si="15"/>
        <v>3.1986301369863015</v>
      </c>
      <c r="EJ5" s="57">
        <f t="shared" si="15"/>
        <v>2.9383561643835616</v>
      </c>
      <c r="EK5" s="57">
        <f t="shared" si="15"/>
        <v>3.0410958904109591</v>
      </c>
      <c r="EL5" s="57">
        <f t="shared" si="15"/>
        <v>3.1575342465753424</v>
      </c>
      <c r="EM5" s="57">
        <f t="shared" ref="EM5:FN5" si="16">SUM(EM12:EM99)/73</f>
        <v>3.1506849315068495</v>
      </c>
      <c r="EN5" s="57">
        <f t="shared" si="16"/>
        <v>3.2739726027397262</v>
      </c>
      <c r="EO5" s="57">
        <f t="shared" si="16"/>
        <v>3.3013698630136985</v>
      </c>
      <c r="EP5" s="57">
        <f t="shared" si="16"/>
        <v>3.047945205479452</v>
      </c>
      <c r="EQ5" s="57">
        <f t="shared" si="16"/>
        <v>3.1232876712328768</v>
      </c>
      <c r="ER5" s="57">
        <f t="shared" si="16"/>
        <v>2.8835616438356166</v>
      </c>
      <c r="ES5" s="57">
        <f t="shared" si="16"/>
        <v>2.7328767123287672</v>
      </c>
      <c r="ET5" s="57">
        <f t="shared" si="16"/>
        <v>2.7328767123287672</v>
      </c>
      <c r="EU5" s="57">
        <f t="shared" si="16"/>
        <v>2.6849315068493151</v>
      </c>
      <c r="EV5" s="57">
        <f t="shared" si="16"/>
        <v>2.6506849315068495</v>
      </c>
      <c r="EW5" s="57">
        <f t="shared" si="16"/>
        <v>2.3972602739726026</v>
      </c>
      <c r="EX5" s="57">
        <f t="shared" si="16"/>
        <v>2.7876712328767121</v>
      </c>
      <c r="EY5" s="57">
        <f t="shared" si="16"/>
        <v>2.8150684931506849</v>
      </c>
      <c r="EZ5" s="57">
        <f t="shared" si="16"/>
        <v>2.7397260273972601</v>
      </c>
      <c r="FA5" s="57">
        <f t="shared" si="16"/>
        <v>2.952054794520548</v>
      </c>
      <c r="FB5" s="57">
        <f t="shared" si="16"/>
        <v>2.9657534246575343</v>
      </c>
      <c r="FC5" s="57">
        <f t="shared" si="16"/>
        <v>2.8424657534246576</v>
      </c>
      <c r="FD5" s="57">
        <f t="shared" si="16"/>
        <v>3.1849315068493151</v>
      </c>
      <c r="FE5" s="57">
        <f t="shared" si="16"/>
        <v>2.5273972602739727</v>
      </c>
      <c r="FF5" s="57">
        <f t="shared" si="16"/>
        <v>2.5684931506849313</v>
      </c>
      <c r="FG5" s="57">
        <f t="shared" si="16"/>
        <v>2.8630136986301369</v>
      </c>
      <c r="FH5" s="57">
        <f t="shared" si="16"/>
        <v>2.7671232876712328</v>
      </c>
      <c r="FI5" s="57">
        <f t="shared" si="16"/>
        <v>2.7123287671232879</v>
      </c>
      <c r="FJ5" s="57">
        <f t="shared" si="16"/>
        <v>2.5821917808219177</v>
      </c>
      <c r="FK5" s="57">
        <f t="shared" si="16"/>
        <v>2.7671232876712328</v>
      </c>
      <c r="FL5" s="57">
        <f t="shared" si="16"/>
        <v>2.7808219178082192</v>
      </c>
      <c r="FM5" s="57">
        <f t="shared" si="16"/>
        <v>2.506849315068493</v>
      </c>
      <c r="FN5" s="57">
        <f t="shared" si="16"/>
        <v>2.595890410958904</v>
      </c>
      <c r="FO5" s="57">
        <f t="shared" ref="FO5:GT5" si="17">SUM(FO11:FO104)/73</f>
        <v>3.1986301369863015</v>
      </c>
      <c r="FP5" s="57">
        <f t="shared" si="17"/>
        <v>3.1780821917808217</v>
      </c>
      <c r="FQ5" s="57">
        <f t="shared" si="17"/>
        <v>2.1643835616438358</v>
      </c>
      <c r="FR5" s="57">
        <f t="shared" si="17"/>
        <v>2.5273972602739727</v>
      </c>
      <c r="FS5" s="57">
        <f t="shared" si="17"/>
        <v>2.7328767123287672</v>
      </c>
      <c r="FT5" s="57">
        <f t="shared" si="17"/>
        <v>2.6917808219178081</v>
      </c>
      <c r="FU5" s="57">
        <f t="shared" si="17"/>
        <v>2.8630136986301369</v>
      </c>
      <c r="FV5" s="57">
        <f t="shared" si="17"/>
        <v>2.8698630136986303</v>
      </c>
      <c r="FW5" s="57">
        <f t="shared" si="17"/>
        <v>3.0616438356164384</v>
      </c>
      <c r="FX5" s="57">
        <f t="shared" si="17"/>
        <v>3</v>
      </c>
      <c r="FY5" s="57">
        <f t="shared" si="17"/>
        <v>2.993150684931507</v>
      </c>
      <c r="FZ5" s="57">
        <f t="shared" si="17"/>
        <v>2.904109589041096</v>
      </c>
      <c r="GA5" s="57">
        <f t="shared" si="17"/>
        <v>3.0684931506849313</v>
      </c>
      <c r="GB5" s="57">
        <f t="shared" si="17"/>
        <v>3.1027397260273974</v>
      </c>
      <c r="GC5" s="57">
        <f t="shared" si="17"/>
        <v>2.6369863013698631</v>
      </c>
      <c r="GD5" s="57">
        <f t="shared" si="17"/>
        <v>2.6575342465753424</v>
      </c>
      <c r="GE5" s="57">
        <f t="shared" si="17"/>
        <v>2.6917808219178081</v>
      </c>
      <c r="GF5" s="57">
        <f t="shared" si="17"/>
        <v>3.0205479452054793</v>
      </c>
      <c r="GG5" s="57">
        <f t="shared" si="17"/>
        <v>3.1301369863013697</v>
      </c>
      <c r="GH5" s="57">
        <f t="shared" si="17"/>
        <v>2.9726027397260273</v>
      </c>
      <c r="GI5" s="57">
        <f t="shared" si="17"/>
        <v>2.8356164383561642</v>
      </c>
      <c r="GJ5" s="57">
        <f t="shared" si="17"/>
        <v>2.9383561643835616</v>
      </c>
      <c r="GK5" s="57">
        <f t="shared" si="17"/>
        <v>3.3219178082191783</v>
      </c>
      <c r="GL5" s="57">
        <f t="shared" si="17"/>
        <v>3.2054794520547945</v>
      </c>
      <c r="GM5" s="57">
        <f t="shared" si="17"/>
        <v>3.1849315068493151</v>
      </c>
      <c r="GN5" s="57">
        <f t="shared" si="17"/>
        <v>3.0136986301369864</v>
      </c>
      <c r="GO5" s="57">
        <f t="shared" si="17"/>
        <v>3.1164383561643834</v>
      </c>
      <c r="GP5" s="57">
        <f t="shared" si="17"/>
        <v>3.2945205479452055</v>
      </c>
      <c r="GQ5" s="57">
        <f t="shared" si="17"/>
        <v>3.5753424657534247</v>
      </c>
      <c r="GR5" s="57">
        <f t="shared" si="17"/>
        <v>3.6986301369863015</v>
      </c>
      <c r="GS5" s="57">
        <f t="shared" si="17"/>
        <v>3.7534246575342465</v>
      </c>
      <c r="GT5" s="57">
        <f t="shared" si="17"/>
        <v>2.7808219178082192</v>
      </c>
      <c r="GU5" s="57">
        <f t="shared" ref="GU5:HV5" si="18">SUM(GU11:GU104)/73</f>
        <v>2.7534246575342465</v>
      </c>
      <c r="GV5" s="57">
        <f t="shared" si="18"/>
        <v>2.7849315068493152</v>
      </c>
      <c r="GW5" s="57">
        <f t="shared" si="18"/>
        <v>2.5410958904109591</v>
      </c>
      <c r="GX5" s="57">
        <f t="shared" si="18"/>
        <v>2.7534246575342465</v>
      </c>
      <c r="GY5" s="57">
        <f t="shared" si="18"/>
        <v>2.7534246575342465</v>
      </c>
      <c r="GZ5" s="57">
        <f t="shared" si="18"/>
        <v>2.9657534246575343</v>
      </c>
      <c r="HA5" s="57">
        <f t="shared" si="18"/>
        <v>2.9178082191780823</v>
      </c>
      <c r="HB5" s="57">
        <f t="shared" si="18"/>
        <v>2.9246575342465753</v>
      </c>
      <c r="HC5" s="57">
        <f t="shared" si="18"/>
        <v>2.7671232876712328</v>
      </c>
      <c r="HD5" s="57">
        <f t="shared" si="18"/>
        <v>2.9315068493150687</v>
      </c>
      <c r="HE5" s="57">
        <f t="shared" si="18"/>
        <v>2.9383561643835616</v>
      </c>
      <c r="HF5" s="57">
        <f t="shared" si="18"/>
        <v>2.952054794520548</v>
      </c>
      <c r="HG5" s="57">
        <f t="shared" si="18"/>
        <v>2.904109589041096</v>
      </c>
      <c r="HH5" s="57">
        <f t="shared" si="18"/>
        <v>2.993150684931507</v>
      </c>
      <c r="HI5" s="57">
        <f t="shared" si="18"/>
        <v>2.8013698630136985</v>
      </c>
      <c r="HJ5" s="57">
        <f t="shared" si="18"/>
        <v>2.9657534246575343</v>
      </c>
      <c r="HK5" s="57">
        <f t="shared" si="18"/>
        <v>2.8972602739726026</v>
      </c>
      <c r="HL5" s="57">
        <f t="shared" si="18"/>
        <v>2.7260273972602738</v>
      </c>
      <c r="HM5" s="57">
        <f t="shared" si="18"/>
        <v>2.4794520547945207</v>
      </c>
      <c r="HN5" s="57">
        <f t="shared" si="18"/>
        <v>2.6369863013698631</v>
      </c>
      <c r="HO5" s="57">
        <f t="shared" si="18"/>
        <v>2.7739726027397262</v>
      </c>
      <c r="HP5" s="57">
        <f t="shared" si="18"/>
        <v>2.7191780821917808</v>
      </c>
      <c r="HQ5" s="57">
        <f t="shared" si="18"/>
        <v>2.4863013698630136</v>
      </c>
      <c r="HR5" s="57">
        <f t="shared" si="18"/>
        <v>2.7945205479452055</v>
      </c>
      <c r="HS5" s="57">
        <f t="shared" si="18"/>
        <v>2.6643835616438358</v>
      </c>
      <c r="HT5" s="57">
        <f t="shared" si="18"/>
        <v>2.4726027397260273</v>
      </c>
      <c r="HU5" s="57">
        <f t="shared" si="18"/>
        <v>3.0273972602739727</v>
      </c>
      <c r="HV5" s="57">
        <f t="shared" si="18"/>
        <v>2.5</v>
      </c>
      <c r="HW5" s="57">
        <f t="shared" ref="HW5:IB5" si="19">SUM(HW11:HW104)/73</f>
        <v>2.2739726027397262</v>
      </c>
      <c r="HX5" s="57">
        <f t="shared" si="19"/>
        <v>2.5205479452054793</v>
      </c>
      <c r="HY5" s="57">
        <f t="shared" si="19"/>
        <v>2.6301369863013697</v>
      </c>
      <c r="HZ5" s="57">
        <f t="shared" si="19"/>
        <v>2.5753424657534247</v>
      </c>
      <c r="IA5" s="57">
        <f t="shared" si="19"/>
        <v>2.6506849315068495</v>
      </c>
      <c r="IB5" s="57">
        <f t="shared" si="19"/>
        <v>2.4178082191780823</v>
      </c>
      <c r="IC5" s="57">
        <f t="shared" ref="IC5:IJ5" si="20">SUM(IC11:IC104)/73</f>
        <v>2.4424657534246577</v>
      </c>
      <c r="ID5" s="57">
        <f t="shared" si="20"/>
        <v>2.6452054794520548</v>
      </c>
      <c r="IE5" s="57">
        <f t="shared" si="20"/>
        <v>2.6506849315068495</v>
      </c>
      <c r="IF5" s="57">
        <f t="shared" si="20"/>
        <v>2.3424657534246576</v>
      </c>
      <c r="IG5" s="57">
        <f t="shared" si="20"/>
        <v>2.9726027397260273</v>
      </c>
      <c r="IH5" s="57">
        <f t="shared" si="20"/>
        <v>2.904109589041096</v>
      </c>
      <c r="II5" s="57">
        <f t="shared" si="20"/>
        <v>2.1684931506849319</v>
      </c>
      <c r="IJ5" s="57">
        <f t="shared" si="20"/>
        <v>2.952054794520548</v>
      </c>
      <c r="IK5" s="57">
        <f t="shared" ref="IK5" si="21">SUM(IK11:IK104)/73</f>
        <v>3.2876712328767121</v>
      </c>
      <c r="IL5" s="57">
        <f>SUM(IL11:IL104)/73</f>
        <v>2.2534246575342465</v>
      </c>
      <c r="IM5" s="57">
        <f>SUM(IM11:IM104)/73</f>
        <v>2.1849315068493151</v>
      </c>
      <c r="IN5" s="57">
        <f>SUM(IN11:IN104)/73</f>
        <v>3.0890410958904111</v>
      </c>
      <c r="IO5" s="150">
        <f>IN5-IM5</f>
        <v>0.90410958904109595</v>
      </c>
    </row>
    <row r="6" spans="1:266" s="57" customFormat="1" ht="40.5">
      <c r="A6" s="51"/>
      <c r="IO6" s="151" t="s">
        <v>620</v>
      </c>
      <c r="IP6" s="159" t="s">
        <v>1159</v>
      </c>
      <c r="IQ6" s="152" t="s">
        <v>617</v>
      </c>
      <c r="IR6" s="153" t="s">
        <v>1160</v>
      </c>
    </row>
    <row r="7" spans="1:266" s="60" customFormat="1" ht="13.5">
      <c r="A7" s="59" t="s">
        <v>621</v>
      </c>
      <c r="IO7" s="154"/>
      <c r="IP7" s="161"/>
      <c r="IQ7" s="170"/>
      <c r="JD7" s="171"/>
      <c r="JE7" s="171"/>
      <c r="JF7" s="171"/>
    </row>
    <row r="8" spans="1:266" s="146" customFormat="1" ht="15">
      <c r="A8" s="61" t="s">
        <v>17</v>
      </c>
      <c r="B8" s="12">
        <v>0.5</v>
      </c>
      <c r="C8" s="12">
        <v>0.5</v>
      </c>
      <c r="D8" s="12">
        <v>0.5</v>
      </c>
      <c r="E8" s="12">
        <v>0.5</v>
      </c>
      <c r="F8" s="12">
        <v>0.5</v>
      </c>
      <c r="G8" s="12">
        <v>3</v>
      </c>
      <c r="H8" s="12">
        <v>3</v>
      </c>
      <c r="I8" s="12">
        <v>2</v>
      </c>
      <c r="J8" s="12">
        <v>0.5</v>
      </c>
      <c r="K8" s="12">
        <v>0.5</v>
      </c>
      <c r="L8" s="12">
        <v>1</v>
      </c>
      <c r="M8" s="12">
        <v>1</v>
      </c>
      <c r="N8" s="12">
        <v>0.5</v>
      </c>
      <c r="O8" s="12">
        <v>3</v>
      </c>
      <c r="P8" s="12">
        <v>3</v>
      </c>
      <c r="Q8" s="12">
        <v>3</v>
      </c>
      <c r="R8" s="12">
        <v>3</v>
      </c>
      <c r="S8" s="12">
        <v>3</v>
      </c>
      <c r="T8" s="12">
        <v>3</v>
      </c>
      <c r="U8" s="12">
        <v>3</v>
      </c>
      <c r="V8" s="12">
        <v>3</v>
      </c>
      <c r="W8" s="12">
        <v>3</v>
      </c>
      <c r="X8" s="12">
        <v>3</v>
      </c>
      <c r="Y8" s="12">
        <v>3</v>
      </c>
      <c r="Z8" s="12">
        <v>3</v>
      </c>
      <c r="AA8" s="12">
        <v>3</v>
      </c>
      <c r="AB8" s="12">
        <v>3</v>
      </c>
      <c r="AC8" s="12">
        <v>3</v>
      </c>
      <c r="AD8" s="12">
        <v>0.5</v>
      </c>
      <c r="AE8" s="12">
        <v>0.5</v>
      </c>
      <c r="AF8" s="12">
        <v>0.5</v>
      </c>
      <c r="AG8" s="12">
        <v>0</v>
      </c>
      <c r="AH8" s="12">
        <v>0</v>
      </c>
      <c r="AI8" s="12">
        <v>2</v>
      </c>
      <c r="AJ8" s="12">
        <v>2</v>
      </c>
      <c r="AK8" s="12">
        <v>2</v>
      </c>
      <c r="AL8" s="12">
        <v>0</v>
      </c>
      <c r="AM8" s="12">
        <v>0</v>
      </c>
      <c r="AN8" s="12">
        <v>0</v>
      </c>
      <c r="AO8" s="12">
        <v>0</v>
      </c>
      <c r="AP8" s="12">
        <v>0</v>
      </c>
      <c r="AQ8" s="12">
        <v>0</v>
      </c>
      <c r="AR8" s="12">
        <v>0</v>
      </c>
      <c r="AS8" s="12">
        <v>0</v>
      </c>
      <c r="AT8" s="12">
        <v>0</v>
      </c>
      <c r="AU8" s="12">
        <v>0</v>
      </c>
      <c r="AV8" s="12">
        <v>0</v>
      </c>
      <c r="AW8" s="12">
        <v>0</v>
      </c>
      <c r="AX8" s="12">
        <v>0</v>
      </c>
      <c r="AY8" s="12">
        <v>0</v>
      </c>
      <c r="AZ8" s="12">
        <v>0</v>
      </c>
      <c r="BA8" s="12">
        <v>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1</v>
      </c>
      <c r="CN8" s="12">
        <v>1</v>
      </c>
      <c r="CO8" s="12">
        <v>1</v>
      </c>
      <c r="CP8" s="12">
        <v>1</v>
      </c>
      <c r="CQ8" s="12">
        <v>1</v>
      </c>
      <c r="CR8" s="12">
        <v>2</v>
      </c>
      <c r="CS8" s="12">
        <v>2</v>
      </c>
      <c r="CT8" s="12">
        <v>2</v>
      </c>
      <c r="CU8" s="12">
        <v>1</v>
      </c>
      <c r="CV8" s="12">
        <v>1</v>
      </c>
      <c r="CW8" s="12">
        <v>1</v>
      </c>
      <c r="CX8" s="12">
        <v>1</v>
      </c>
      <c r="CY8" s="12">
        <v>1</v>
      </c>
      <c r="CZ8" s="12">
        <v>1</v>
      </c>
      <c r="DA8" s="12">
        <v>1</v>
      </c>
      <c r="DB8" s="12">
        <v>1</v>
      </c>
      <c r="DC8" s="12">
        <v>4.5</v>
      </c>
      <c r="DD8" s="12">
        <v>1</v>
      </c>
      <c r="DE8" s="12">
        <v>1.5</v>
      </c>
      <c r="DF8" s="12">
        <v>1.5</v>
      </c>
      <c r="DG8" s="12">
        <v>1.5</v>
      </c>
      <c r="DH8" s="12">
        <v>1.5</v>
      </c>
      <c r="DI8" s="12">
        <v>1.5</v>
      </c>
      <c r="DJ8" s="12">
        <v>1.5</v>
      </c>
      <c r="DK8" s="12">
        <v>1.5</v>
      </c>
      <c r="DL8" s="12">
        <v>1.5</v>
      </c>
      <c r="DM8" s="12">
        <v>1.5</v>
      </c>
      <c r="DN8" s="12">
        <v>1.5</v>
      </c>
      <c r="DO8" s="12">
        <v>1.5</v>
      </c>
      <c r="DP8" s="12">
        <v>1.5</v>
      </c>
      <c r="DQ8" s="12">
        <v>1.5</v>
      </c>
      <c r="DR8" s="12">
        <v>1.5</v>
      </c>
      <c r="DS8" s="12">
        <v>1.5</v>
      </c>
      <c r="DT8" s="12">
        <v>1.5</v>
      </c>
      <c r="DU8" s="12">
        <v>1.5</v>
      </c>
      <c r="DV8" s="12">
        <v>1.5</v>
      </c>
      <c r="DW8" s="12">
        <v>1.5</v>
      </c>
      <c r="DX8" s="12">
        <v>1.5</v>
      </c>
      <c r="DY8" s="12">
        <v>1.5</v>
      </c>
      <c r="DZ8" s="12">
        <v>1.5</v>
      </c>
      <c r="EA8" s="12">
        <v>1.5</v>
      </c>
      <c r="EB8" s="12">
        <v>1.5</v>
      </c>
      <c r="EC8" s="12">
        <v>1.5</v>
      </c>
      <c r="ED8" s="12">
        <v>1.5</v>
      </c>
      <c r="EE8" s="12">
        <v>1.5</v>
      </c>
      <c r="EF8" s="12">
        <v>1.5</v>
      </c>
      <c r="EG8" s="12">
        <v>1.5</v>
      </c>
      <c r="EH8" s="12">
        <v>1.5</v>
      </c>
      <c r="EI8" s="12">
        <v>1.5</v>
      </c>
      <c r="EJ8" s="12">
        <v>1.5</v>
      </c>
      <c r="EK8" s="12">
        <v>1.5</v>
      </c>
      <c r="EL8" s="12">
        <v>1.5</v>
      </c>
      <c r="EM8" s="12">
        <v>1.5</v>
      </c>
      <c r="EN8" s="12">
        <v>1.5</v>
      </c>
      <c r="EO8" s="12">
        <v>1.5</v>
      </c>
      <c r="EP8" s="12">
        <v>1.5</v>
      </c>
      <c r="EQ8" s="12">
        <v>1.5</v>
      </c>
      <c r="ER8" s="12">
        <v>1.5</v>
      </c>
      <c r="ES8" s="12">
        <v>1.5</v>
      </c>
      <c r="ET8" s="12">
        <v>1.5</v>
      </c>
      <c r="EU8" s="12">
        <v>1.5</v>
      </c>
      <c r="EV8" s="12">
        <v>1.5</v>
      </c>
      <c r="EW8" s="12">
        <v>1.5</v>
      </c>
      <c r="EX8" s="12">
        <v>1.5</v>
      </c>
      <c r="EY8" s="12">
        <v>1.5</v>
      </c>
      <c r="EZ8" s="12">
        <v>1.5</v>
      </c>
      <c r="FA8" s="12">
        <v>1.5</v>
      </c>
      <c r="FB8" s="12">
        <v>1.5</v>
      </c>
      <c r="FC8" s="12">
        <v>3</v>
      </c>
      <c r="FD8" s="12">
        <v>3</v>
      </c>
      <c r="FE8" s="12">
        <v>1.5</v>
      </c>
      <c r="FF8" s="12">
        <v>1.5</v>
      </c>
      <c r="FG8" s="12">
        <v>1.5</v>
      </c>
      <c r="FH8" s="12">
        <v>1.5</v>
      </c>
      <c r="FI8" s="12">
        <v>1.5</v>
      </c>
      <c r="FJ8" s="12">
        <v>1.5</v>
      </c>
      <c r="FK8" s="12">
        <v>1.5</v>
      </c>
      <c r="FL8" s="12">
        <v>1.5</v>
      </c>
      <c r="FM8" s="12">
        <v>1.5</v>
      </c>
      <c r="FN8" s="12">
        <v>1.5</v>
      </c>
      <c r="FO8" s="12">
        <v>1.5</v>
      </c>
      <c r="FP8" s="12">
        <v>1.5</v>
      </c>
      <c r="FQ8" s="12">
        <v>1.5</v>
      </c>
      <c r="FR8" s="12">
        <v>2.5</v>
      </c>
      <c r="FS8" s="12">
        <v>2.5</v>
      </c>
      <c r="FT8" s="12">
        <v>2.5</v>
      </c>
      <c r="FU8" s="12">
        <v>2.5</v>
      </c>
      <c r="FV8" s="12">
        <v>2.5</v>
      </c>
      <c r="FW8" s="12">
        <v>1.5</v>
      </c>
      <c r="FX8" s="12">
        <v>1.5</v>
      </c>
      <c r="FY8" s="12">
        <v>3</v>
      </c>
      <c r="FZ8" s="12">
        <v>3</v>
      </c>
      <c r="GA8" s="12">
        <v>1.5</v>
      </c>
      <c r="GB8" s="12">
        <v>1.5</v>
      </c>
      <c r="GC8" s="12">
        <v>1</v>
      </c>
      <c r="GD8" s="12">
        <v>1</v>
      </c>
      <c r="GE8" s="12">
        <v>1.5</v>
      </c>
      <c r="GF8" s="12">
        <v>1.5</v>
      </c>
      <c r="GG8" s="12">
        <v>1</v>
      </c>
      <c r="GH8" s="12">
        <v>1</v>
      </c>
      <c r="GI8" s="12">
        <v>1</v>
      </c>
      <c r="GJ8" s="12">
        <v>1</v>
      </c>
      <c r="GK8" s="12">
        <v>1</v>
      </c>
      <c r="GL8" s="12">
        <v>1</v>
      </c>
      <c r="GM8" s="12">
        <v>1</v>
      </c>
      <c r="GN8" s="12">
        <v>1</v>
      </c>
      <c r="GO8" s="12">
        <v>1</v>
      </c>
      <c r="GP8" s="12">
        <v>1</v>
      </c>
      <c r="GQ8" s="12">
        <v>5.5</v>
      </c>
      <c r="GR8" s="12">
        <v>4.5</v>
      </c>
      <c r="GS8" s="12">
        <v>2.5</v>
      </c>
      <c r="GT8" s="12">
        <v>1.5</v>
      </c>
      <c r="GU8" s="12">
        <v>1.5</v>
      </c>
      <c r="GV8" s="12">
        <v>1.5</v>
      </c>
      <c r="GW8" s="12">
        <v>2.5</v>
      </c>
      <c r="GX8" s="12">
        <v>2.5</v>
      </c>
      <c r="GY8" s="12">
        <v>2.5</v>
      </c>
      <c r="GZ8" s="12">
        <v>2.5</v>
      </c>
      <c r="HA8" s="12">
        <v>2.5</v>
      </c>
      <c r="HB8" s="12">
        <v>3.5</v>
      </c>
      <c r="HC8" s="12">
        <v>1.5</v>
      </c>
      <c r="HD8" s="12">
        <v>1.5</v>
      </c>
      <c r="HE8" s="12">
        <v>2</v>
      </c>
      <c r="HF8" s="12">
        <v>2.5</v>
      </c>
      <c r="HG8" s="12">
        <v>2.5</v>
      </c>
      <c r="HH8" s="12">
        <v>1.5</v>
      </c>
      <c r="HI8" s="12">
        <v>1.5</v>
      </c>
      <c r="HJ8" s="12">
        <v>1.5</v>
      </c>
      <c r="HK8" s="12">
        <v>2</v>
      </c>
      <c r="HL8" s="12">
        <v>1.5</v>
      </c>
      <c r="HM8" s="12">
        <v>1.5</v>
      </c>
      <c r="HN8" s="12">
        <v>2.5</v>
      </c>
      <c r="HO8" s="12">
        <v>2</v>
      </c>
      <c r="HP8" s="12">
        <v>2</v>
      </c>
      <c r="HQ8" s="12">
        <v>3.5</v>
      </c>
      <c r="HR8" s="12">
        <v>3.5</v>
      </c>
      <c r="HS8" s="12">
        <v>3.5</v>
      </c>
      <c r="HT8" s="12">
        <v>5</v>
      </c>
      <c r="HU8" s="12">
        <v>4.5</v>
      </c>
      <c r="HV8" s="12">
        <v>2</v>
      </c>
      <c r="HW8" s="12">
        <v>2</v>
      </c>
      <c r="HX8" s="12">
        <v>2</v>
      </c>
      <c r="HY8" s="12">
        <v>3.5</v>
      </c>
      <c r="HZ8" s="12">
        <v>2.5</v>
      </c>
      <c r="IA8" s="12">
        <v>2.5</v>
      </c>
      <c r="IB8" s="12">
        <v>1.5</v>
      </c>
      <c r="IC8" s="12">
        <v>1.5</v>
      </c>
      <c r="ID8" s="12">
        <v>1.5</v>
      </c>
      <c r="IE8" s="12">
        <v>1.5</v>
      </c>
      <c r="IF8" s="12">
        <v>1.5</v>
      </c>
      <c r="IG8" s="12">
        <v>1.5</v>
      </c>
      <c r="IH8" s="12">
        <v>1.5</v>
      </c>
      <c r="II8" s="12">
        <v>1.5</v>
      </c>
      <c r="IJ8" s="12">
        <v>1.5</v>
      </c>
      <c r="IK8" s="12">
        <v>1.5</v>
      </c>
      <c r="IL8" s="12">
        <v>1.5</v>
      </c>
      <c r="IM8" s="12">
        <v>1.5</v>
      </c>
      <c r="IN8" s="12">
        <v>1.5</v>
      </c>
      <c r="IO8" s="155">
        <f>SUM(IN8:IN9)/2</f>
        <v>1.5</v>
      </c>
      <c r="IP8" s="162"/>
      <c r="IQ8" s="162"/>
      <c r="JD8" s="162"/>
      <c r="JE8" s="162"/>
      <c r="JF8" s="162"/>
    </row>
    <row r="9" spans="1:266" s="62" customFormat="1" ht="13.5">
      <c r="A9" s="61" t="s">
        <v>19</v>
      </c>
      <c r="B9" s="12">
        <v>0.5</v>
      </c>
      <c r="C9" s="12">
        <v>0.5</v>
      </c>
      <c r="D9" s="12">
        <v>0.5</v>
      </c>
      <c r="E9" s="12">
        <v>0.5</v>
      </c>
      <c r="F9" s="12">
        <v>0.5</v>
      </c>
      <c r="G9" s="12">
        <v>3</v>
      </c>
      <c r="H9" s="12">
        <v>3</v>
      </c>
      <c r="I9" s="12">
        <v>2.5</v>
      </c>
      <c r="J9" s="12">
        <v>0.5</v>
      </c>
      <c r="K9" s="12">
        <v>0.5</v>
      </c>
      <c r="L9" s="12">
        <v>1</v>
      </c>
      <c r="M9" s="12">
        <v>1</v>
      </c>
      <c r="N9" s="12">
        <v>1.5</v>
      </c>
      <c r="O9" s="12">
        <v>3.5</v>
      </c>
      <c r="P9" s="12">
        <v>3.5</v>
      </c>
      <c r="Q9" s="12">
        <v>3.5</v>
      </c>
      <c r="R9" s="12">
        <v>3.5</v>
      </c>
      <c r="S9" s="12">
        <v>3.5</v>
      </c>
      <c r="T9" s="12">
        <v>3.5</v>
      </c>
      <c r="U9" s="12">
        <v>3.5</v>
      </c>
      <c r="V9" s="12">
        <v>3.5</v>
      </c>
      <c r="W9" s="12">
        <v>3.5</v>
      </c>
      <c r="X9" s="12">
        <v>3.5</v>
      </c>
      <c r="Y9" s="12">
        <v>3.5</v>
      </c>
      <c r="Z9" s="12">
        <v>3.5</v>
      </c>
      <c r="AA9" s="12">
        <v>3.5</v>
      </c>
      <c r="AB9" s="12">
        <v>3.5</v>
      </c>
      <c r="AC9" s="12">
        <v>3.5</v>
      </c>
      <c r="AD9" s="12">
        <v>0.5</v>
      </c>
      <c r="AE9" s="12">
        <v>0.5</v>
      </c>
      <c r="AF9" s="12">
        <v>0.5</v>
      </c>
      <c r="AG9" s="12">
        <v>0</v>
      </c>
      <c r="AH9" s="12">
        <v>0</v>
      </c>
      <c r="AI9" s="12">
        <v>1.5</v>
      </c>
      <c r="AJ9" s="12">
        <v>1.5</v>
      </c>
      <c r="AK9" s="12">
        <v>1.5</v>
      </c>
      <c r="AL9" s="12">
        <v>0.5</v>
      </c>
      <c r="AM9" s="12">
        <v>0.5</v>
      </c>
      <c r="AN9" s="12">
        <v>0</v>
      </c>
      <c r="AO9" s="12">
        <v>0.5</v>
      </c>
      <c r="AP9" s="12">
        <v>0.5</v>
      </c>
      <c r="AQ9" s="12">
        <v>0.5</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1</v>
      </c>
      <c r="CN9" s="12">
        <v>1</v>
      </c>
      <c r="CO9" s="12">
        <v>1</v>
      </c>
      <c r="CP9" s="12">
        <v>1</v>
      </c>
      <c r="CQ9" s="12">
        <v>1</v>
      </c>
      <c r="CR9" s="12">
        <v>2</v>
      </c>
      <c r="CS9" s="12">
        <v>2</v>
      </c>
      <c r="CT9" s="12">
        <v>2</v>
      </c>
      <c r="CU9" s="12">
        <v>1</v>
      </c>
      <c r="CV9" s="12">
        <v>1</v>
      </c>
      <c r="CW9" s="12">
        <v>1</v>
      </c>
      <c r="CX9" s="12">
        <v>1</v>
      </c>
      <c r="CY9" s="12">
        <v>1</v>
      </c>
      <c r="CZ9" s="12">
        <v>1</v>
      </c>
      <c r="DA9" s="12">
        <v>1</v>
      </c>
      <c r="DB9" s="12">
        <v>1</v>
      </c>
      <c r="DC9" s="12">
        <v>4.5</v>
      </c>
      <c r="DD9" s="12">
        <v>1.5</v>
      </c>
      <c r="DE9" s="12">
        <v>1</v>
      </c>
      <c r="DF9" s="12">
        <v>1</v>
      </c>
      <c r="DG9" s="12">
        <v>1</v>
      </c>
      <c r="DH9" s="12">
        <v>1</v>
      </c>
      <c r="DI9" s="12">
        <v>1</v>
      </c>
      <c r="DJ9" s="12">
        <v>1</v>
      </c>
      <c r="DK9" s="12">
        <v>1</v>
      </c>
      <c r="DL9" s="12">
        <v>1</v>
      </c>
      <c r="DM9" s="12">
        <v>1</v>
      </c>
      <c r="DN9" s="12">
        <v>1</v>
      </c>
      <c r="DO9" s="12">
        <v>1</v>
      </c>
      <c r="DP9" s="12">
        <v>1</v>
      </c>
      <c r="DQ9" s="12">
        <v>1</v>
      </c>
      <c r="DR9" s="12">
        <v>1</v>
      </c>
      <c r="DS9" s="12">
        <v>1</v>
      </c>
      <c r="DT9" s="12">
        <v>1</v>
      </c>
      <c r="DU9" s="12">
        <v>1</v>
      </c>
      <c r="DV9" s="12">
        <v>1</v>
      </c>
      <c r="DW9" s="12">
        <v>1</v>
      </c>
      <c r="DX9" s="12">
        <v>1</v>
      </c>
      <c r="DY9" s="12">
        <v>1</v>
      </c>
      <c r="DZ9" s="12">
        <v>1</v>
      </c>
      <c r="EA9" s="12">
        <v>1</v>
      </c>
      <c r="EB9" s="12">
        <v>1</v>
      </c>
      <c r="EC9" s="12">
        <v>1</v>
      </c>
      <c r="ED9" s="12">
        <v>1</v>
      </c>
      <c r="EE9" s="12">
        <v>1</v>
      </c>
      <c r="EF9" s="12">
        <v>1</v>
      </c>
      <c r="EG9" s="12">
        <v>1</v>
      </c>
      <c r="EH9" s="12">
        <v>1</v>
      </c>
      <c r="EI9" s="12">
        <v>1</v>
      </c>
      <c r="EJ9" s="12">
        <v>1</v>
      </c>
      <c r="EK9" s="12">
        <v>1</v>
      </c>
      <c r="EL9" s="12">
        <v>1</v>
      </c>
      <c r="EM9" s="12">
        <v>1</v>
      </c>
      <c r="EN9" s="12">
        <v>1</v>
      </c>
      <c r="EO9" s="12">
        <v>1.5</v>
      </c>
      <c r="EP9" s="12">
        <v>1.5</v>
      </c>
      <c r="EQ9" s="12">
        <v>1.5</v>
      </c>
      <c r="ER9" s="12">
        <v>1.5</v>
      </c>
      <c r="ES9" s="12">
        <v>1.5</v>
      </c>
      <c r="ET9" s="12">
        <v>1.5</v>
      </c>
      <c r="EU9" s="12">
        <v>1.5</v>
      </c>
      <c r="EV9" s="12">
        <v>1.5</v>
      </c>
      <c r="EW9" s="12">
        <v>1.5</v>
      </c>
      <c r="EX9" s="12">
        <v>1.5</v>
      </c>
      <c r="EY9" s="12">
        <v>1.5</v>
      </c>
      <c r="EZ9" s="12">
        <v>1.5</v>
      </c>
      <c r="FA9" s="12">
        <v>1.5</v>
      </c>
      <c r="FB9" s="12">
        <v>1.5</v>
      </c>
      <c r="FC9" s="12">
        <v>4.5</v>
      </c>
      <c r="FD9" s="12">
        <v>4.5</v>
      </c>
      <c r="FE9" s="12">
        <v>1.5</v>
      </c>
      <c r="FF9" s="12">
        <v>1.5</v>
      </c>
      <c r="FG9" s="12">
        <v>1.5</v>
      </c>
      <c r="FH9" s="12">
        <v>1.5</v>
      </c>
      <c r="FI9" s="12">
        <v>1.5</v>
      </c>
      <c r="FJ9" s="12">
        <v>1.5</v>
      </c>
      <c r="FK9" s="12">
        <v>1.5</v>
      </c>
      <c r="FL9" s="12">
        <v>1.5</v>
      </c>
      <c r="FM9" s="12">
        <v>1.5</v>
      </c>
      <c r="FN9" s="12">
        <v>1.5</v>
      </c>
      <c r="FO9" s="12">
        <v>1.5</v>
      </c>
      <c r="FP9" s="12">
        <v>1.5</v>
      </c>
      <c r="FQ9" s="12">
        <v>1.5</v>
      </c>
      <c r="FR9" s="12">
        <v>3</v>
      </c>
      <c r="FS9" s="12">
        <v>3</v>
      </c>
      <c r="FT9" s="12">
        <v>2.5</v>
      </c>
      <c r="FU9" s="12">
        <v>2.5</v>
      </c>
      <c r="FV9" s="12">
        <v>2.5</v>
      </c>
      <c r="FW9" s="12" t="s">
        <v>969</v>
      </c>
      <c r="FX9" s="12" t="s">
        <v>969</v>
      </c>
      <c r="FY9" s="12">
        <v>3</v>
      </c>
      <c r="FZ9" s="12">
        <v>3</v>
      </c>
      <c r="GA9" s="12">
        <v>1.5</v>
      </c>
      <c r="GB9" s="12">
        <v>1.5</v>
      </c>
      <c r="GC9" s="12">
        <v>1</v>
      </c>
      <c r="GD9" s="12">
        <v>1</v>
      </c>
      <c r="GE9" s="12">
        <v>1.5</v>
      </c>
      <c r="GF9" s="12">
        <v>1.5</v>
      </c>
      <c r="GG9" s="12">
        <v>1</v>
      </c>
      <c r="GH9" s="12">
        <v>1</v>
      </c>
      <c r="GI9" s="12">
        <v>1</v>
      </c>
      <c r="GJ9" s="12">
        <v>1</v>
      </c>
      <c r="GK9" s="12">
        <v>1</v>
      </c>
      <c r="GL9" s="12">
        <v>1</v>
      </c>
      <c r="GM9" s="12">
        <v>1</v>
      </c>
      <c r="GN9" s="12">
        <v>1</v>
      </c>
      <c r="GO9" s="12">
        <v>1</v>
      </c>
      <c r="GP9" s="12">
        <v>1</v>
      </c>
      <c r="GQ9" s="12">
        <v>6.5</v>
      </c>
      <c r="GR9" s="12">
        <v>4.5</v>
      </c>
      <c r="GS9" s="12">
        <v>1.5</v>
      </c>
      <c r="GT9" s="12">
        <v>1.5</v>
      </c>
      <c r="GU9" s="12">
        <v>1.5</v>
      </c>
      <c r="GV9" s="12">
        <v>1.5</v>
      </c>
      <c r="GW9" s="12">
        <v>2.5</v>
      </c>
      <c r="GX9" s="12">
        <v>2.5</v>
      </c>
      <c r="GY9" s="12">
        <v>2.5</v>
      </c>
      <c r="GZ9" s="12">
        <v>3</v>
      </c>
      <c r="HA9" s="12">
        <v>3.5</v>
      </c>
      <c r="HB9" s="12">
        <v>3.5</v>
      </c>
      <c r="HC9" s="12">
        <v>1.5</v>
      </c>
      <c r="HD9" s="12">
        <v>1.5</v>
      </c>
      <c r="HE9" s="12">
        <v>2</v>
      </c>
      <c r="HF9" s="12">
        <v>2</v>
      </c>
      <c r="HG9" s="12">
        <v>2</v>
      </c>
      <c r="HH9" s="12">
        <v>1.5</v>
      </c>
      <c r="HI9" s="12">
        <v>1.5</v>
      </c>
      <c r="HJ9" s="12">
        <v>1.5</v>
      </c>
      <c r="HK9" s="12">
        <v>2</v>
      </c>
      <c r="HL9" s="12">
        <v>1.5</v>
      </c>
      <c r="HM9" s="12">
        <v>1.5</v>
      </c>
      <c r="HN9" s="12">
        <v>3</v>
      </c>
      <c r="HO9" s="12">
        <v>1.5</v>
      </c>
      <c r="HP9" s="12">
        <v>1.5</v>
      </c>
      <c r="HQ9" s="12">
        <v>3.5</v>
      </c>
      <c r="HR9" s="12">
        <v>3.5</v>
      </c>
      <c r="HS9" s="12">
        <v>3.5</v>
      </c>
      <c r="HT9" s="12">
        <v>4.5</v>
      </c>
      <c r="HU9" s="12">
        <v>2.5</v>
      </c>
      <c r="HV9" s="12">
        <v>2</v>
      </c>
      <c r="HW9" s="12">
        <v>2</v>
      </c>
      <c r="HX9" s="12">
        <v>2</v>
      </c>
      <c r="HY9" s="12">
        <v>4.5</v>
      </c>
      <c r="HZ9" s="12">
        <v>2.5</v>
      </c>
      <c r="IA9" s="12">
        <v>2.5</v>
      </c>
      <c r="IB9" s="12">
        <v>1.5</v>
      </c>
      <c r="IC9" s="12">
        <v>1.5</v>
      </c>
      <c r="ID9" s="12">
        <v>1.5</v>
      </c>
      <c r="IE9" s="12">
        <v>1.5</v>
      </c>
      <c r="IF9" s="12">
        <v>1.5</v>
      </c>
      <c r="IG9" s="12">
        <v>1.5</v>
      </c>
      <c r="IH9" s="12">
        <v>2</v>
      </c>
      <c r="II9" s="62">
        <v>1.5</v>
      </c>
      <c r="IJ9" s="62">
        <v>1.5</v>
      </c>
      <c r="IK9" s="62">
        <v>1.5</v>
      </c>
      <c r="IL9" s="62">
        <v>1.5</v>
      </c>
      <c r="IM9" s="62">
        <v>1.5</v>
      </c>
      <c r="IN9" s="62">
        <v>1.5</v>
      </c>
      <c r="IO9" s="155"/>
      <c r="IP9" s="163"/>
      <c r="IQ9" s="163"/>
      <c r="JD9" s="163"/>
      <c r="JE9" s="163"/>
      <c r="JF9" s="163"/>
    </row>
    <row r="10" spans="1:266" s="12" customFormat="1" ht="13.5">
      <c r="A10" s="61"/>
      <c r="IO10" s="156"/>
      <c r="IP10" s="164"/>
      <c r="IQ10" s="164"/>
      <c r="JD10" s="164"/>
      <c r="JE10" s="164"/>
      <c r="JF10" s="164"/>
    </row>
    <row r="11" spans="1:266" s="60" customFormat="1" ht="13.5">
      <c r="A11" s="59" t="s">
        <v>21</v>
      </c>
      <c r="IO11" s="156"/>
      <c r="IP11" s="161"/>
      <c r="IQ11" s="172"/>
      <c r="JD11" s="173"/>
      <c r="JE11" s="173"/>
      <c r="JF11" s="173"/>
    </row>
    <row r="12" spans="1:266" s="62" customFormat="1" ht="13.5">
      <c r="A12" s="61" t="s">
        <v>23</v>
      </c>
      <c r="B12" s="12">
        <v>0</v>
      </c>
      <c r="C12" s="12">
        <v>0</v>
      </c>
      <c r="D12" s="12">
        <v>2.5</v>
      </c>
      <c r="E12" s="12">
        <v>0</v>
      </c>
      <c r="F12" s="12">
        <v>1.5</v>
      </c>
      <c r="G12" s="12">
        <v>0</v>
      </c>
      <c r="H12" s="12">
        <v>0</v>
      </c>
      <c r="I12" s="12">
        <v>0</v>
      </c>
      <c r="J12" s="12">
        <v>8.5</v>
      </c>
      <c r="K12" s="12">
        <v>2</v>
      </c>
      <c r="L12" s="12">
        <v>0</v>
      </c>
      <c r="M12" s="12">
        <v>3</v>
      </c>
      <c r="N12" s="12">
        <v>0.5</v>
      </c>
      <c r="O12" s="12">
        <v>4</v>
      </c>
      <c r="P12" s="12">
        <v>0</v>
      </c>
      <c r="Q12" s="12">
        <v>2</v>
      </c>
      <c r="R12" s="12">
        <v>3.5</v>
      </c>
      <c r="S12" s="12">
        <v>0</v>
      </c>
      <c r="T12" s="12">
        <v>3.5</v>
      </c>
      <c r="U12" s="12">
        <v>4.5</v>
      </c>
      <c r="V12" s="12">
        <v>0</v>
      </c>
      <c r="W12" s="12">
        <v>0</v>
      </c>
      <c r="X12" s="12">
        <v>1</v>
      </c>
      <c r="Y12" s="12">
        <v>0</v>
      </c>
      <c r="Z12" s="12">
        <v>0</v>
      </c>
      <c r="AA12" s="12">
        <v>0</v>
      </c>
      <c r="AB12" s="12">
        <v>0</v>
      </c>
      <c r="AC12" s="12">
        <v>2</v>
      </c>
      <c r="AD12" s="12">
        <v>4</v>
      </c>
      <c r="AE12" s="12">
        <v>6.5</v>
      </c>
      <c r="AF12" s="12">
        <v>4</v>
      </c>
      <c r="AG12" s="12">
        <v>4</v>
      </c>
      <c r="AH12" s="12">
        <v>3.5</v>
      </c>
      <c r="AI12" s="12">
        <v>2</v>
      </c>
      <c r="AJ12" s="12">
        <v>1.5</v>
      </c>
      <c r="AK12" s="12">
        <v>2</v>
      </c>
      <c r="AL12" s="12">
        <v>0</v>
      </c>
      <c r="AM12" s="12">
        <v>7.5</v>
      </c>
      <c r="AN12" s="12">
        <v>0.5</v>
      </c>
      <c r="AO12" s="12">
        <v>6.5</v>
      </c>
      <c r="AP12" s="12">
        <v>0.5</v>
      </c>
      <c r="AQ12" s="12">
        <v>0</v>
      </c>
      <c r="AR12" s="12">
        <v>0</v>
      </c>
      <c r="AS12" s="12">
        <v>1.5</v>
      </c>
      <c r="AT12" s="12">
        <v>5</v>
      </c>
      <c r="AU12" s="12">
        <v>2</v>
      </c>
      <c r="AV12" s="12">
        <v>0</v>
      </c>
      <c r="AW12" s="12">
        <v>0</v>
      </c>
      <c r="AX12" s="12">
        <v>0</v>
      </c>
      <c r="AY12" s="12">
        <v>1.5</v>
      </c>
      <c r="AZ12" s="12">
        <v>1.5</v>
      </c>
      <c r="BA12" s="12">
        <v>1.5</v>
      </c>
      <c r="BB12" s="12">
        <v>0</v>
      </c>
      <c r="BC12" s="12">
        <v>1</v>
      </c>
      <c r="BD12" s="12">
        <v>0.5</v>
      </c>
      <c r="BE12" s="12">
        <v>1.5</v>
      </c>
      <c r="BF12" s="12">
        <v>0.5</v>
      </c>
      <c r="BG12" s="12">
        <v>1</v>
      </c>
      <c r="BH12" s="12">
        <v>1</v>
      </c>
      <c r="BI12" s="12">
        <v>0.5</v>
      </c>
      <c r="BJ12" s="12">
        <v>3</v>
      </c>
      <c r="BK12" s="12">
        <v>2</v>
      </c>
      <c r="BL12" s="12">
        <v>0</v>
      </c>
      <c r="BM12" s="12">
        <v>0</v>
      </c>
      <c r="BN12" s="12">
        <v>0.5</v>
      </c>
      <c r="BO12" s="12">
        <v>1.5</v>
      </c>
      <c r="BP12" s="12">
        <v>4.5</v>
      </c>
      <c r="BQ12" s="12">
        <v>2.5</v>
      </c>
      <c r="BR12" s="12">
        <v>4.5</v>
      </c>
      <c r="BS12" s="12">
        <v>7</v>
      </c>
      <c r="BT12" s="12">
        <v>0</v>
      </c>
      <c r="BU12" s="12">
        <v>6</v>
      </c>
      <c r="BV12" s="12">
        <v>0</v>
      </c>
      <c r="BW12" s="12">
        <v>0</v>
      </c>
      <c r="BX12" s="12">
        <v>0.5</v>
      </c>
      <c r="BY12" s="12">
        <v>0.5</v>
      </c>
      <c r="BZ12" s="12">
        <v>0</v>
      </c>
      <c r="CA12" s="12">
        <v>1</v>
      </c>
      <c r="CB12" s="12">
        <v>1</v>
      </c>
      <c r="CC12" s="12">
        <v>0.5</v>
      </c>
      <c r="CD12" s="12">
        <v>3</v>
      </c>
      <c r="CE12" s="12">
        <v>4</v>
      </c>
      <c r="CF12" s="12">
        <v>2.5</v>
      </c>
      <c r="CG12" s="12">
        <v>0</v>
      </c>
      <c r="CH12" s="12">
        <v>1</v>
      </c>
      <c r="CI12" s="12">
        <v>0</v>
      </c>
      <c r="CJ12" s="12">
        <v>0</v>
      </c>
      <c r="CK12" s="12">
        <v>1.5</v>
      </c>
      <c r="CL12" s="12">
        <v>2.5</v>
      </c>
      <c r="CM12" s="12">
        <v>0</v>
      </c>
      <c r="CN12" s="12">
        <v>0</v>
      </c>
      <c r="CO12" s="12">
        <v>0</v>
      </c>
      <c r="CP12" s="12">
        <v>0</v>
      </c>
      <c r="CQ12" s="12">
        <v>2</v>
      </c>
      <c r="CR12" s="12">
        <v>10</v>
      </c>
      <c r="CS12" s="12">
        <v>0</v>
      </c>
      <c r="CT12" s="12">
        <v>1</v>
      </c>
      <c r="CU12" s="12">
        <v>3</v>
      </c>
      <c r="CV12" s="12">
        <v>2</v>
      </c>
      <c r="CW12" s="12">
        <v>5.5</v>
      </c>
      <c r="CX12" s="12">
        <v>5.5</v>
      </c>
      <c r="CY12" s="12">
        <v>3</v>
      </c>
      <c r="CZ12" s="12">
        <v>6.5</v>
      </c>
      <c r="DA12" s="12">
        <v>4</v>
      </c>
      <c r="DB12" s="12">
        <v>2.5</v>
      </c>
      <c r="DC12" s="12">
        <v>4.5</v>
      </c>
      <c r="DD12" s="12">
        <v>2.5</v>
      </c>
      <c r="DE12" s="12">
        <v>5</v>
      </c>
      <c r="DF12" s="12">
        <v>0</v>
      </c>
      <c r="DG12" s="12">
        <v>3.5</v>
      </c>
      <c r="DH12" s="12">
        <v>6</v>
      </c>
      <c r="DI12" s="12">
        <v>3.5</v>
      </c>
      <c r="DJ12" s="12">
        <v>7</v>
      </c>
      <c r="DK12" s="12">
        <v>5</v>
      </c>
      <c r="DL12" s="12">
        <v>2.5</v>
      </c>
      <c r="DM12" s="12">
        <v>3</v>
      </c>
      <c r="DN12" s="12">
        <v>3.5</v>
      </c>
      <c r="DO12" s="12">
        <v>1.5</v>
      </c>
      <c r="DP12" s="12">
        <v>4.5</v>
      </c>
      <c r="DQ12" s="12">
        <v>0.5</v>
      </c>
      <c r="DR12" s="12">
        <v>2.5</v>
      </c>
      <c r="DS12" s="12">
        <v>1</v>
      </c>
      <c r="DT12" s="12">
        <v>1.5</v>
      </c>
      <c r="DU12" s="12">
        <v>3.5</v>
      </c>
      <c r="DV12" s="12">
        <v>0.5</v>
      </c>
      <c r="DW12" s="12">
        <v>0.5</v>
      </c>
      <c r="DX12" s="12">
        <v>0.5</v>
      </c>
      <c r="DY12" s="12">
        <v>2</v>
      </c>
      <c r="DZ12" s="12">
        <v>5</v>
      </c>
      <c r="EA12" s="12">
        <v>4.5</v>
      </c>
      <c r="EB12" s="12">
        <v>1.5</v>
      </c>
      <c r="EC12" s="12">
        <v>1.5</v>
      </c>
      <c r="ED12" s="12">
        <v>0.5</v>
      </c>
      <c r="EE12" s="12">
        <v>2</v>
      </c>
      <c r="EF12" s="12">
        <v>5</v>
      </c>
      <c r="EG12" s="12">
        <v>5</v>
      </c>
      <c r="EH12" s="12">
        <v>5</v>
      </c>
      <c r="EI12" s="12">
        <v>5</v>
      </c>
      <c r="EJ12" s="12">
        <v>5</v>
      </c>
      <c r="EK12" s="12">
        <v>5</v>
      </c>
      <c r="EL12" s="12">
        <v>5</v>
      </c>
      <c r="EM12" s="12">
        <v>6.5</v>
      </c>
      <c r="EN12" s="12">
        <v>8</v>
      </c>
      <c r="EO12" s="12">
        <v>7.5</v>
      </c>
      <c r="EP12" s="12">
        <v>5</v>
      </c>
      <c r="EQ12" s="12">
        <v>4.5</v>
      </c>
      <c r="ER12" s="12">
        <v>1</v>
      </c>
      <c r="ES12" s="12">
        <v>7.5</v>
      </c>
      <c r="ET12" s="12">
        <v>2.5</v>
      </c>
      <c r="EU12" s="12">
        <v>3</v>
      </c>
      <c r="EV12" s="12">
        <v>6</v>
      </c>
      <c r="EW12" s="12">
        <v>2</v>
      </c>
      <c r="EX12" s="12">
        <v>3</v>
      </c>
      <c r="EY12" s="12">
        <v>3</v>
      </c>
      <c r="EZ12" s="12">
        <v>3.5</v>
      </c>
      <c r="FA12" s="12">
        <v>6</v>
      </c>
      <c r="FB12" s="12">
        <v>3</v>
      </c>
      <c r="FC12" s="12">
        <v>4</v>
      </c>
      <c r="FD12" s="12">
        <v>4</v>
      </c>
      <c r="FE12" s="12">
        <v>4</v>
      </c>
      <c r="FF12" s="12">
        <v>4</v>
      </c>
      <c r="FG12" s="12">
        <v>4</v>
      </c>
      <c r="FH12" s="12">
        <v>4</v>
      </c>
      <c r="FI12" s="12">
        <v>4</v>
      </c>
      <c r="FJ12" s="12">
        <v>4</v>
      </c>
      <c r="FK12" s="12">
        <v>4</v>
      </c>
      <c r="FL12" s="12">
        <v>4</v>
      </c>
      <c r="FM12" s="12">
        <v>4</v>
      </c>
      <c r="FN12" s="12">
        <v>4</v>
      </c>
      <c r="FO12" s="12">
        <v>4</v>
      </c>
      <c r="FP12" s="12">
        <v>4</v>
      </c>
      <c r="FQ12" s="12">
        <v>4</v>
      </c>
      <c r="FR12" s="12">
        <v>4</v>
      </c>
      <c r="FS12" s="12">
        <v>4</v>
      </c>
      <c r="FT12" s="12">
        <v>4</v>
      </c>
      <c r="FU12" s="12">
        <v>4</v>
      </c>
      <c r="FV12" s="12">
        <v>4</v>
      </c>
      <c r="FW12" s="12">
        <v>4</v>
      </c>
      <c r="FX12" s="12">
        <v>4</v>
      </c>
      <c r="FY12" s="12">
        <v>4</v>
      </c>
      <c r="FZ12" s="12">
        <v>4</v>
      </c>
      <c r="GA12" s="12">
        <v>5.5</v>
      </c>
      <c r="GB12" s="12">
        <v>6.5</v>
      </c>
      <c r="GC12" s="12">
        <v>11.5</v>
      </c>
      <c r="GD12" s="12">
        <v>6.5</v>
      </c>
      <c r="GE12" s="12">
        <v>10</v>
      </c>
      <c r="GF12" s="12">
        <v>11.5</v>
      </c>
      <c r="GG12" s="12">
        <v>9</v>
      </c>
      <c r="GH12" s="12">
        <v>6.5</v>
      </c>
      <c r="GI12" s="12">
        <v>6.5</v>
      </c>
      <c r="GJ12" s="12">
        <v>2.5</v>
      </c>
      <c r="GK12" s="12">
        <v>9</v>
      </c>
      <c r="GL12" s="12">
        <v>9</v>
      </c>
      <c r="GM12" s="12">
        <v>6</v>
      </c>
      <c r="GN12" s="12">
        <v>4.5</v>
      </c>
      <c r="GO12" s="12">
        <v>4.5</v>
      </c>
      <c r="GP12" s="12">
        <v>4.5</v>
      </c>
      <c r="GQ12" s="12">
        <v>4.5</v>
      </c>
      <c r="GR12" s="12">
        <v>7.5</v>
      </c>
      <c r="GS12" s="12">
        <v>8.5</v>
      </c>
      <c r="GT12" s="12">
        <v>8.5</v>
      </c>
      <c r="GU12" s="12">
        <v>8.5</v>
      </c>
      <c r="GV12" s="12">
        <v>8.5</v>
      </c>
      <c r="GW12" s="12">
        <v>8.5</v>
      </c>
      <c r="GX12" s="12">
        <v>8.5</v>
      </c>
      <c r="GY12" s="12">
        <v>8.5</v>
      </c>
      <c r="GZ12" s="12">
        <v>8</v>
      </c>
      <c r="HA12" s="12">
        <v>8.5</v>
      </c>
      <c r="HB12" s="12">
        <v>8.5</v>
      </c>
      <c r="HC12" s="12">
        <v>7</v>
      </c>
      <c r="HD12" s="12">
        <v>7</v>
      </c>
      <c r="HE12" s="12">
        <v>7</v>
      </c>
      <c r="HF12" s="12">
        <v>8</v>
      </c>
      <c r="HG12" s="12">
        <v>7</v>
      </c>
      <c r="HH12" s="12">
        <v>4</v>
      </c>
      <c r="HI12" s="12">
        <v>4</v>
      </c>
      <c r="HJ12" s="12">
        <v>4</v>
      </c>
      <c r="HK12" s="12">
        <v>4</v>
      </c>
      <c r="HL12" s="12">
        <v>4</v>
      </c>
      <c r="HM12" s="12">
        <v>4</v>
      </c>
      <c r="HN12" s="12">
        <v>4</v>
      </c>
      <c r="HO12" s="12">
        <v>2.5</v>
      </c>
      <c r="HP12" s="12">
        <v>4</v>
      </c>
      <c r="HQ12" s="12">
        <v>4</v>
      </c>
      <c r="HR12" s="12">
        <v>6.5</v>
      </c>
      <c r="HS12" s="12">
        <v>6.5</v>
      </c>
      <c r="HT12" s="12">
        <v>4</v>
      </c>
      <c r="HU12" s="12">
        <v>5.5</v>
      </c>
      <c r="HV12" s="12">
        <v>4</v>
      </c>
      <c r="HW12" s="12">
        <v>4</v>
      </c>
      <c r="HX12" s="12">
        <v>4</v>
      </c>
      <c r="HY12" s="12">
        <v>5.5</v>
      </c>
      <c r="HZ12" s="12">
        <v>5.5</v>
      </c>
      <c r="IA12" s="12">
        <v>3</v>
      </c>
      <c r="IB12" s="12">
        <v>3</v>
      </c>
      <c r="IC12" s="12">
        <v>3</v>
      </c>
      <c r="ID12" s="12">
        <v>3</v>
      </c>
      <c r="IE12" s="12">
        <v>3</v>
      </c>
      <c r="IF12" s="12">
        <v>3</v>
      </c>
      <c r="IG12" s="12">
        <v>3</v>
      </c>
      <c r="IH12" s="12">
        <f>3</f>
        <v>3</v>
      </c>
      <c r="II12" s="62">
        <v>3</v>
      </c>
      <c r="IJ12" s="62">
        <v>3</v>
      </c>
      <c r="IK12" s="62">
        <v>3</v>
      </c>
      <c r="IL12" s="62">
        <v>3</v>
      </c>
      <c r="IM12" s="62">
        <v>3</v>
      </c>
      <c r="IN12" s="62">
        <f>AVERAGE(CongestionIndex!C113:D113)</f>
        <v>3</v>
      </c>
      <c r="IO12" s="155"/>
      <c r="IP12" s="163"/>
      <c r="IQ12" s="158"/>
    </row>
    <row r="13" spans="1:266" s="62" customFormat="1" ht="13.5">
      <c r="A13" s="61" t="s">
        <v>25</v>
      </c>
      <c r="B13" s="12">
        <v>0</v>
      </c>
      <c r="C13" s="12">
        <v>0</v>
      </c>
      <c r="D13" s="12">
        <v>0</v>
      </c>
      <c r="E13" s="12">
        <v>0</v>
      </c>
      <c r="F13" s="12">
        <v>3.5</v>
      </c>
      <c r="G13" s="12">
        <v>0</v>
      </c>
      <c r="H13" s="12">
        <v>0</v>
      </c>
      <c r="I13" s="12">
        <v>0</v>
      </c>
      <c r="J13" s="12">
        <v>0</v>
      </c>
      <c r="K13" s="12">
        <v>0</v>
      </c>
      <c r="L13" s="12">
        <v>0.5</v>
      </c>
      <c r="M13" s="12">
        <v>0</v>
      </c>
      <c r="N13" s="12">
        <v>0</v>
      </c>
      <c r="O13" s="12">
        <v>0</v>
      </c>
      <c r="P13" s="12">
        <v>0.5</v>
      </c>
      <c r="Q13" s="12">
        <v>0</v>
      </c>
      <c r="R13" s="12">
        <v>1</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1.5</v>
      </c>
      <c r="AL13" s="12">
        <v>0</v>
      </c>
      <c r="AM13" s="12">
        <v>0</v>
      </c>
      <c r="AN13" s="12">
        <v>0</v>
      </c>
      <c r="AO13" s="12">
        <v>0</v>
      </c>
      <c r="AP13" s="12">
        <v>0</v>
      </c>
      <c r="AQ13" s="12">
        <v>0</v>
      </c>
      <c r="AR13" s="12">
        <v>0</v>
      </c>
      <c r="AS13" s="12">
        <v>0</v>
      </c>
      <c r="AT13" s="12">
        <v>0</v>
      </c>
      <c r="AU13" s="12">
        <v>0</v>
      </c>
      <c r="AV13" s="12">
        <v>1.5</v>
      </c>
      <c r="AW13" s="12">
        <v>0</v>
      </c>
      <c r="AX13" s="12">
        <v>0</v>
      </c>
      <c r="AY13" s="12">
        <v>0</v>
      </c>
      <c r="AZ13" s="12">
        <v>0</v>
      </c>
      <c r="BA13" s="12">
        <v>0</v>
      </c>
      <c r="BB13" s="12">
        <v>0</v>
      </c>
      <c r="BC13" s="12">
        <v>1.5</v>
      </c>
      <c r="BD13" s="12">
        <v>0</v>
      </c>
      <c r="BE13" s="12">
        <v>0</v>
      </c>
      <c r="BF13" s="12">
        <v>0</v>
      </c>
      <c r="BG13" s="12">
        <v>0</v>
      </c>
      <c r="BH13" s="12">
        <v>2</v>
      </c>
      <c r="BI13" s="12">
        <v>0</v>
      </c>
      <c r="BJ13" s="12">
        <v>0</v>
      </c>
      <c r="BK13" s="12">
        <v>0</v>
      </c>
      <c r="BL13" s="12">
        <v>0</v>
      </c>
      <c r="BM13" s="12">
        <v>0</v>
      </c>
      <c r="BN13" s="12">
        <v>1</v>
      </c>
      <c r="BO13" s="12">
        <v>0</v>
      </c>
      <c r="BP13" s="12">
        <v>0</v>
      </c>
      <c r="BQ13" s="12">
        <v>0</v>
      </c>
      <c r="BR13" s="12">
        <v>1</v>
      </c>
      <c r="BS13" s="12">
        <v>1</v>
      </c>
      <c r="BT13" s="12">
        <v>1.5</v>
      </c>
      <c r="BU13" s="12">
        <v>1.5</v>
      </c>
      <c r="BV13" s="12">
        <v>0.5</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0.5</v>
      </c>
      <c r="CM13" s="12">
        <v>0.5</v>
      </c>
      <c r="CN13" s="12">
        <v>0</v>
      </c>
      <c r="CO13" s="12">
        <v>0.5</v>
      </c>
      <c r="CP13" s="12">
        <v>0</v>
      </c>
      <c r="CQ13" s="12">
        <v>5.5</v>
      </c>
      <c r="CR13" s="12">
        <v>0.5</v>
      </c>
      <c r="CS13" s="12">
        <v>0</v>
      </c>
      <c r="CT13" s="12">
        <v>0</v>
      </c>
      <c r="CU13" s="12">
        <v>0</v>
      </c>
      <c r="CV13" s="12">
        <v>0</v>
      </c>
      <c r="CW13" s="12">
        <v>0.5</v>
      </c>
      <c r="CX13" s="12">
        <v>0</v>
      </c>
      <c r="CY13" s="12">
        <v>0</v>
      </c>
      <c r="CZ13" s="12">
        <v>0</v>
      </c>
      <c r="DA13" s="12">
        <v>0.5</v>
      </c>
      <c r="DB13" s="12">
        <v>0</v>
      </c>
      <c r="DC13" s="12">
        <v>0</v>
      </c>
      <c r="DD13" s="12">
        <v>0.5</v>
      </c>
      <c r="DE13" s="12">
        <v>0</v>
      </c>
      <c r="DF13" s="12">
        <v>0</v>
      </c>
      <c r="DG13" s="12">
        <v>1.5</v>
      </c>
      <c r="DH13" s="12">
        <v>0</v>
      </c>
      <c r="DI13" s="12">
        <v>0.5</v>
      </c>
      <c r="DJ13" s="12">
        <v>1</v>
      </c>
      <c r="DK13" s="12">
        <v>0</v>
      </c>
      <c r="DL13" s="12">
        <v>1</v>
      </c>
      <c r="DM13" s="12">
        <v>0.5</v>
      </c>
      <c r="DN13" s="12">
        <v>0</v>
      </c>
      <c r="DO13" s="12">
        <v>0</v>
      </c>
      <c r="DP13" s="12">
        <v>0</v>
      </c>
      <c r="DQ13" s="12">
        <v>0</v>
      </c>
      <c r="DR13" s="12">
        <v>1.5</v>
      </c>
      <c r="DS13" s="12">
        <v>0.5</v>
      </c>
      <c r="DT13" s="12">
        <v>0.5</v>
      </c>
      <c r="DU13" s="12">
        <v>1</v>
      </c>
      <c r="DV13" s="12">
        <v>1</v>
      </c>
      <c r="DW13" s="12">
        <v>0.5</v>
      </c>
      <c r="DX13" s="12">
        <v>1</v>
      </c>
      <c r="DY13" s="12">
        <v>1</v>
      </c>
      <c r="DZ13" s="12">
        <v>0.5</v>
      </c>
      <c r="EA13" s="12">
        <v>0</v>
      </c>
      <c r="EB13" s="12">
        <v>0.5</v>
      </c>
      <c r="EC13" s="12">
        <v>0.5</v>
      </c>
      <c r="ED13" s="12">
        <v>2.5</v>
      </c>
      <c r="EE13" s="12">
        <v>1.5</v>
      </c>
      <c r="EF13" s="12">
        <v>1</v>
      </c>
      <c r="EG13" s="12">
        <v>1.5</v>
      </c>
      <c r="EH13" s="12">
        <v>1.5</v>
      </c>
      <c r="EI13" s="12">
        <v>1.5</v>
      </c>
      <c r="EJ13" s="12">
        <v>1</v>
      </c>
      <c r="EK13" s="12">
        <v>1.5</v>
      </c>
      <c r="EL13" s="12">
        <v>1</v>
      </c>
      <c r="EM13" s="12">
        <v>1</v>
      </c>
      <c r="EN13" s="12">
        <v>1</v>
      </c>
      <c r="EO13" s="12">
        <v>1</v>
      </c>
      <c r="EP13" s="12">
        <v>1</v>
      </c>
      <c r="EQ13" s="12">
        <v>1</v>
      </c>
      <c r="ER13" s="12">
        <v>1</v>
      </c>
      <c r="ES13" s="12">
        <v>1.5</v>
      </c>
      <c r="ET13" s="12">
        <v>1.5</v>
      </c>
      <c r="EU13" s="12">
        <v>1</v>
      </c>
      <c r="EV13" s="12">
        <v>0.5</v>
      </c>
      <c r="EW13" s="12">
        <v>0.5</v>
      </c>
      <c r="EX13" s="12">
        <v>0.5</v>
      </c>
      <c r="EY13" s="12">
        <v>1.5</v>
      </c>
      <c r="EZ13" s="12">
        <v>1.5</v>
      </c>
      <c r="FA13" s="12">
        <v>0.5</v>
      </c>
      <c r="FB13" s="12">
        <v>1</v>
      </c>
      <c r="FC13" s="12">
        <v>1</v>
      </c>
      <c r="FD13" s="12">
        <v>1</v>
      </c>
      <c r="FE13" s="12">
        <v>1.5</v>
      </c>
      <c r="FF13" s="12">
        <v>1.5</v>
      </c>
      <c r="FG13" s="12">
        <v>1.5</v>
      </c>
      <c r="FH13" s="12">
        <v>0.5</v>
      </c>
      <c r="FI13" s="12">
        <v>1.5</v>
      </c>
      <c r="FJ13" s="12">
        <v>1.5</v>
      </c>
      <c r="FK13" s="12">
        <v>1</v>
      </c>
      <c r="FL13" s="12">
        <v>1</v>
      </c>
      <c r="FM13" s="12">
        <v>1.5</v>
      </c>
      <c r="FN13" s="12">
        <v>1</v>
      </c>
      <c r="FO13" s="12">
        <v>0.5</v>
      </c>
      <c r="FP13" s="12">
        <v>0.5</v>
      </c>
      <c r="FQ13" s="12">
        <v>1</v>
      </c>
      <c r="FR13" s="12">
        <v>0.5</v>
      </c>
      <c r="FS13" s="12">
        <v>0.5</v>
      </c>
      <c r="FT13" s="12">
        <v>0.5</v>
      </c>
      <c r="FU13" s="12">
        <v>0.5</v>
      </c>
      <c r="FV13" s="12">
        <v>0.5</v>
      </c>
      <c r="FW13" s="12">
        <v>0.5</v>
      </c>
      <c r="FX13" s="12">
        <v>0.5</v>
      </c>
      <c r="FY13" s="12">
        <v>0.5</v>
      </c>
      <c r="FZ13" s="12">
        <v>0.5</v>
      </c>
      <c r="GA13" s="12">
        <v>0.5</v>
      </c>
      <c r="GB13" s="12">
        <v>0</v>
      </c>
      <c r="GC13" s="12">
        <v>1.5</v>
      </c>
      <c r="GD13" s="12">
        <v>1.5</v>
      </c>
      <c r="GE13" s="12">
        <v>1</v>
      </c>
      <c r="GF13" s="12">
        <v>0.5</v>
      </c>
      <c r="GG13" s="12">
        <v>0.5</v>
      </c>
      <c r="GH13" s="12">
        <v>0.5</v>
      </c>
      <c r="GI13" s="12">
        <v>1.5</v>
      </c>
      <c r="GJ13" s="12">
        <v>1.5</v>
      </c>
      <c r="GK13" s="12">
        <v>0.5</v>
      </c>
      <c r="GL13" s="12">
        <v>2.5</v>
      </c>
      <c r="GM13" s="12">
        <v>0.5</v>
      </c>
      <c r="GN13" s="12">
        <v>0.5</v>
      </c>
      <c r="GO13" s="12">
        <v>0.5</v>
      </c>
      <c r="GP13" s="12">
        <v>1.5</v>
      </c>
      <c r="GQ13" s="12">
        <v>2.5</v>
      </c>
      <c r="GR13" s="12">
        <v>1</v>
      </c>
      <c r="GS13" s="12">
        <v>0.5</v>
      </c>
      <c r="GT13" s="12">
        <v>2.5</v>
      </c>
      <c r="GU13" s="12">
        <v>0.5</v>
      </c>
      <c r="GV13" s="12">
        <v>0.5</v>
      </c>
      <c r="GW13" s="12">
        <v>0.5</v>
      </c>
      <c r="GX13" s="12">
        <v>0.5</v>
      </c>
      <c r="GY13" s="12">
        <v>0.5</v>
      </c>
      <c r="GZ13" s="12">
        <v>0.5</v>
      </c>
      <c r="HA13" s="12">
        <v>0.5</v>
      </c>
      <c r="HB13" s="12">
        <v>0.5</v>
      </c>
      <c r="HC13" s="12">
        <v>0.5</v>
      </c>
      <c r="HD13" s="12">
        <v>0.5</v>
      </c>
      <c r="HE13" s="12">
        <v>0.5</v>
      </c>
      <c r="HF13" s="12">
        <v>0.5</v>
      </c>
      <c r="HG13" s="12">
        <v>0.5</v>
      </c>
      <c r="HH13" s="12">
        <v>0.5</v>
      </c>
      <c r="HI13" s="12">
        <v>0.5</v>
      </c>
      <c r="HJ13" s="12">
        <v>0.5</v>
      </c>
      <c r="HK13" s="12">
        <v>0.5</v>
      </c>
      <c r="HL13" s="12">
        <v>1.5</v>
      </c>
      <c r="HM13" s="12">
        <v>0.5</v>
      </c>
      <c r="HN13" s="12">
        <v>1.5</v>
      </c>
      <c r="HO13" s="12">
        <v>1.5</v>
      </c>
      <c r="HP13" s="12">
        <v>1.5</v>
      </c>
      <c r="HQ13" s="12">
        <v>0.5</v>
      </c>
      <c r="HR13" s="12">
        <v>0.5</v>
      </c>
      <c r="HS13" s="12">
        <v>0.5</v>
      </c>
      <c r="HT13" s="12">
        <v>1.5</v>
      </c>
      <c r="HU13" s="12">
        <v>0.5</v>
      </c>
      <c r="HV13" s="12">
        <v>0.5</v>
      </c>
      <c r="HW13" s="12">
        <v>0.5</v>
      </c>
      <c r="HX13" s="12">
        <v>0.5</v>
      </c>
      <c r="HY13" s="12">
        <v>0.5</v>
      </c>
      <c r="HZ13" s="12">
        <v>0.5</v>
      </c>
      <c r="IA13" s="12">
        <v>0.5</v>
      </c>
      <c r="IB13" s="12">
        <v>0.5</v>
      </c>
      <c r="IC13" s="12">
        <v>0.5</v>
      </c>
      <c r="ID13" s="12">
        <v>0.5</v>
      </c>
      <c r="IE13" s="12">
        <v>0.5</v>
      </c>
      <c r="IF13" s="12">
        <v>0.5</v>
      </c>
      <c r="IG13" s="12">
        <v>1.5</v>
      </c>
      <c r="IH13" s="12">
        <f>1.5</f>
        <v>1.5</v>
      </c>
      <c r="II13" s="167">
        <v>1.5</v>
      </c>
      <c r="IJ13" s="62">
        <v>1.5</v>
      </c>
      <c r="IK13" s="62">
        <v>1</v>
      </c>
      <c r="IL13" s="62">
        <v>1</v>
      </c>
      <c r="IM13" s="62">
        <v>1.5</v>
      </c>
      <c r="IN13" s="62">
        <f>AVERAGE(CongestionIndex!C114:D114)</f>
        <v>1.5</v>
      </c>
      <c r="IO13" s="155"/>
      <c r="IP13" s="163"/>
      <c r="IQ13" s="168"/>
      <c r="JD13" s="167"/>
    </row>
    <row r="14" spans="1:266" s="146" customFormat="1" ht="15">
      <c r="A14" s="61" t="s">
        <v>27</v>
      </c>
      <c r="B14" s="12">
        <v>10.5</v>
      </c>
      <c r="C14" s="12">
        <v>10.5</v>
      </c>
      <c r="D14" s="12">
        <v>10.5</v>
      </c>
      <c r="E14" s="12">
        <v>15.5</v>
      </c>
      <c r="F14" s="12">
        <v>15</v>
      </c>
      <c r="G14" s="12">
        <v>8.5</v>
      </c>
      <c r="H14" s="12">
        <v>7.5</v>
      </c>
      <c r="I14" s="12">
        <v>10.5</v>
      </c>
      <c r="J14" s="12">
        <v>10.5</v>
      </c>
      <c r="K14" s="12">
        <v>10.5</v>
      </c>
      <c r="L14" s="12">
        <v>2.5</v>
      </c>
      <c r="M14" s="12">
        <v>1</v>
      </c>
      <c r="N14" s="12">
        <v>7</v>
      </c>
      <c r="O14" s="12">
        <v>5</v>
      </c>
      <c r="P14" s="12">
        <v>10.5</v>
      </c>
      <c r="Q14" s="12">
        <v>20</v>
      </c>
      <c r="R14" s="12">
        <v>17.5</v>
      </c>
      <c r="S14" s="12">
        <v>17.5</v>
      </c>
      <c r="T14" s="12">
        <v>8.5</v>
      </c>
      <c r="U14" s="12">
        <v>8.5</v>
      </c>
      <c r="V14" s="12">
        <v>8.5</v>
      </c>
      <c r="W14" s="12">
        <v>10.5</v>
      </c>
      <c r="X14" s="12">
        <v>10.5</v>
      </c>
      <c r="Y14" s="12">
        <v>7.5</v>
      </c>
      <c r="Z14" s="12">
        <v>10.5</v>
      </c>
      <c r="AA14" s="12">
        <v>12.5</v>
      </c>
      <c r="AB14" s="12">
        <v>12.5</v>
      </c>
      <c r="AC14" s="12">
        <v>15</v>
      </c>
      <c r="AD14" s="12">
        <v>15</v>
      </c>
      <c r="AE14" s="12">
        <v>20</v>
      </c>
      <c r="AF14" s="12">
        <v>20</v>
      </c>
      <c r="AG14" s="12">
        <v>17.5</v>
      </c>
      <c r="AH14" s="12">
        <v>20</v>
      </c>
      <c r="AI14" s="12">
        <v>17.5</v>
      </c>
      <c r="AJ14" s="12">
        <v>17.5</v>
      </c>
      <c r="AK14" s="12">
        <v>17.5</v>
      </c>
      <c r="AL14" s="12">
        <v>17.5</v>
      </c>
      <c r="AM14" s="12">
        <v>20</v>
      </c>
      <c r="AN14" s="12">
        <v>20</v>
      </c>
      <c r="AO14" s="12">
        <v>25</v>
      </c>
      <c r="AP14" s="12">
        <v>25</v>
      </c>
      <c r="AQ14" s="12">
        <v>25</v>
      </c>
      <c r="AR14" s="12">
        <v>25</v>
      </c>
      <c r="AS14" s="12">
        <v>25</v>
      </c>
      <c r="AT14" s="12">
        <v>25</v>
      </c>
      <c r="AU14" s="12">
        <v>25</v>
      </c>
      <c r="AV14" s="12">
        <v>27.5</v>
      </c>
      <c r="AW14" s="12">
        <v>27.5</v>
      </c>
      <c r="AX14" s="12">
        <v>27.5</v>
      </c>
      <c r="AY14" s="12">
        <v>25</v>
      </c>
      <c r="AZ14" s="12">
        <v>27.5</v>
      </c>
      <c r="BA14" s="12">
        <v>27.5</v>
      </c>
      <c r="BB14" s="12">
        <v>27.5</v>
      </c>
      <c r="BC14" s="12">
        <v>27.5</v>
      </c>
      <c r="BD14" s="12">
        <v>32.5</v>
      </c>
      <c r="BE14" s="12">
        <v>30</v>
      </c>
      <c r="BF14" s="12">
        <v>22</v>
      </c>
      <c r="BG14" s="12">
        <v>23.5</v>
      </c>
      <c r="BH14" s="12">
        <v>24.5</v>
      </c>
      <c r="BI14" s="12">
        <v>23.5</v>
      </c>
      <c r="BJ14" s="12">
        <v>23.5</v>
      </c>
      <c r="BK14" s="12">
        <v>25</v>
      </c>
      <c r="BL14" s="12">
        <v>29.5</v>
      </c>
      <c r="BM14" s="12">
        <v>29.5</v>
      </c>
      <c r="BN14" s="12">
        <v>30.5</v>
      </c>
      <c r="BO14" s="12">
        <v>27</v>
      </c>
      <c r="BP14" s="12">
        <v>28</v>
      </c>
      <c r="BQ14" s="12">
        <v>22</v>
      </c>
      <c r="BR14" s="12">
        <v>23</v>
      </c>
      <c r="BS14" s="12">
        <v>22.5</v>
      </c>
      <c r="BT14" s="12">
        <v>35</v>
      </c>
      <c r="BU14" s="12">
        <v>29.5</v>
      </c>
      <c r="BV14" s="12">
        <v>30</v>
      </c>
      <c r="BW14" s="12">
        <v>31</v>
      </c>
      <c r="BX14" s="12">
        <v>25.5</v>
      </c>
      <c r="BY14" s="12">
        <v>25.5</v>
      </c>
      <c r="BZ14" s="12">
        <v>27</v>
      </c>
      <c r="CA14" s="12">
        <v>22</v>
      </c>
      <c r="CB14" s="12">
        <v>22</v>
      </c>
      <c r="CC14" s="12">
        <v>22.5</v>
      </c>
      <c r="CD14" s="12">
        <v>21.5</v>
      </c>
      <c r="CE14" s="12">
        <v>25</v>
      </c>
      <c r="CF14" s="12">
        <v>25</v>
      </c>
      <c r="CG14" s="12">
        <v>19</v>
      </c>
      <c r="CH14" s="12">
        <v>17</v>
      </c>
      <c r="CI14" s="12">
        <v>18</v>
      </c>
      <c r="CJ14" s="12">
        <v>18</v>
      </c>
      <c r="CK14" s="12">
        <v>15.5</v>
      </c>
      <c r="CL14" s="12">
        <v>15.5</v>
      </c>
      <c r="CM14" s="12">
        <v>14</v>
      </c>
      <c r="CN14" s="12">
        <v>12.5</v>
      </c>
      <c r="CO14" s="12">
        <v>14</v>
      </c>
      <c r="CP14" s="12">
        <v>11</v>
      </c>
      <c r="CQ14" s="12">
        <v>12.5</v>
      </c>
      <c r="CR14" s="12">
        <v>17.5</v>
      </c>
      <c r="CS14" s="12">
        <v>14.5</v>
      </c>
      <c r="CT14" s="12">
        <v>16.5</v>
      </c>
      <c r="CU14" s="12">
        <v>15.5</v>
      </c>
      <c r="CV14" s="12">
        <v>14</v>
      </c>
      <c r="CW14" s="12">
        <v>14.5</v>
      </c>
      <c r="CX14" s="12">
        <v>12</v>
      </c>
      <c r="CY14" s="12">
        <v>9.5</v>
      </c>
      <c r="CZ14" s="12">
        <v>7</v>
      </c>
      <c r="DA14" s="12">
        <v>7.5</v>
      </c>
      <c r="DB14" s="12">
        <v>12</v>
      </c>
      <c r="DC14" s="12">
        <v>13</v>
      </c>
      <c r="DD14" s="12">
        <v>15.5</v>
      </c>
      <c r="DE14" s="12">
        <v>9</v>
      </c>
      <c r="DF14" s="12">
        <v>9.5</v>
      </c>
      <c r="DG14" s="12">
        <v>7.5</v>
      </c>
      <c r="DH14" s="12">
        <v>8.5</v>
      </c>
      <c r="DI14" s="12">
        <v>11</v>
      </c>
      <c r="DJ14" s="12">
        <v>12.5</v>
      </c>
      <c r="DK14" s="12">
        <v>12.5</v>
      </c>
      <c r="DL14" s="12">
        <v>10.5</v>
      </c>
      <c r="DM14" s="12">
        <v>14</v>
      </c>
      <c r="DN14" s="12">
        <v>13</v>
      </c>
      <c r="DO14" s="12">
        <v>6</v>
      </c>
      <c r="DP14" s="12">
        <v>12</v>
      </c>
      <c r="DQ14" s="12">
        <v>6.5</v>
      </c>
      <c r="DR14" s="12">
        <v>12</v>
      </c>
      <c r="DS14" s="12">
        <v>7</v>
      </c>
      <c r="DT14" s="12">
        <v>10.5</v>
      </c>
      <c r="DU14" s="12">
        <v>13</v>
      </c>
      <c r="DV14" s="12">
        <v>7.5</v>
      </c>
      <c r="DW14" s="12">
        <v>7.5</v>
      </c>
      <c r="DX14" s="12">
        <v>8.5</v>
      </c>
      <c r="DY14" s="12">
        <v>13</v>
      </c>
      <c r="DZ14" s="12">
        <v>14.5</v>
      </c>
      <c r="EA14" s="12">
        <v>10</v>
      </c>
      <c r="EB14" s="12">
        <v>9</v>
      </c>
      <c r="EC14" s="12">
        <v>9</v>
      </c>
      <c r="ED14" s="12">
        <v>6</v>
      </c>
      <c r="EE14" s="12">
        <v>9.5</v>
      </c>
      <c r="EF14" s="12">
        <v>9</v>
      </c>
      <c r="EG14" s="12">
        <v>15</v>
      </c>
      <c r="EH14" s="12">
        <v>12.5</v>
      </c>
      <c r="EI14" s="12">
        <v>15</v>
      </c>
      <c r="EJ14" s="12">
        <v>15</v>
      </c>
      <c r="EK14" s="12">
        <v>15</v>
      </c>
      <c r="EL14" s="12">
        <v>15</v>
      </c>
      <c r="EM14" s="12">
        <v>15</v>
      </c>
      <c r="EN14" s="12">
        <v>15</v>
      </c>
      <c r="EO14" s="12">
        <v>15</v>
      </c>
      <c r="EP14" s="12">
        <v>15</v>
      </c>
      <c r="EQ14" s="12">
        <v>15</v>
      </c>
      <c r="ER14" s="12">
        <v>17.5</v>
      </c>
      <c r="ES14" s="12">
        <v>12.5</v>
      </c>
      <c r="ET14" s="12">
        <v>12.5</v>
      </c>
      <c r="EU14" s="12">
        <v>12.5</v>
      </c>
      <c r="EV14" s="12">
        <v>12.5</v>
      </c>
      <c r="EW14" s="12">
        <v>12.5</v>
      </c>
      <c r="EX14" s="12">
        <v>12.5</v>
      </c>
      <c r="EY14" s="12">
        <v>12.5</v>
      </c>
      <c r="EZ14" s="12">
        <v>12.5</v>
      </c>
      <c r="FA14" s="12">
        <v>12.5</v>
      </c>
      <c r="FB14" s="12">
        <v>16.5</v>
      </c>
      <c r="FC14" s="12">
        <v>12.5</v>
      </c>
      <c r="FD14" s="12">
        <v>12.5</v>
      </c>
      <c r="FE14" s="12">
        <v>12.5</v>
      </c>
      <c r="FF14" s="12">
        <v>12.5</v>
      </c>
      <c r="FG14" s="12">
        <v>12.5</v>
      </c>
      <c r="FH14" s="12">
        <v>12.5</v>
      </c>
      <c r="FI14" s="12">
        <v>12.5</v>
      </c>
      <c r="FJ14" s="12">
        <v>12.5</v>
      </c>
      <c r="FK14" s="12">
        <v>12.5</v>
      </c>
      <c r="FL14" s="12">
        <v>12.5</v>
      </c>
      <c r="FM14" s="12">
        <v>12.5</v>
      </c>
      <c r="FN14" s="12">
        <v>12.5</v>
      </c>
      <c r="FO14" s="12">
        <v>12.5</v>
      </c>
      <c r="FP14" s="12">
        <v>12.5</v>
      </c>
      <c r="FQ14" s="12">
        <v>12.5</v>
      </c>
      <c r="FR14" s="12">
        <v>12.5</v>
      </c>
      <c r="FS14" s="12">
        <v>12.5</v>
      </c>
      <c r="FT14" s="12">
        <v>12.5</v>
      </c>
      <c r="FU14" s="12">
        <v>12.5</v>
      </c>
      <c r="FV14" s="12">
        <v>12.5</v>
      </c>
      <c r="FW14" s="12">
        <v>12.5</v>
      </c>
      <c r="FX14" s="12">
        <v>12.5</v>
      </c>
      <c r="FY14" s="12">
        <v>12.5</v>
      </c>
      <c r="FZ14" s="12">
        <v>12.5</v>
      </c>
      <c r="GA14" s="12">
        <v>15</v>
      </c>
      <c r="GB14" s="12">
        <v>15</v>
      </c>
      <c r="GC14" s="12">
        <v>12.5</v>
      </c>
      <c r="GD14" s="12">
        <v>17.5</v>
      </c>
      <c r="GE14" s="12">
        <v>15</v>
      </c>
      <c r="GF14" s="12">
        <v>15</v>
      </c>
      <c r="GG14" s="12">
        <v>15</v>
      </c>
      <c r="GH14" s="12">
        <v>12.5</v>
      </c>
      <c r="GI14" s="12">
        <v>12.5</v>
      </c>
      <c r="GJ14" s="12">
        <v>10</v>
      </c>
      <c r="GK14" s="12">
        <v>15</v>
      </c>
      <c r="GL14" s="12">
        <v>12.5</v>
      </c>
      <c r="GM14" s="12">
        <v>12.5</v>
      </c>
      <c r="GN14" s="12">
        <v>10</v>
      </c>
      <c r="GO14" s="12">
        <v>12.5</v>
      </c>
      <c r="GP14" s="12">
        <v>10</v>
      </c>
      <c r="GQ14" s="12">
        <v>12.5</v>
      </c>
      <c r="GR14" s="12">
        <v>15</v>
      </c>
      <c r="GS14" s="12">
        <v>12.5</v>
      </c>
      <c r="GT14" s="12">
        <v>12.5</v>
      </c>
      <c r="GU14" s="12">
        <v>12.5</v>
      </c>
      <c r="GV14" s="12">
        <v>12.5</v>
      </c>
      <c r="GW14" s="12">
        <v>12.5</v>
      </c>
      <c r="GX14" s="12">
        <v>12.5</v>
      </c>
      <c r="GY14" s="12">
        <v>12.5</v>
      </c>
      <c r="GZ14" s="12">
        <v>15</v>
      </c>
      <c r="HA14" s="12">
        <v>15</v>
      </c>
      <c r="HB14" s="12">
        <v>15</v>
      </c>
      <c r="HC14" s="12">
        <v>10</v>
      </c>
      <c r="HD14" s="12">
        <v>12.5</v>
      </c>
      <c r="HE14" s="12">
        <v>12.5</v>
      </c>
      <c r="HF14" s="12">
        <v>12.5</v>
      </c>
      <c r="HG14" s="12">
        <v>12.5</v>
      </c>
      <c r="HH14" s="12">
        <v>12.5</v>
      </c>
      <c r="HI14" s="12">
        <v>12.5</v>
      </c>
      <c r="HJ14" s="12">
        <v>12.5</v>
      </c>
      <c r="HK14" s="12">
        <v>12.5</v>
      </c>
      <c r="HL14" s="12">
        <v>12.5</v>
      </c>
      <c r="HM14" s="12">
        <v>12.5</v>
      </c>
      <c r="HN14" s="12">
        <v>12.5</v>
      </c>
      <c r="HO14" s="12">
        <v>12.5</v>
      </c>
      <c r="HP14" s="12">
        <v>12.5</v>
      </c>
      <c r="HQ14" s="12">
        <v>12.5</v>
      </c>
      <c r="HR14" s="12">
        <v>12.5</v>
      </c>
      <c r="HS14" s="12">
        <v>12.5</v>
      </c>
      <c r="HT14" s="12">
        <v>12.5</v>
      </c>
      <c r="HU14" s="12">
        <v>12.5</v>
      </c>
      <c r="HV14" s="12">
        <v>7.5</v>
      </c>
      <c r="HW14" s="12">
        <v>7.5</v>
      </c>
      <c r="HX14" s="12">
        <v>7.5</v>
      </c>
      <c r="HY14" s="12">
        <v>7.5</v>
      </c>
      <c r="HZ14" s="12">
        <v>7.5</v>
      </c>
      <c r="IA14" s="12">
        <v>7.5</v>
      </c>
      <c r="IB14" s="12">
        <v>7.5</v>
      </c>
      <c r="IC14" s="12">
        <v>7.5</v>
      </c>
      <c r="ID14" s="12">
        <v>7.5</v>
      </c>
      <c r="IE14" s="12">
        <v>7.5</v>
      </c>
      <c r="IF14" s="12">
        <v>7.5</v>
      </c>
      <c r="IG14" s="12">
        <v>5</v>
      </c>
      <c r="IH14" s="157">
        <v>5</v>
      </c>
      <c r="II14" s="280">
        <v>5</v>
      </c>
      <c r="IJ14" s="62">
        <v>5</v>
      </c>
      <c r="IK14" s="62">
        <v>5</v>
      </c>
      <c r="IL14" s="62">
        <v>5</v>
      </c>
      <c r="IM14" s="62">
        <v>5</v>
      </c>
      <c r="IN14" s="62">
        <f>AVERAGE(CongestionIndex!C115:D115)</f>
        <v>5</v>
      </c>
      <c r="IO14" s="155">
        <f>SUM(IN12:IN26)/15</f>
        <v>4.2</v>
      </c>
      <c r="IP14" s="163">
        <f>SUM(IM12:IM26)/15</f>
        <v>4.0333333333333332</v>
      </c>
      <c r="IQ14" s="163">
        <f>IO14-IP14</f>
        <v>0.16666666666666696</v>
      </c>
      <c r="JD14" s="162"/>
    </row>
    <row r="15" spans="1:266" s="62" customFormat="1" ht="13.5">
      <c r="A15" s="61" t="s">
        <v>28</v>
      </c>
      <c r="B15" s="64">
        <v>4</v>
      </c>
      <c r="C15" s="64">
        <v>2</v>
      </c>
      <c r="D15" s="64">
        <v>4</v>
      </c>
      <c r="E15" s="64">
        <v>0.5</v>
      </c>
      <c r="F15" s="64">
        <v>0.5</v>
      </c>
      <c r="G15" s="64">
        <v>0.5</v>
      </c>
      <c r="H15" s="64">
        <v>0.5</v>
      </c>
      <c r="I15" s="64">
        <v>4.5</v>
      </c>
      <c r="J15" s="64">
        <v>6</v>
      </c>
      <c r="K15" s="64">
        <v>5</v>
      </c>
      <c r="L15" s="64">
        <v>2.5</v>
      </c>
      <c r="M15" s="64">
        <v>2</v>
      </c>
      <c r="N15" s="64">
        <v>6</v>
      </c>
      <c r="O15" s="64">
        <v>14.5</v>
      </c>
      <c r="P15" s="64">
        <v>12</v>
      </c>
      <c r="Q15" s="64">
        <v>8.5</v>
      </c>
      <c r="R15" s="64">
        <v>6</v>
      </c>
      <c r="S15" s="64">
        <v>4</v>
      </c>
      <c r="T15" s="64">
        <v>4</v>
      </c>
      <c r="U15" s="64">
        <v>4</v>
      </c>
      <c r="V15" s="64">
        <v>5.5</v>
      </c>
      <c r="W15" s="64">
        <v>3.5</v>
      </c>
      <c r="X15" s="64">
        <v>4.5</v>
      </c>
      <c r="Y15" s="64">
        <v>2</v>
      </c>
      <c r="Z15" s="64">
        <v>1.5</v>
      </c>
      <c r="AA15" s="64">
        <v>1.5</v>
      </c>
      <c r="AB15" s="64">
        <v>0</v>
      </c>
      <c r="AC15" s="64">
        <v>3</v>
      </c>
      <c r="AD15" s="64">
        <v>2.5</v>
      </c>
      <c r="AE15" s="64">
        <v>2</v>
      </c>
      <c r="AF15" s="64">
        <v>2</v>
      </c>
      <c r="AG15" s="64">
        <v>5</v>
      </c>
      <c r="AH15" s="64">
        <v>6</v>
      </c>
      <c r="AI15" s="64">
        <v>6</v>
      </c>
      <c r="AJ15" s="64">
        <v>5</v>
      </c>
      <c r="AK15" s="64">
        <v>5</v>
      </c>
      <c r="AL15" s="64">
        <v>5.5</v>
      </c>
      <c r="AM15" s="64">
        <v>4</v>
      </c>
      <c r="AN15" s="64">
        <v>3.5</v>
      </c>
      <c r="AO15" s="64">
        <v>2.5</v>
      </c>
      <c r="AP15" s="64">
        <v>2.5</v>
      </c>
      <c r="AQ15" s="64">
        <v>3.5</v>
      </c>
      <c r="AR15" s="64">
        <v>3.5</v>
      </c>
      <c r="AS15" s="64">
        <v>3.5</v>
      </c>
      <c r="AT15" s="64">
        <v>3</v>
      </c>
      <c r="AU15" s="64">
        <v>3.5</v>
      </c>
      <c r="AV15" s="64">
        <v>3.5</v>
      </c>
      <c r="AW15" s="64">
        <v>3</v>
      </c>
      <c r="AX15" s="64">
        <v>1.5</v>
      </c>
      <c r="AY15" s="64">
        <v>5</v>
      </c>
      <c r="AZ15" s="64">
        <v>2</v>
      </c>
      <c r="BA15" s="64">
        <v>2.5</v>
      </c>
      <c r="BB15" s="64">
        <v>4</v>
      </c>
      <c r="BC15" s="64">
        <v>3.5</v>
      </c>
      <c r="BD15" s="64">
        <v>4</v>
      </c>
      <c r="BE15" s="64">
        <v>4</v>
      </c>
      <c r="BF15" s="64">
        <v>3</v>
      </c>
      <c r="BG15" s="64">
        <v>2</v>
      </c>
      <c r="BH15" s="64">
        <v>2.5</v>
      </c>
      <c r="BI15" s="64">
        <v>5.5</v>
      </c>
      <c r="BJ15" s="64">
        <v>2.5</v>
      </c>
      <c r="BK15" s="64">
        <v>5</v>
      </c>
      <c r="BL15" s="64">
        <v>4</v>
      </c>
      <c r="BM15" s="64">
        <v>6.5</v>
      </c>
      <c r="BN15" s="64">
        <v>2.5</v>
      </c>
      <c r="BO15" s="64">
        <v>0.5</v>
      </c>
      <c r="BP15" s="64">
        <v>0.5</v>
      </c>
      <c r="BQ15" s="64">
        <v>2</v>
      </c>
      <c r="BR15" s="64">
        <v>2.5</v>
      </c>
      <c r="BS15" s="64">
        <v>1.5</v>
      </c>
      <c r="BT15" s="64">
        <v>4.5</v>
      </c>
      <c r="BU15" s="64">
        <v>3</v>
      </c>
      <c r="BV15" s="64">
        <v>3.5</v>
      </c>
      <c r="BW15" s="64">
        <v>3</v>
      </c>
      <c r="BX15" s="64">
        <v>3.5</v>
      </c>
      <c r="BY15" s="64">
        <v>4.5</v>
      </c>
      <c r="BZ15" s="64">
        <v>4</v>
      </c>
      <c r="CA15" s="64">
        <v>5</v>
      </c>
      <c r="CB15" s="64">
        <v>7</v>
      </c>
      <c r="CC15" s="64">
        <v>7.5</v>
      </c>
      <c r="CD15" s="64">
        <v>5</v>
      </c>
      <c r="CE15" s="64">
        <v>2.5</v>
      </c>
      <c r="CF15" s="64">
        <v>1</v>
      </c>
      <c r="CG15" s="64">
        <v>3</v>
      </c>
      <c r="CH15" s="64">
        <v>2</v>
      </c>
      <c r="CI15" s="64">
        <v>2</v>
      </c>
      <c r="CJ15" s="64">
        <v>2</v>
      </c>
      <c r="CK15" s="64">
        <v>2.5</v>
      </c>
      <c r="CL15" s="64">
        <v>1</v>
      </c>
      <c r="CM15" s="64">
        <v>2</v>
      </c>
      <c r="CN15" s="64">
        <v>1.5</v>
      </c>
      <c r="CO15" s="64">
        <v>3.5</v>
      </c>
      <c r="CP15" s="64">
        <v>0</v>
      </c>
      <c r="CQ15" s="64">
        <v>2</v>
      </c>
      <c r="CR15" s="64">
        <v>2.5</v>
      </c>
      <c r="CS15" s="64">
        <v>2.5</v>
      </c>
      <c r="CT15" s="64">
        <v>3.5</v>
      </c>
      <c r="CU15" s="64">
        <v>3</v>
      </c>
      <c r="CV15" s="64">
        <v>4</v>
      </c>
      <c r="CW15" s="64">
        <v>2.5</v>
      </c>
      <c r="CX15" s="64">
        <v>3.5</v>
      </c>
      <c r="CY15" s="64">
        <v>2.5</v>
      </c>
      <c r="CZ15" s="64">
        <v>2</v>
      </c>
      <c r="DA15" s="64">
        <v>2</v>
      </c>
      <c r="DB15" s="64">
        <v>2.5</v>
      </c>
      <c r="DC15" s="64">
        <v>2.5</v>
      </c>
      <c r="DD15" s="64">
        <v>3.5</v>
      </c>
      <c r="DE15" s="64">
        <v>0</v>
      </c>
      <c r="DF15" s="64">
        <v>4.5</v>
      </c>
      <c r="DG15" s="64">
        <v>3</v>
      </c>
      <c r="DH15" s="64">
        <v>7.5</v>
      </c>
      <c r="DI15" s="64">
        <v>3</v>
      </c>
      <c r="DJ15" s="64">
        <v>4</v>
      </c>
      <c r="DK15" s="64">
        <v>4</v>
      </c>
      <c r="DL15" s="64">
        <v>8</v>
      </c>
      <c r="DM15" s="64">
        <v>3</v>
      </c>
      <c r="DN15" s="64">
        <v>2.5</v>
      </c>
      <c r="DO15" s="64">
        <v>6.5</v>
      </c>
      <c r="DP15" s="64">
        <v>3.5</v>
      </c>
      <c r="DQ15" s="64">
        <v>8</v>
      </c>
      <c r="DR15" s="64">
        <v>5.5</v>
      </c>
      <c r="DS15" s="64">
        <v>5.5</v>
      </c>
      <c r="DT15" s="64">
        <v>6</v>
      </c>
      <c r="DU15" s="64">
        <v>6</v>
      </c>
      <c r="DV15" s="64">
        <v>7.5</v>
      </c>
      <c r="DW15" s="64">
        <v>8.5</v>
      </c>
      <c r="DX15" s="64">
        <v>9</v>
      </c>
      <c r="DY15" s="64">
        <v>9</v>
      </c>
      <c r="DZ15" s="64">
        <v>4</v>
      </c>
      <c r="EA15" s="64">
        <v>4</v>
      </c>
      <c r="EB15" s="64">
        <v>4</v>
      </c>
      <c r="EC15" s="64">
        <v>4.5</v>
      </c>
      <c r="ED15" s="64">
        <v>6</v>
      </c>
      <c r="EE15" s="64">
        <v>9</v>
      </c>
      <c r="EF15" s="64">
        <v>7</v>
      </c>
      <c r="EG15" s="64">
        <v>6</v>
      </c>
      <c r="EH15" s="64">
        <v>7</v>
      </c>
      <c r="EI15" s="64">
        <v>10.5</v>
      </c>
      <c r="EJ15" s="64">
        <v>7</v>
      </c>
      <c r="EK15" s="64">
        <v>4.5</v>
      </c>
      <c r="EL15" s="64">
        <v>6</v>
      </c>
      <c r="EM15" s="64">
        <v>4.5</v>
      </c>
      <c r="EN15" s="64">
        <v>5.5</v>
      </c>
      <c r="EO15" s="64">
        <v>4.5</v>
      </c>
      <c r="EP15" s="64">
        <v>5.5</v>
      </c>
      <c r="EQ15" s="64">
        <v>7</v>
      </c>
      <c r="ER15" s="64">
        <v>2.5</v>
      </c>
      <c r="ES15" s="64">
        <v>4</v>
      </c>
      <c r="ET15" s="64">
        <v>5</v>
      </c>
      <c r="EU15" s="64">
        <v>4.5</v>
      </c>
      <c r="EV15" s="64">
        <v>5</v>
      </c>
      <c r="EW15" s="64">
        <v>5.5</v>
      </c>
      <c r="EX15" s="64">
        <v>5.5</v>
      </c>
      <c r="EY15" s="64">
        <v>7</v>
      </c>
      <c r="EZ15" s="64">
        <v>7</v>
      </c>
      <c r="FA15" s="64">
        <v>7.5</v>
      </c>
      <c r="FB15" s="64">
        <v>7.5</v>
      </c>
      <c r="FC15" s="64">
        <v>3.5</v>
      </c>
      <c r="FD15" s="64">
        <v>5.5</v>
      </c>
      <c r="FE15" s="64">
        <v>4.5</v>
      </c>
      <c r="FF15" s="64">
        <v>4</v>
      </c>
      <c r="FG15" s="64">
        <v>7</v>
      </c>
      <c r="FH15" s="64">
        <v>10.5</v>
      </c>
      <c r="FI15" s="64">
        <v>14.5</v>
      </c>
      <c r="FJ15" s="64">
        <v>6.5</v>
      </c>
      <c r="FK15" s="64">
        <v>6</v>
      </c>
      <c r="FL15" s="64">
        <v>7</v>
      </c>
      <c r="FM15" s="64">
        <v>4.5</v>
      </c>
      <c r="FN15" s="64">
        <v>5.5</v>
      </c>
      <c r="FO15" s="64">
        <v>7</v>
      </c>
      <c r="FP15" s="64">
        <v>4</v>
      </c>
      <c r="FQ15" s="64">
        <v>4</v>
      </c>
      <c r="FR15" s="64">
        <v>4.5</v>
      </c>
      <c r="FS15" s="64">
        <v>8</v>
      </c>
      <c r="FT15" s="64">
        <v>4</v>
      </c>
      <c r="FU15" s="64">
        <v>5</v>
      </c>
      <c r="FV15" s="64">
        <v>4.5</v>
      </c>
      <c r="FW15" s="64">
        <v>7</v>
      </c>
      <c r="FX15" s="64">
        <v>7</v>
      </c>
      <c r="FY15" s="64">
        <v>5</v>
      </c>
      <c r="FZ15" s="64">
        <v>3</v>
      </c>
      <c r="GA15" s="64">
        <v>3.5</v>
      </c>
      <c r="GB15" s="64">
        <v>4</v>
      </c>
      <c r="GC15" s="64">
        <v>4.5</v>
      </c>
      <c r="GD15" s="64">
        <v>5</v>
      </c>
      <c r="GE15" s="64">
        <v>4.5</v>
      </c>
      <c r="GF15" s="64">
        <v>4.5</v>
      </c>
      <c r="GG15" s="64">
        <v>4</v>
      </c>
      <c r="GH15" s="64">
        <v>4</v>
      </c>
      <c r="GI15" s="64">
        <v>4</v>
      </c>
      <c r="GJ15" s="64">
        <v>3</v>
      </c>
      <c r="GK15" s="64">
        <v>3.5</v>
      </c>
      <c r="GL15" s="64">
        <v>3.5</v>
      </c>
      <c r="GM15" s="64">
        <v>5</v>
      </c>
      <c r="GN15" s="64">
        <v>4.5</v>
      </c>
      <c r="GO15" s="64">
        <v>4.5</v>
      </c>
      <c r="GP15" s="64">
        <v>5</v>
      </c>
      <c r="GQ15" s="64">
        <v>3.5</v>
      </c>
      <c r="GR15" s="64">
        <v>3.5</v>
      </c>
      <c r="GS15" s="64">
        <v>4.5</v>
      </c>
      <c r="GT15" s="64">
        <v>4.5</v>
      </c>
      <c r="GU15" s="64">
        <v>4.5</v>
      </c>
      <c r="GV15" s="64">
        <v>4.5</v>
      </c>
      <c r="GW15" s="64">
        <v>4.5</v>
      </c>
      <c r="GX15" s="64">
        <v>4.5</v>
      </c>
      <c r="GY15" s="64">
        <v>4.5</v>
      </c>
      <c r="GZ15" s="64">
        <v>4.5</v>
      </c>
      <c r="HA15" s="64">
        <v>4.5</v>
      </c>
      <c r="HB15" s="64">
        <v>4.5</v>
      </c>
      <c r="HC15" s="64">
        <v>4.5</v>
      </c>
      <c r="HD15" s="64">
        <v>4.5</v>
      </c>
      <c r="HE15" s="64">
        <v>4.5</v>
      </c>
      <c r="HF15" s="64">
        <v>2.5</v>
      </c>
      <c r="HG15" s="64">
        <v>4.5</v>
      </c>
      <c r="HH15" s="64">
        <v>4.5</v>
      </c>
      <c r="HI15" s="64">
        <v>5</v>
      </c>
      <c r="HJ15" s="64">
        <v>4.5</v>
      </c>
      <c r="HK15" s="64">
        <v>4.5</v>
      </c>
      <c r="HL15" s="64">
        <v>4</v>
      </c>
      <c r="HM15" s="64">
        <v>4.5</v>
      </c>
      <c r="HN15" s="64">
        <v>4.5</v>
      </c>
      <c r="HO15" s="64">
        <v>3.5</v>
      </c>
      <c r="HP15" s="64">
        <v>3.5</v>
      </c>
      <c r="HQ15" s="64">
        <v>3.5</v>
      </c>
      <c r="HR15" s="64">
        <v>5</v>
      </c>
      <c r="HS15" s="64">
        <v>5</v>
      </c>
      <c r="HT15" s="64">
        <v>5</v>
      </c>
      <c r="HU15" s="64">
        <v>3.5</v>
      </c>
      <c r="HV15" s="64">
        <v>3.5</v>
      </c>
      <c r="HW15" s="64">
        <v>3.5</v>
      </c>
      <c r="HX15" s="64">
        <v>4</v>
      </c>
      <c r="HY15" s="64">
        <v>7.5</v>
      </c>
      <c r="HZ15" s="64">
        <v>7.5</v>
      </c>
      <c r="IA15" s="64">
        <v>7.5</v>
      </c>
      <c r="IB15" s="64">
        <v>6</v>
      </c>
      <c r="IC15" s="64">
        <v>6</v>
      </c>
      <c r="ID15" s="64">
        <v>6</v>
      </c>
      <c r="IE15" s="64">
        <v>6</v>
      </c>
      <c r="IF15" s="64">
        <v>6</v>
      </c>
      <c r="IG15" s="12">
        <v>3.5</v>
      </c>
      <c r="IH15" s="12">
        <v>5</v>
      </c>
      <c r="II15" s="160">
        <v>5</v>
      </c>
      <c r="IJ15" s="62">
        <v>3.5</v>
      </c>
      <c r="IK15" s="62">
        <v>3.5</v>
      </c>
      <c r="IL15" s="62">
        <v>3.5</v>
      </c>
      <c r="IM15" s="62">
        <v>3.5</v>
      </c>
      <c r="IN15" s="62">
        <f>AVERAGE(CongestionIndex!C116:D116)</f>
        <v>7</v>
      </c>
      <c r="IO15" s="155"/>
      <c r="IP15" s="163"/>
      <c r="IQ15" s="163"/>
      <c r="JD15" s="163"/>
    </row>
    <row r="16" spans="1:266" s="62" customFormat="1" ht="13.5">
      <c r="A16" s="61" t="s">
        <v>30</v>
      </c>
      <c r="B16" s="12">
        <v>0</v>
      </c>
      <c r="C16" s="12">
        <v>1</v>
      </c>
      <c r="D16" s="12">
        <v>0</v>
      </c>
      <c r="E16" s="12">
        <v>0</v>
      </c>
      <c r="F16" s="12">
        <v>0</v>
      </c>
      <c r="G16" s="12">
        <v>0</v>
      </c>
      <c r="H16" s="12">
        <v>0.5</v>
      </c>
      <c r="I16" s="12">
        <v>0</v>
      </c>
      <c r="J16" s="12">
        <v>0</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2</v>
      </c>
      <c r="AG16" s="12">
        <v>0.5</v>
      </c>
      <c r="AH16" s="12">
        <v>0.5</v>
      </c>
      <c r="AI16" s="12">
        <v>0.5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1</v>
      </c>
      <c r="CR16" s="12">
        <v>0</v>
      </c>
      <c r="CS16" s="12">
        <v>0</v>
      </c>
      <c r="CT16" s="12">
        <v>0</v>
      </c>
      <c r="CU16" s="12">
        <v>0.5</v>
      </c>
      <c r="CV16" s="12">
        <v>0</v>
      </c>
      <c r="CW16" s="12">
        <v>0</v>
      </c>
      <c r="CX16" s="12">
        <v>0</v>
      </c>
      <c r="CY16" s="12">
        <v>0</v>
      </c>
      <c r="CZ16" s="12">
        <v>0</v>
      </c>
      <c r="DA16" s="12">
        <v>0</v>
      </c>
      <c r="DB16" s="12">
        <v>0.5</v>
      </c>
      <c r="DC16" s="12">
        <v>0</v>
      </c>
      <c r="DD16" s="12">
        <v>0</v>
      </c>
      <c r="DE16" s="12">
        <v>1</v>
      </c>
      <c r="DF16" s="12">
        <v>0</v>
      </c>
      <c r="DG16" s="12">
        <v>0</v>
      </c>
      <c r="DH16" s="12">
        <v>2.5</v>
      </c>
      <c r="DI16" s="12">
        <v>3.5</v>
      </c>
      <c r="DJ16" s="12">
        <v>1.5</v>
      </c>
      <c r="DK16" s="12">
        <v>0.5</v>
      </c>
      <c r="DL16" s="12">
        <v>1</v>
      </c>
      <c r="DM16" s="12">
        <v>0</v>
      </c>
      <c r="DN16" s="12">
        <v>0</v>
      </c>
      <c r="DO16" s="12">
        <v>0</v>
      </c>
      <c r="DP16" s="12">
        <v>0</v>
      </c>
      <c r="DQ16" s="12">
        <v>0</v>
      </c>
      <c r="DR16" s="12">
        <v>0.5</v>
      </c>
      <c r="DS16" s="12">
        <v>0.5</v>
      </c>
      <c r="DT16" s="12">
        <v>0.5</v>
      </c>
      <c r="DU16" s="12">
        <v>0.5</v>
      </c>
      <c r="DV16" s="12">
        <v>0.5</v>
      </c>
      <c r="DW16" s="12">
        <v>1</v>
      </c>
      <c r="DX16" s="12">
        <v>1.5</v>
      </c>
      <c r="DY16" s="12">
        <v>1.5</v>
      </c>
      <c r="DZ16" s="12">
        <v>1.5</v>
      </c>
      <c r="EA16" s="12">
        <v>1.5</v>
      </c>
      <c r="EB16" s="12">
        <v>3</v>
      </c>
      <c r="EC16" s="12">
        <v>3</v>
      </c>
      <c r="ED16" s="12">
        <v>0.5</v>
      </c>
      <c r="EE16" s="12">
        <v>0.5</v>
      </c>
      <c r="EF16" s="12">
        <v>0.5</v>
      </c>
      <c r="EG16" s="12">
        <v>0.5</v>
      </c>
      <c r="EH16" s="12">
        <v>0.5</v>
      </c>
      <c r="EI16" s="12">
        <v>0.5</v>
      </c>
      <c r="EJ16" s="12">
        <v>0.5</v>
      </c>
      <c r="EK16" s="12">
        <v>0.5</v>
      </c>
      <c r="EL16" s="12">
        <v>0.5</v>
      </c>
      <c r="EM16" s="12">
        <v>0.5</v>
      </c>
      <c r="EN16" s="12">
        <v>2</v>
      </c>
      <c r="EO16" s="12">
        <v>2</v>
      </c>
      <c r="EP16" s="12">
        <v>2</v>
      </c>
      <c r="EQ16" s="12">
        <v>2</v>
      </c>
      <c r="ER16" s="12">
        <v>1</v>
      </c>
      <c r="ES16" s="12">
        <v>2</v>
      </c>
      <c r="ET16" s="12">
        <v>2</v>
      </c>
      <c r="EU16" s="12">
        <v>2</v>
      </c>
      <c r="EV16" s="12">
        <v>2</v>
      </c>
      <c r="EW16" s="12">
        <v>2</v>
      </c>
      <c r="EX16" s="12">
        <v>2</v>
      </c>
      <c r="EY16" s="12">
        <v>1.5</v>
      </c>
      <c r="EZ16" s="12">
        <v>1</v>
      </c>
      <c r="FA16" s="12">
        <v>1</v>
      </c>
      <c r="FB16" s="12">
        <v>1.5</v>
      </c>
      <c r="FC16" s="12">
        <v>3.5</v>
      </c>
      <c r="FD16" s="12">
        <v>1.5</v>
      </c>
      <c r="FE16" s="12">
        <v>1.5</v>
      </c>
      <c r="FF16" s="12">
        <v>1.5</v>
      </c>
      <c r="FG16" s="12">
        <v>1.5</v>
      </c>
      <c r="FH16" s="12">
        <v>1.5</v>
      </c>
      <c r="FI16" s="12">
        <v>4</v>
      </c>
      <c r="FJ16" s="12">
        <v>3</v>
      </c>
      <c r="FK16" s="12">
        <v>3.5</v>
      </c>
      <c r="FL16" s="12">
        <v>3.5</v>
      </c>
      <c r="FM16" s="12">
        <v>2</v>
      </c>
      <c r="FN16" s="12">
        <v>2</v>
      </c>
      <c r="FO16" s="12">
        <v>2</v>
      </c>
      <c r="FP16" s="12">
        <v>2</v>
      </c>
      <c r="FQ16" s="12">
        <v>3.5</v>
      </c>
      <c r="FR16" s="12">
        <v>3.5</v>
      </c>
      <c r="FS16" s="12">
        <v>3.5</v>
      </c>
      <c r="FT16" s="12">
        <v>0.5</v>
      </c>
      <c r="FU16" s="12">
        <v>0.5</v>
      </c>
      <c r="FV16" s="12">
        <v>1.5</v>
      </c>
      <c r="FW16" s="12">
        <v>1.5</v>
      </c>
      <c r="FX16" s="12">
        <v>1.5</v>
      </c>
      <c r="FY16" s="12">
        <v>2.5</v>
      </c>
      <c r="FZ16" s="12">
        <v>2</v>
      </c>
      <c r="GA16" s="12">
        <v>1.5</v>
      </c>
      <c r="GB16" s="12">
        <v>0.5</v>
      </c>
      <c r="GC16" s="12">
        <v>0.5</v>
      </c>
      <c r="GD16" s="12">
        <v>3</v>
      </c>
      <c r="GE16" s="12">
        <v>1.5</v>
      </c>
      <c r="GF16" s="12">
        <v>2.5</v>
      </c>
      <c r="GG16" s="12">
        <v>2.5</v>
      </c>
      <c r="GH16" s="12">
        <v>1.5</v>
      </c>
      <c r="GI16" s="12">
        <v>1.5</v>
      </c>
      <c r="GJ16" s="12">
        <v>1.5</v>
      </c>
      <c r="GK16" s="12">
        <v>0.5</v>
      </c>
      <c r="GL16" s="12">
        <v>1</v>
      </c>
      <c r="GM16" s="12">
        <v>1.5</v>
      </c>
      <c r="GN16" s="12">
        <v>2.5</v>
      </c>
      <c r="GO16" s="12">
        <v>1.5</v>
      </c>
      <c r="GP16" s="12">
        <v>2.5</v>
      </c>
      <c r="GQ16" s="12">
        <v>0.5</v>
      </c>
      <c r="GR16" s="12">
        <v>1.5</v>
      </c>
      <c r="GS16" s="12">
        <v>1.5</v>
      </c>
      <c r="GT16" s="12">
        <v>1.5</v>
      </c>
      <c r="GU16" s="12">
        <v>0.5</v>
      </c>
      <c r="GV16" s="12">
        <v>0.5</v>
      </c>
      <c r="GW16" s="12">
        <v>0.5</v>
      </c>
      <c r="GX16" s="12">
        <v>0.5</v>
      </c>
      <c r="GY16" s="12">
        <v>0.5</v>
      </c>
      <c r="GZ16" s="12">
        <v>0.5</v>
      </c>
      <c r="HA16" s="12">
        <v>0.5</v>
      </c>
      <c r="HB16" s="12">
        <v>0.5</v>
      </c>
      <c r="HC16" s="12">
        <v>0.5</v>
      </c>
      <c r="HD16" s="12">
        <v>0.5</v>
      </c>
      <c r="HE16" s="12">
        <v>1.5</v>
      </c>
      <c r="HF16" s="12">
        <v>1.5</v>
      </c>
      <c r="HG16" s="12">
        <v>0.5</v>
      </c>
      <c r="HH16" s="12">
        <v>0.5</v>
      </c>
      <c r="HI16" s="12">
        <v>1</v>
      </c>
      <c r="HJ16" s="12">
        <v>0.5</v>
      </c>
      <c r="HK16" s="12">
        <v>0.5</v>
      </c>
      <c r="HL16" s="12">
        <v>1.5</v>
      </c>
      <c r="HM16" s="12">
        <v>1.5</v>
      </c>
      <c r="HN16" s="12">
        <v>1.5</v>
      </c>
      <c r="HO16" s="12">
        <v>1.5</v>
      </c>
      <c r="HP16" s="12">
        <v>1.5</v>
      </c>
      <c r="HQ16" s="12">
        <v>1</v>
      </c>
      <c r="HR16" s="12">
        <v>1</v>
      </c>
      <c r="HS16" s="12">
        <v>0.5</v>
      </c>
      <c r="HT16" s="12">
        <v>0.5</v>
      </c>
      <c r="HU16" s="12">
        <v>1</v>
      </c>
      <c r="HV16" s="12">
        <v>0.5</v>
      </c>
      <c r="HW16" s="12">
        <v>0.5</v>
      </c>
      <c r="HX16" s="12">
        <v>1.5</v>
      </c>
      <c r="HY16" s="12">
        <v>1</v>
      </c>
      <c r="HZ16" s="12">
        <v>1.5</v>
      </c>
      <c r="IA16" s="12">
        <v>1</v>
      </c>
      <c r="IB16" s="12">
        <v>0</v>
      </c>
      <c r="IC16" s="12">
        <v>0</v>
      </c>
      <c r="ID16" s="12">
        <v>0</v>
      </c>
      <c r="IE16" s="12">
        <v>0</v>
      </c>
      <c r="IF16" s="12">
        <v>0</v>
      </c>
      <c r="IG16" s="12">
        <v>1.5</v>
      </c>
      <c r="IH16" s="12">
        <v>1.5</v>
      </c>
      <c r="II16" s="62">
        <v>1.5</v>
      </c>
      <c r="IJ16" s="62">
        <v>2</v>
      </c>
      <c r="IK16" s="62">
        <v>2</v>
      </c>
      <c r="IL16" s="62">
        <v>2</v>
      </c>
      <c r="IM16" s="62">
        <v>2</v>
      </c>
      <c r="IN16" s="62">
        <f>AVERAGE(CongestionIndex!C117:D117)</f>
        <v>2</v>
      </c>
      <c r="IO16" s="155"/>
      <c r="IP16" s="163"/>
      <c r="IQ16" s="169"/>
      <c r="JD16" s="160"/>
    </row>
    <row r="17" spans="1:264" s="62" customFormat="1" ht="13.5">
      <c r="A17" s="65" t="s">
        <v>32</v>
      </c>
      <c r="B17" s="12">
        <v>0</v>
      </c>
      <c r="C17" s="12">
        <v>0</v>
      </c>
      <c r="D17" s="12">
        <v>0</v>
      </c>
      <c r="E17" s="12">
        <v>0.5</v>
      </c>
      <c r="F17" s="12">
        <v>0</v>
      </c>
      <c r="G17" s="12">
        <v>1</v>
      </c>
      <c r="H17" s="12">
        <v>1</v>
      </c>
      <c r="I17" s="12">
        <v>0</v>
      </c>
      <c r="J17" s="12">
        <v>0</v>
      </c>
      <c r="K17" s="12">
        <v>0</v>
      </c>
      <c r="L17" s="12">
        <v>0</v>
      </c>
      <c r="M17" s="12">
        <v>0</v>
      </c>
      <c r="N17" s="12">
        <v>1</v>
      </c>
      <c r="O17" s="12">
        <v>1</v>
      </c>
      <c r="P17" s="12">
        <v>0</v>
      </c>
      <c r="Q17" s="12">
        <v>0</v>
      </c>
      <c r="R17" s="12">
        <v>0</v>
      </c>
      <c r="S17" s="12">
        <v>0</v>
      </c>
      <c r="T17" s="12">
        <v>0</v>
      </c>
      <c r="U17" s="12">
        <v>1.5</v>
      </c>
      <c r="V17" s="12">
        <v>0</v>
      </c>
      <c r="W17" s="12">
        <v>0</v>
      </c>
      <c r="X17" s="12">
        <v>0</v>
      </c>
      <c r="Y17" s="12">
        <v>0</v>
      </c>
      <c r="Z17" s="12">
        <v>0</v>
      </c>
      <c r="AA17" s="12">
        <v>0</v>
      </c>
      <c r="AB17" s="12">
        <v>0</v>
      </c>
      <c r="AC17" s="12">
        <v>0</v>
      </c>
      <c r="AD17" s="12">
        <v>1</v>
      </c>
      <c r="AE17" s="12">
        <v>1</v>
      </c>
      <c r="AF17" s="12">
        <v>1</v>
      </c>
      <c r="AG17" s="12">
        <v>0</v>
      </c>
      <c r="AH17" s="12">
        <v>1.5</v>
      </c>
      <c r="AI17" s="12">
        <v>1.5</v>
      </c>
      <c r="AJ17" s="12">
        <v>0</v>
      </c>
      <c r="AK17" s="12">
        <v>0</v>
      </c>
      <c r="AL17" s="12">
        <v>2</v>
      </c>
      <c r="AM17" s="12">
        <v>1</v>
      </c>
      <c r="AN17" s="12">
        <v>1</v>
      </c>
      <c r="AO17" s="12">
        <v>1</v>
      </c>
      <c r="AP17" s="12">
        <v>0</v>
      </c>
      <c r="AQ17" s="12">
        <v>0</v>
      </c>
      <c r="AR17" s="12">
        <v>0.5</v>
      </c>
      <c r="AS17" s="12">
        <v>0.5</v>
      </c>
      <c r="AT17" s="12">
        <v>0.5</v>
      </c>
      <c r="AU17" s="12">
        <v>0</v>
      </c>
      <c r="AV17" s="12">
        <v>0</v>
      </c>
      <c r="AW17" s="12">
        <v>0</v>
      </c>
      <c r="AX17" s="12">
        <v>0</v>
      </c>
      <c r="AY17" s="12">
        <v>0.5</v>
      </c>
      <c r="AZ17" s="12">
        <v>1</v>
      </c>
      <c r="BA17" s="12">
        <v>0</v>
      </c>
      <c r="BB17" s="12">
        <v>0</v>
      </c>
      <c r="BC17" s="12">
        <v>0</v>
      </c>
      <c r="BD17" s="12">
        <v>0</v>
      </c>
      <c r="BE17" s="12">
        <v>1</v>
      </c>
      <c r="BF17" s="12">
        <v>0</v>
      </c>
      <c r="BG17" s="12">
        <v>0</v>
      </c>
      <c r="BH17" s="12">
        <v>0</v>
      </c>
      <c r="BI17" s="12">
        <v>0</v>
      </c>
      <c r="BJ17" s="12">
        <v>0</v>
      </c>
      <c r="BK17" s="12">
        <v>0</v>
      </c>
      <c r="BL17" s="12">
        <v>0</v>
      </c>
      <c r="BM17" s="12">
        <v>0</v>
      </c>
      <c r="BN17" s="12">
        <v>0</v>
      </c>
      <c r="BO17" s="12">
        <v>0</v>
      </c>
      <c r="BP17" s="12">
        <v>0</v>
      </c>
      <c r="BQ17" s="12">
        <v>0</v>
      </c>
      <c r="BR17" s="12">
        <v>0</v>
      </c>
      <c r="BS17" s="12">
        <v>0.5</v>
      </c>
      <c r="BT17" s="12">
        <v>0</v>
      </c>
      <c r="BU17" s="12">
        <v>1</v>
      </c>
      <c r="BV17" s="12">
        <v>0</v>
      </c>
      <c r="BW17" s="12">
        <v>0</v>
      </c>
      <c r="BX17" s="12">
        <v>0</v>
      </c>
      <c r="BY17" s="12">
        <v>2.5</v>
      </c>
      <c r="BZ17" s="12">
        <v>0</v>
      </c>
      <c r="CA17" s="12">
        <v>0</v>
      </c>
      <c r="CB17" s="12">
        <v>0</v>
      </c>
      <c r="CC17" s="12">
        <v>0</v>
      </c>
      <c r="CD17" s="12">
        <v>0</v>
      </c>
      <c r="CE17" s="12">
        <v>0</v>
      </c>
      <c r="CF17" s="12">
        <v>0</v>
      </c>
      <c r="CG17" s="12">
        <v>3</v>
      </c>
      <c r="CH17" s="12">
        <v>3</v>
      </c>
      <c r="CI17" s="12">
        <v>1</v>
      </c>
      <c r="CJ17" s="12">
        <v>0</v>
      </c>
      <c r="CK17" s="12">
        <v>1.5</v>
      </c>
      <c r="CL17" s="12">
        <v>0</v>
      </c>
      <c r="CM17" s="12">
        <v>1</v>
      </c>
      <c r="CN17" s="12">
        <v>0</v>
      </c>
      <c r="CO17" s="12">
        <v>1.5</v>
      </c>
      <c r="CP17" s="12">
        <v>0</v>
      </c>
      <c r="CQ17" s="12">
        <v>0</v>
      </c>
      <c r="CR17" s="12">
        <v>4</v>
      </c>
      <c r="CS17" s="12">
        <v>0</v>
      </c>
      <c r="CT17" s="12">
        <v>0</v>
      </c>
      <c r="CU17" s="12">
        <v>1.5</v>
      </c>
      <c r="CV17" s="12">
        <v>1.5</v>
      </c>
      <c r="CW17" s="12">
        <v>2.5</v>
      </c>
      <c r="CX17" s="12">
        <v>3</v>
      </c>
      <c r="CY17" s="12">
        <v>1.5</v>
      </c>
      <c r="CZ17" s="12">
        <v>4.5</v>
      </c>
      <c r="DA17" s="12">
        <v>0</v>
      </c>
      <c r="DB17" s="12">
        <v>0</v>
      </c>
      <c r="DC17" s="12">
        <v>3.5</v>
      </c>
      <c r="DD17" s="12">
        <v>2.5</v>
      </c>
      <c r="DE17" s="12">
        <v>2</v>
      </c>
      <c r="DF17" s="12">
        <v>0</v>
      </c>
      <c r="DG17" s="12">
        <v>0</v>
      </c>
      <c r="DH17" s="12">
        <v>3</v>
      </c>
      <c r="DI17" s="12">
        <v>2.5</v>
      </c>
      <c r="DJ17" s="12">
        <v>1</v>
      </c>
      <c r="DK17" s="12">
        <v>4</v>
      </c>
      <c r="DL17" s="12">
        <v>6</v>
      </c>
      <c r="DM17" s="12">
        <v>3.5</v>
      </c>
      <c r="DN17" s="12">
        <v>1</v>
      </c>
      <c r="DO17" s="12">
        <v>4</v>
      </c>
      <c r="DP17" s="12">
        <v>1</v>
      </c>
      <c r="DQ17" s="12">
        <v>1</v>
      </c>
      <c r="DR17" s="12">
        <v>2.5</v>
      </c>
      <c r="DS17" s="12">
        <v>2.5</v>
      </c>
      <c r="DT17" s="12">
        <v>2.5</v>
      </c>
      <c r="DU17" s="12">
        <v>3.5</v>
      </c>
      <c r="DV17" s="12">
        <v>3.5</v>
      </c>
      <c r="DW17" s="12">
        <v>3.5</v>
      </c>
      <c r="DX17" s="12">
        <v>3.5</v>
      </c>
      <c r="DY17" s="12">
        <v>3</v>
      </c>
      <c r="DZ17" s="12">
        <v>2.5</v>
      </c>
      <c r="EA17" s="12">
        <v>5</v>
      </c>
      <c r="EB17" s="12">
        <v>12</v>
      </c>
      <c r="EC17" s="12">
        <v>13</v>
      </c>
      <c r="ED17" s="12">
        <v>1</v>
      </c>
      <c r="EE17" s="12">
        <v>2</v>
      </c>
      <c r="EF17" s="12">
        <v>9</v>
      </c>
      <c r="EG17" s="12">
        <v>9</v>
      </c>
      <c r="EH17" s="12">
        <v>1</v>
      </c>
      <c r="EI17" s="12">
        <v>0.5</v>
      </c>
      <c r="EJ17" s="12">
        <v>0.5</v>
      </c>
      <c r="EK17" s="12">
        <v>0.5</v>
      </c>
      <c r="EL17" s="12">
        <v>0.5</v>
      </c>
      <c r="EM17" s="12">
        <v>2</v>
      </c>
      <c r="EN17" s="12">
        <v>2</v>
      </c>
      <c r="EO17" s="12">
        <v>2</v>
      </c>
      <c r="EP17" s="12">
        <v>2</v>
      </c>
      <c r="EQ17" s="12">
        <v>2</v>
      </c>
      <c r="ER17" s="12">
        <v>2</v>
      </c>
      <c r="ES17" s="12">
        <v>2</v>
      </c>
      <c r="ET17" s="12">
        <v>2</v>
      </c>
      <c r="EU17" s="12">
        <v>2</v>
      </c>
      <c r="EV17" s="12">
        <v>2</v>
      </c>
      <c r="EW17" s="12">
        <v>2</v>
      </c>
      <c r="EX17" s="12">
        <v>1.5</v>
      </c>
      <c r="EY17" s="12">
        <v>1.5</v>
      </c>
      <c r="EZ17" s="12">
        <v>1.5</v>
      </c>
      <c r="FA17" s="12">
        <v>1.5</v>
      </c>
      <c r="FB17" s="12">
        <v>1.5</v>
      </c>
      <c r="FC17" s="12">
        <v>2.5</v>
      </c>
      <c r="FD17" s="12">
        <v>2</v>
      </c>
      <c r="FE17" s="12">
        <v>2</v>
      </c>
      <c r="FF17" s="12">
        <v>2</v>
      </c>
      <c r="FG17" s="12">
        <v>2</v>
      </c>
      <c r="FH17" s="12">
        <v>2</v>
      </c>
      <c r="FI17" s="12">
        <v>2</v>
      </c>
      <c r="FJ17" s="12">
        <v>2</v>
      </c>
      <c r="FK17" s="12">
        <v>2</v>
      </c>
      <c r="FL17" s="12">
        <v>2</v>
      </c>
      <c r="FM17" s="12">
        <v>5</v>
      </c>
      <c r="FN17" s="12">
        <v>2</v>
      </c>
      <c r="FO17" s="12">
        <v>2</v>
      </c>
      <c r="FP17" s="12">
        <v>2</v>
      </c>
      <c r="FQ17" s="12">
        <v>2</v>
      </c>
      <c r="FR17" s="12">
        <v>2</v>
      </c>
      <c r="FS17" s="12">
        <v>3</v>
      </c>
      <c r="FT17" s="12">
        <v>3</v>
      </c>
      <c r="FU17" s="12">
        <v>3</v>
      </c>
      <c r="FV17" s="12">
        <v>3</v>
      </c>
      <c r="FW17" s="12">
        <v>3</v>
      </c>
      <c r="FX17" s="12">
        <v>3</v>
      </c>
      <c r="FY17" s="12">
        <v>3</v>
      </c>
      <c r="FZ17" s="12">
        <v>2.5</v>
      </c>
      <c r="GA17" s="12">
        <v>2.5</v>
      </c>
      <c r="GB17" s="12">
        <v>3</v>
      </c>
      <c r="GC17" s="12">
        <v>3</v>
      </c>
      <c r="GD17" s="12">
        <v>2.5</v>
      </c>
      <c r="GE17" s="12">
        <v>3</v>
      </c>
      <c r="GF17" s="12">
        <v>3</v>
      </c>
      <c r="GG17" s="12">
        <v>3</v>
      </c>
      <c r="GH17" s="12">
        <v>3.5</v>
      </c>
      <c r="GI17" s="12">
        <v>3</v>
      </c>
      <c r="GJ17" s="12">
        <v>3</v>
      </c>
      <c r="GK17" s="12">
        <v>3</v>
      </c>
      <c r="GL17" s="12">
        <v>3</v>
      </c>
      <c r="GM17" s="12">
        <v>2.5</v>
      </c>
      <c r="GN17" s="12">
        <v>3</v>
      </c>
      <c r="GO17" s="12">
        <v>3</v>
      </c>
      <c r="GP17" s="12">
        <v>3.5</v>
      </c>
      <c r="GQ17" s="12">
        <v>3</v>
      </c>
      <c r="GR17" s="12">
        <v>3.5</v>
      </c>
      <c r="GS17" s="12">
        <v>3</v>
      </c>
      <c r="GT17" s="12">
        <v>2.5</v>
      </c>
      <c r="GU17" s="12">
        <v>3</v>
      </c>
      <c r="GV17" s="12">
        <v>3</v>
      </c>
      <c r="GW17" s="12">
        <v>3</v>
      </c>
      <c r="GX17" s="12">
        <v>3</v>
      </c>
      <c r="GY17" s="12">
        <v>3</v>
      </c>
      <c r="GZ17" s="12">
        <v>3</v>
      </c>
      <c r="HA17" s="12">
        <v>3</v>
      </c>
      <c r="HB17" s="12">
        <v>7.5</v>
      </c>
      <c r="HC17" s="12">
        <v>3</v>
      </c>
      <c r="HD17" s="12">
        <v>2.5</v>
      </c>
      <c r="HE17" s="12">
        <v>3</v>
      </c>
      <c r="HF17" s="12">
        <v>3</v>
      </c>
      <c r="HG17" s="12">
        <v>3</v>
      </c>
      <c r="HH17" s="12">
        <v>6.5</v>
      </c>
      <c r="HI17" s="12">
        <v>3</v>
      </c>
      <c r="HJ17" s="12">
        <v>3</v>
      </c>
      <c r="HK17" s="12">
        <v>3</v>
      </c>
      <c r="HL17" s="12">
        <v>3</v>
      </c>
      <c r="HM17" s="12">
        <v>3</v>
      </c>
      <c r="HN17" s="12">
        <v>3</v>
      </c>
      <c r="HO17" s="12">
        <v>3</v>
      </c>
      <c r="HP17" s="12">
        <v>3</v>
      </c>
      <c r="HQ17" s="12">
        <v>3</v>
      </c>
      <c r="HR17" s="12">
        <v>3</v>
      </c>
      <c r="HS17" s="12">
        <v>3</v>
      </c>
      <c r="HT17" s="12">
        <v>3</v>
      </c>
      <c r="HU17" s="12">
        <v>3</v>
      </c>
      <c r="HV17" s="12">
        <v>3</v>
      </c>
      <c r="HW17" s="12">
        <v>3</v>
      </c>
      <c r="HX17" s="12">
        <v>2.5</v>
      </c>
      <c r="HY17" s="12">
        <v>3</v>
      </c>
      <c r="HZ17" s="12">
        <v>3</v>
      </c>
      <c r="IA17" s="12">
        <v>3</v>
      </c>
      <c r="IB17" s="12">
        <v>3</v>
      </c>
      <c r="IC17" s="12">
        <v>3</v>
      </c>
      <c r="ID17" s="12">
        <v>3</v>
      </c>
      <c r="IE17" s="12">
        <v>3</v>
      </c>
      <c r="IF17" s="12">
        <v>3</v>
      </c>
      <c r="IG17" s="12">
        <v>2.5</v>
      </c>
      <c r="IH17" s="12">
        <v>3</v>
      </c>
      <c r="II17" s="62">
        <v>2.5</v>
      </c>
      <c r="IJ17" s="62">
        <v>2</v>
      </c>
      <c r="IK17" s="62">
        <v>2.5</v>
      </c>
      <c r="IL17" s="62">
        <v>2.5</v>
      </c>
      <c r="IM17" s="62">
        <v>2</v>
      </c>
      <c r="IN17" s="62">
        <f>AVERAGE(CongestionIndex!C118:D118)</f>
        <v>2</v>
      </c>
      <c r="IO17" s="155"/>
      <c r="IP17" s="163"/>
      <c r="IQ17" s="158"/>
    </row>
    <row r="18" spans="1:264" s="62" customFormat="1" ht="13.5">
      <c r="A18" s="61" t="s">
        <v>34</v>
      </c>
      <c r="B18" s="12">
        <v>3.5</v>
      </c>
      <c r="C18" s="12">
        <v>3.5</v>
      </c>
      <c r="D18" s="12">
        <v>3.5</v>
      </c>
      <c r="E18" s="12">
        <v>3.5</v>
      </c>
      <c r="F18" s="12">
        <v>3.5</v>
      </c>
      <c r="G18" s="12">
        <v>3.5</v>
      </c>
      <c r="H18" s="12">
        <v>1.5</v>
      </c>
      <c r="I18" s="12">
        <v>1</v>
      </c>
      <c r="J18" s="12">
        <v>1</v>
      </c>
      <c r="K18" s="12">
        <v>1</v>
      </c>
      <c r="L18" s="12">
        <v>1</v>
      </c>
      <c r="M18" s="12">
        <v>1</v>
      </c>
      <c r="N18" s="12">
        <v>1</v>
      </c>
      <c r="O18" s="12">
        <v>2</v>
      </c>
      <c r="P18" s="12">
        <v>2</v>
      </c>
      <c r="Q18" s="12">
        <v>2</v>
      </c>
      <c r="R18" s="12">
        <v>2</v>
      </c>
      <c r="S18" s="12">
        <v>2</v>
      </c>
      <c r="T18" s="12">
        <v>2</v>
      </c>
      <c r="U18" s="12">
        <v>2</v>
      </c>
      <c r="V18" s="12">
        <v>2</v>
      </c>
      <c r="W18" s="12">
        <v>3</v>
      </c>
      <c r="X18" s="12">
        <v>2</v>
      </c>
      <c r="Y18" s="12">
        <v>2.5</v>
      </c>
      <c r="Z18" s="12">
        <v>2.5</v>
      </c>
      <c r="AA18" s="12">
        <v>2.5</v>
      </c>
      <c r="AB18" s="12">
        <v>2.5</v>
      </c>
      <c r="AC18" s="12">
        <v>3.5</v>
      </c>
      <c r="AD18" s="12">
        <v>4.5</v>
      </c>
      <c r="AE18" s="12">
        <v>4.5</v>
      </c>
      <c r="AF18" s="12">
        <v>6</v>
      </c>
      <c r="AG18" s="12">
        <v>6</v>
      </c>
      <c r="AH18" s="12">
        <v>6</v>
      </c>
      <c r="AI18" s="12">
        <v>6</v>
      </c>
      <c r="AJ18" s="12">
        <v>6</v>
      </c>
      <c r="AK18" s="12">
        <v>6</v>
      </c>
      <c r="AL18" s="12">
        <v>6</v>
      </c>
      <c r="AM18" s="12">
        <v>6</v>
      </c>
      <c r="AN18" s="12">
        <v>6</v>
      </c>
      <c r="AO18" s="12">
        <v>6</v>
      </c>
      <c r="AP18" s="12">
        <v>6</v>
      </c>
      <c r="AQ18" s="12">
        <v>6</v>
      </c>
      <c r="AR18" s="12">
        <v>6</v>
      </c>
      <c r="AS18" s="12">
        <v>6</v>
      </c>
      <c r="AT18" s="12">
        <v>8</v>
      </c>
      <c r="AU18" s="12">
        <v>6</v>
      </c>
      <c r="AV18" s="12">
        <v>6</v>
      </c>
      <c r="AW18" s="12">
        <v>6</v>
      </c>
      <c r="AX18" s="12">
        <v>3.5</v>
      </c>
      <c r="AY18" s="12">
        <v>3.5</v>
      </c>
      <c r="AZ18" s="12">
        <v>3.5</v>
      </c>
      <c r="BA18" s="12">
        <v>3.5</v>
      </c>
      <c r="BB18" s="12">
        <v>3.5</v>
      </c>
      <c r="BC18" s="12">
        <v>5.5</v>
      </c>
      <c r="BD18" s="12">
        <v>4.5</v>
      </c>
      <c r="BE18" s="12">
        <v>9</v>
      </c>
      <c r="BF18" s="12">
        <v>4</v>
      </c>
      <c r="BG18" s="12">
        <v>2.5</v>
      </c>
      <c r="BH18" s="12">
        <v>7</v>
      </c>
      <c r="BI18" s="12">
        <v>7</v>
      </c>
      <c r="BJ18" s="12">
        <v>3</v>
      </c>
      <c r="BK18" s="12">
        <v>2</v>
      </c>
      <c r="BL18" s="12">
        <v>5</v>
      </c>
      <c r="BM18" s="12">
        <v>0.5</v>
      </c>
      <c r="BN18" s="12">
        <v>1</v>
      </c>
      <c r="BO18" s="12">
        <v>2</v>
      </c>
      <c r="BP18" s="12">
        <v>1</v>
      </c>
      <c r="BQ18" s="12">
        <v>6</v>
      </c>
      <c r="BR18" s="12">
        <v>6.5</v>
      </c>
      <c r="BS18" s="12">
        <v>5.5</v>
      </c>
      <c r="BT18" s="12">
        <v>15</v>
      </c>
      <c r="BU18" s="12">
        <v>17</v>
      </c>
      <c r="BV18" s="12">
        <v>15.5</v>
      </c>
      <c r="BW18" s="12">
        <v>15</v>
      </c>
      <c r="BX18" s="12">
        <v>10.5</v>
      </c>
      <c r="BY18" s="12">
        <v>9</v>
      </c>
      <c r="BZ18" s="12">
        <v>9</v>
      </c>
      <c r="CA18" s="12">
        <v>8.5</v>
      </c>
      <c r="CB18" s="12">
        <v>7</v>
      </c>
      <c r="CC18" s="12">
        <v>4.5</v>
      </c>
      <c r="CD18" s="12">
        <v>4.5</v>
      </c>
      <c r="CE18" s="12">
        <v>5.5</v>
      </c>
      <c r="CF18" s="12">
        <v>5</v>
      </c>
      <c r="CG18" s="12">
        <v>4</v>
      </c>
      <c r="CH18" s="12">
        <v>5</v>
      </c>
      <c r="CI18" s="12">
        <v>4.5</v>
      </c>
      <c r="CJ18" s="12">
        <v>4.5</v>
      </c>
      <c r="CK18" s="12">
        <v>4</v>
      </c>
      <c r="CL18" s="12">
        <v>4.5</v>
      </c>
      <c r="CM18" s="12">
        <v>5</v>
      </c>
      <c r="CN18" s="12">
        <v>1</v>
      </c>
      <c r="CO18" s="12">
        <v>2.5</v>
      </c>
      <c r="CP18" s="12">
        <v>2.5</v>
      </c>
      <c r="CQ18" s="12">
        <v>5</v>
      </c>
      <c r="CR18" s="12">
        <v>12</v>
      </c>
      <c r="CS18" s="12">
        <v>2.5</v>
      </c>
      <c r="CT18" s="12">
        <v>4</v>
      </c>
      <c r="CU18" s="12">
        <v>8.5</v>
      </c>
      <c r="CV18" s="12">
        <v>11</v>
      </c>
      <c r="CW18" s="12">
        <v>14</v>
      </c>
      <c r="CX18" s="12">
        <v>8.5</v>
      </c>
      <c r="CY18" s="12">
        <v>6.5</v>
      </c>
      <c r="CZ18" s="12">
        <v>8.5</v>
      </c>
      <c r="DA18" s="12">
        <v>3.5</v>
      </c>
      <c r="DB18" s="12">
        <v>7</v>
      </c>
      <c r="DC18" s="12">
        <v>4</v>
      </c>
      <c r="DD18" s="12">
        <v>7.5</v>
      </c>
      <c r="DE18" s="12">
        <v>1.5</v>
      </c>
      <c r="DF18" s="12">
        <v>2</v>
      </c>
      <c r="DG18" s="12">
        <v>3</v>
      </c>
      <c r="DH18" s="12">
        <v>4</v>
      </c>
      <c r="DI18" s="12">
        <v>8</v>
      </c>
      <c r="DJ18" s="12">
        <v>6</v>
      </c>
      <c r="DK18" s="12">
        <v>7</v>
      </c>
      <c r="DL18" s="12">
        <v>13.5</v>
      </c>
      <c r="DM18" s="12">
        <v>6.5</v>
      </c>
      <c r="DN18" s="12">
        <v>10</v>
      </c>
      <c r="DO18" s="12">
        <v>5.5</v>
      </c>
      <c r="DP18" s="12">
        <v>8</v>
      </c>
      <c r="DQ18" s="12">
        <v>8.5</v>
      </c>
      <c r="DR18" s="12">
        <v>13.5</v>
      </c>
      <c r="DS18" s="12">
        <v>12.5</v>
      </c>
      <c r="DT18" s="12">
        <v>9</v>
      </c>
      <c r="DU18" s="12">
        <v>9</v>
      </c>
      <c r="DV18" s="12">
        <v>10</v>
      </c>
      <c r="DW18" s="12">
        <v>8.5</v>
      </c>
      <c r="DX18" s="12">
        <v>7</v>
      </c>
      <c r="DY18" s="12">
        <v>10</v>
      </c>
      <c r="DZ18" s="12">
        <v>1.5</v>
      </c>
      <c r="EA18" s="12">
        <v>7</v>
      </c>
      <c r="EB18" s="12">
        <v>8</v>
      </c>
      <c r="EC18" s="12">
        <v>7.5</v>
      </c>
      <c r="ED18" s="12">
        <v>4.5</v>
      </c>
      <c r="EE18" s="12">
        <v>3.5</v>
      </c>
      <c r="EF18" s="12">
        <v>10.5</v>
      </c>
      <c r="EG18" s="12">
        <v>11</v>
      </c>
      <c r="EH18" s="12">
        <v>8.5</v>
      </c>
      <c r="EI18" s="12">
        <v>8.5</v>
      </c>
      <c r="EJ18" s="12">
        <v>8.5</v>
      </c>
      <c r="EK18" s="12">
        <v>11</v>
      </c>
      <c r="EL18" s="12">
        <v>15</v>
      </c>
      <c r="EM18" s="12">
        <v>12</v>
      </c>
      <c r="EN18" s="12">
        <v>8.5</v>
      </c>
      <c r="EO18" s="12">
        <v>8.5</v>
      </c>
      <c r="EP18" s="12">
        <v>8.5</v>
      </c>
      <c r="EQ18" s="12">
        <v>8.5</v>
      </c>
      <c r="ER18" s="12">
        <v>19</v>
      </c>
      <c r="ES18" s="12">
        <v>13.5</v>
      </c>
      <c r="ET18" s="12">
        <v>13.5</v>
      </c>
      <c r="EU18" s="12">
        <v>13.5</v>
      </c>
      <c r="EV18" s="12">
        <v>11</v>
      </c>
      <c r="EW18" s="12">
        <v>8.5</v>
      </c>
      <c r="EX18" s="12">
        <v>12</v>
      </c>
      <c r="EY18" s="12">
        <v>11</v>
      </c>
      <c r="EZ18" s="12">
        <v>11</v>
      </c>
      <c r="FA18" s="12">
        <v>11</v>
      </c>
      <c r="FB18" s="12">
        <v>12</v>
      </c>
      <c r="FC18" s="12">
        <v>11</v>
      </c>
      <c r="FD18" s="12">
        <v>13.5</v>
      </c>
      <c r="FE18" s="12">
        <v>9.5</v>
      </c>
      <c r="FF18" s="12">
        <v>9.5</v>
      </c>
      <c r="FG18" s="12">
        <v>11</v>
      </c>
      <c r="FH18" s="12">
        <v>11</v>
      </c>
      <c r="FI18" s="12">
        <v>9</v>
      </c>
      <c r="FJ18" s="12">
        <v>7</v>
      </c>
      <c r="FK18" s="12">
        <v>7</v>
      </c>
      <c r="FL18" s="12">
        <v>7</v>
      </c>
      <c r="FM18" s="12">
        <v>7</v>
      </c>
      <c r="FN18" s="12">
        <v>7</v>
      </c>
      <c r="FO18" s="12">
        <v>7</v>
      </c>
      <c r="FP18" s="12">
        <v>7</v>
      </c>
      <c r="FQ18" s="12">
        <v>7</v>
      </c>
      <c r="FR18" s="12">
        <v>7</v>
      </c>
      <c r="FS18" s="12">
        <v>7</v>
      </c>
      <c r="FT18" s="12">
        <v>7</v>
      </c>
      <c r="FU18" s="12">
        <v>7</v>
      </c>
      <c r="FV18" s="12">
        <v>7</v>
      </c>
      <c r="FW18" s="12">
        <v>7</v>
      </c>
      <c r="FX18" s="12">
        <v>7</v>
      </c>
      <c r="FY18" s="12">
        <v>7</v>
      </c>
      <c r="FZ18" s="12">
        <v>7</v>
      </c>
      <c r="GA18" s="12">
        <v>5</v>
      </c>
      <c r="GB18" s="12">
        <v>7</v>
      </c>
      <c r="GC18" s="12">
        <v>3.5</v>
      </c>
      <c r="GD18" s="12">
        <v>5</v>
      </c>
      <c r="GE18" s="12">
        <v>7</v>
      </c>
      <c r="GF18" s="12">
        <v>7</v>
      </c>
      <c r="GG18" s="12">
        <v>8</v>
      </c>
      <c r="GH18" s="12">
        <v>7</v>
      </c>
      <c r="GI18" s="12">
        <v>8</v>
      </c>
      <c r="GJ18" s="12">
        <v>6</v>
      </c>
      <c r="GK18" s="12">
        <v>7</v>
      </c>
      <c r="GL18" s="12">
        <v>8.5</v>
      </c>
      <c r="GM18" s="12">
        <v>7</v>
      </c>
      <c r="GN18" s="12">
        <v>7</v>
      </c>
      <c r="GO18" s="12">
        <v>6</v>
      </c>
      <c r="GP18" s="12">
        <v>8</v>
      </c>
      <c r="GQ18" s="12">
        <v>7</v>
      </c>
      <c r="GR18" s="12">
        <v>6</v>
      </c>
      <c r="GS18" s="12">
        <v>6</v>
      </c>
      <c r="GT18" s="12">
        <v>7</v>
      </c>
      <c r="GU18" s="12">
        <v>7</v>
      </c>
      <c r="GV18" s="12">
        <v>7</v>
      </c>
      <c r="GW18" s="12">
        <v>8</v>
      </c>
      <c r="GX18" s="12">
        <v>7</v>
      </c>
      <c r="GY18" s="12">
        <v>7</v>
      </c>
      <c r="GZ18" s="12">
        <v>5</v>
      </c>
      <c r="HA18" s="12">
        <v>5</v>
      </c>
      <c r="HB18" s="12">
        <v>7</v>
      </c>
      <c r="HC18" s="12">
        <v>7</v>
      </c>
      <c r="HD18" s="12">
        <v>7</v>
      </c>
      <c r="HE18" s="12">
        <v>6</v>
      </c>
      <c r="HF18" s="12">
        <v>8</v>
      </c>
      <c r="HG18" s="12">
        <v>5</v>
      </c>
      <c r="HH18" s="12">
        <v>6.5</v>
      </c>
      <c r="HI18" s="12">
        <v>7</v>
      </c>
      <c r="HJ18" s="12">
        <v>7</v>
      </c>
      <c r="HK18" s="12">
        <v>9</v>
      </c>
      <c r="HL18" s="12">
        <v>7</v>
      </c>
      <c r="HM18" s="12">
        <v>7</v>
      </c>
      <c r="HN18" s="12">
        <v>7</v>
      </c>
      <c r="HO18" s="12">
        <v>7</v>
      </c>
      <c r="HP18" s="12">
        <v>7</v>
      </c>
      <c r="HQ18" s="12">
        <v>8</v>
      </c>
      <c r="HR18" s="12">
        <v>8</v>
      </c>
      <c r="HS18" s="12">
        <v>6</v>
      </c>
      <c r="HT18" s="12">
        <v>5</v>
      </c>
      <c r="HU18" s="12">
        <v>8</v>
      </c>
      <c r="HV18" s="12">
        <v>7</v>
      </c>
      <c r="HW18" s="12">
        <v>7</v>
      </c>
      <c r="HX18" s="12">
        <v>8</v>
      </c>
      <c r="HY18" s="12">
        <v>5.5</v>
      </c>
      <c r="HZ18" s="12">
        <v>7</v>
      </c>
      <c r="IA18" s="12">
        <v>7</v>
      </c>
      <c r="IB18" s="12">
        <v>7</v>
      </c>
      <c r="IC18" s="12">
        <v>7</v>
      </c>
      <c r="ID18" s="12">
        <v>7</v>
      </c>
      <c r="IE18" s="12">
        <v>7</v>
      </c>
      <c r="IF18" s="12">
        <v>5</v>
      </c>
      <c r="IG18" s="12">
        <v>7</v>
      </c>
      <c r="IH18" s="12">
        <v>7</v>
      </c>
      <c r="II18" s="62">
        <v>7</v>
      </c>
      <c r="IJ18" s="62">
        <v>7</v>
      </c>
      <c r="IK18" s="62">
        <v>7</v>
      </c>
      <c r="IL18" s="62">
        <v>7</v>
      </c>
      <c r="IM18" s="62">
        <v>7</v>
      </c>
      <c r="IN18" s="62">
        <f>AVERAGE(CongestionIndex!C119:D119)</f>
        <v>7</v>
      </c>
      <c r="IO18" s="155"/>
      <c r="IP18" s="163"/>
      <c r="IQ18" s="158"/>
    </row>
    <row r="19" spans="1:264" s="62" customFormat="1" ht="13.5">
      <c r="A19" s="61" t="s">
        <v>36</v>
      </c>
      <c r="B19" s="12">
        <v>9.5</v>
      </c>
      <c r="C19" s="12">
        <v>12</v>
      </c>
      <c r="D19" s="12">
        <v>15</v>
      </c>
      <c r="E19" s="12">
        <v>15</v>
      </c>
      <c r="F19" s="12">
        <v>8.5</v>
      </c>
      <c r="G19" s="12">
        <v>8.5</v>
      </c>
      <c r="H19" s="12">
        <v>4.5</v>
      </c>
      <c r="I19" s="12">
        <v>2.5</v>
      </c>
      <c r="J19" s="12">
        <v>1.5</v>
      </c>
      <c r="K19" s="12">
        <v>1.5</v>
      </c>
      <c r="L19" s="12">
        <v>2.5</v>
      </c>
      <c r="M19" s="12">
        <v>2.5</v>
      </c>
      <c r="N19" s="12">
        <v>1</v>
      </c>
      <c r="O19" s="12">
        <v>3.5</v>
      </c>
      <c r="P19" s="12">
        <v>3.5</v>
      </c>
      <c r="Q19" s="12">
        <v>7.5</v>
      </c>
      <c r="R19" s="12">
        <v>7.5</v>
      </c>
      <c r="S19" s="12">
        <v>7.5</v>
      </c>
      <c r="T19" s="12">
        <v>2.5</v>
      </c>
      <c r="U19" s="12">
        <v>2.5</v>
      </c>
      <c r="V19" s="12">
        <v>2.5</v>
      </c>
      <c r="W19" s="12">
        <v>2.5</v>
      </c>
      <c r="X19" s="12">
        <v>2.5</v>
      </c>
      <c r="Y19" s="12">
        <v>2.5</v>
      </c>
      <c r="Z19" s="12">
        <v>3</v>
      </c>
      <c r="AA19" s="12">
        <v>2.5</v>
      </c>
      <c r="AB19" s="12">
        <v>2.5</v>
      </c>
      <c r="AC19" s="12">
        <v>7.5</v>
      </c>
      <c r="AD19" s="12">
        <v>7.5</v>
      </c>
      <c r="AE19" s="12">
        <v>7.5</v>
      </c>
      <c r="AF19" s="12">
        <v>7.5</v>
      </c>
      <c r="AG19" s="12">
        <v>7.5</v>
      </c>
      <c r="AH19" s="12">
        <v>7.5</v>
      </c>
      <c r="AI19" s="12">
        <v>6</v>
      </c>
      <c r="AJ19" s="12">
        <v>6</v>
      </c>
      <c r="AK19" s="12">
        <v>6</v>
      </c>
      <c r="AL19" s="12">
        <v>9.5</v>
      </c>
      <c r="AM19" s="12">
        <v>9.5</v>
      </c>
      <c r="AN19" s="12">
        <v>9.5</v>
      </c>
      <c r="AO19" s="12">
        <v>9.5</v>
      </c>
      <c r="AP19" s="12">
        <v>9.5</v>
      </c>
      <c r="AQ19" s="12">
        <v>9.5</v>
      </c>
      <c r="AR19" s="12">
        <v>9.5</v>
      </c>
      <c r="AS19" s="12">
        <v>9.5</v>
      </c>
      <c r="AT19" s="12">
        <v>9.5</v>
      </c>
      <c r="AU19" s="12">
        <v>9.5</v>
      </c>
      <c r="AV19" s="12">
        <v>3.5</v>
      </c>
      <c r="AW19" s="12">
        <v>5.5</v>
      </c>
      <c r="AX19" s="12">
        <v>5.5</v>
      </c>
      <c r="AY19" s="12">
        <v>10.5</v>
      </c>
      <c r="AZ19" s="12">
        <v>6</v>
      </c>
      <c r="BA19" s="12">
        <v>9.5</v>
      </c>
      <c r="BB19" s="12">
        <v>9.5</v>
      </c>
      <c r="BC19" s="12">
        <v>9.5</v>
      </c>
      <c r="BD19" s="12">
        <v>4</v>
      </c>
      <c r="BE19" s="12">
        <v>6</v>
      </c>
      <c r="BF19" s="12">
        <v>5.5</v>
      </c>
      <c r="BG19" s="12">
        <v>8.5</v>
      </c>
      <c r="BH19" s="12">
        <v>6.5</v>
      </c>
      <c r="BI19" s="12">
        <v>6</v>
      </c>
      <c r="BJ19" s="12">
        <v>7.5</v>
      </c>
      <c r="BK19" s="12">
        <v>8</v>
      </c>
      <c r="BL19" s="12">
        <v>7</v>
      </c>
      <c r="BM19" s="12">
        <v>8</v>
      </c>
      <c r="BN19" s="12">
        <v>9.5</v>
      </c>
      <c r="BO19" s="12">
        <v>8</v>
      </c>
      <c r="BP19" s="12">
        <v>4.5</v>
      </c>
      <c r="BQ19" s="12">
        <v>4.5</v>
      </c>
      <c r="BR19" s="12">
        <v>6.5</v>
      </c>
      <c r="BS19" s="12">
        <v>5.5</v>
      </c>
      <c r="BT19" s="12">
        <v>15</v>
      </c>
      <c r="BU19" s="12">
        <v>13.5</v>
      </c>
      <c r="BV19" s="12">
        <v>15</v>
      </c>
      <c r="BW19" s="12">
        <v>20.5</v>
      </c>
      <c r="BX19" s="12">
        <v>18.5</v>
      </c>
      <c r="BY19" s="12">
        <v>15</v>
      </c>
      <c r="BZ19" s="12">
        <v>20</v>
      </c>
      <c r="CA19" s="12">
        <v>18.5</v>
      </c>
      <c r="CB19" s="12">
        <v>12.5</v>
      </c>
      <c r="CC19" s="12">
        <v>5</v>
      </c>
      <c r="CD19" s="12">
        <v>4</v>
      </c>
      <c r="CE19" s="12">
        <v>6</v>
      </c>
      <c r="CF19" s="12">
        <v>5.5</v>
      </c>
      <c r="CG19" s="12">
        <v>4</v>
      </c>
      <c r="CH19" s="12">
        <v>4</v>
      </c>
      <c r="CI19" s="12">
        <v>5.5</v>
      </c>
      <c r="CJ19" s="12">
        <v>12</v>
      </c>
      <c r="CK19" s="12">
        <v>11</v>
      </c>
      <c r="CL19" s="12">
        <v>7</v>
      </c>
      <c r="CM19" s="12">
        <v>5.5</v>
      </c>
      <c r="CN19" s="12">
        <v>4</v>
      </c>
      <c r="CO19" s="12">
        <v>6</v>
      </c>
      <c r="CP19" s="12">
        <v>1.5</v>
      </c>
      <c r="CQ19" s="12">
        <v>6</v>
      </c>
      <c r="CR19" s="12">
        <v>6</v>
      </c>
      <c r="CS19" s="12">
        <v>6.5</v>
      </c>
      <c r="CT19" s="12">
        <v>3</v>
      </c>
      <c r="CU19" s="12">
        <v>10.5</v>
      </c>
      <c r="CV19" s="12">
        <v>8.5</v>
      </c>
      <c r="CW19" s="12">
        <v>13</v>
      </c>
      <c r="CX19" s="12">
        <v>10</v>
      </c>
      <c r="CY19" s="12">
        <v>4</v>
      </c>
      <c r="CZ19" s="12">
        <v>5.5</v>
      </c>
      <c r="DA19" s="12">
        <v>5.5</v>
      </c>
      <c r="DB19" s="12">
        <v>5.5</v>
      </c>
      <c r="DC19" s="12">
        <v>2.5</v>
      </c>
      <c r="DD19" s="12">
        <v>1</v>
      </c>
      <c r="DE19" s="12">
        <v>4.5</v>
      </c>
      <c r="DF19" s="12">
        <v>0.5</v>
      </c>
      <c r="DG19" s="12">
        <v>1.5</v>
      </c>
      <c r="DH19" s="12">
        <v>4.5</v>
      </c>
      <c r="DI19" s="12">
        <v>5</v>
      </c>
      <c r="DJ19" s="12">
        <v>4</v>
      </c>
      <c r="DK19" s="12">
        <v>4.5</v>
      </c>
      <c r="DL19" s="12">
        <v>3</v>
      </c>
      <c r="DM19" s="12">
        <v>0.5</v>
      </c>
      <c r="DN19" s="12">
        <v>2.5</v>
      </c>
      <c r="DO19" s="12">
        <v>4.5</v>
      </c>
      <c r="DP19" s="12">
        <v>7</v>
      </c>
      <c r="DQ19" s="12">
        <v>7</v>
      </c>
      <c r="DR19" s="12">
        <v>3</v>
      </c>
      <c r="DS19" s="12">
        <v>5</v>
      </c>
      <c r="DT19" s="12">
        <v>4</v>
      </c>
      <c r="DU19" s="12">
        <v>11</v>
      </c>
      <c r="DV19" s="12">
        <v>9</v>
      </c>
      <c r="DW19" s="12">
        <v>9</v>
      </c>
      <c r="DX19" s="12">
        <v>8</v>
      </c>
      <c r="DY19" s="12">
        <v>5</v>
      </c>
      <c r="DZ19" s="12">
        <v>5</v>
      </c>
      <c r="EA19" s="12">
        <v>7</v>
      </c>
      <c r="EB19" s="12">
        <v>3</v>
      </c>
      <c r="EC19" s="12">
        <v>3.5</v>
      </c>
      <c r="ED19" s="12">
        <v>2.5</v>
      </c>
      <c r="EE19" s="12">
        <v>4</v>
      </c>
      <c r="EF19" s="12">
        <v>2</v>
      </c>
      <c r="EG19" s="12">
        <v>4</v>
      </c>
      <c r="EH19" s="12">
        <v>4</v>
      </c>
      <c r="EI19" s="12">
        <v>8</v>
      </c>
      <c r="EJ19" s="12">
        <v>4</v>
      </c>
      <c r="EK19" s="12">
        <v>4</v>
      </c>
      <c r="EL19" s="12">
        <v>4</v>
      </c>
      <c r="EM19" s="12">
        <v>5</v>
      </c>
      <c r="EN19" s="12">
        <v>6</v>
      </c>
      <c r="EO19" s="12">
        <v>5</v>
      </c>
      <c r="EP19" s="12">
        <v>5</v>
      </c>
      <c r="EQ19" s="12">
        <v>6</v>
      </c>
      <c r="ER19" s="12">
        <v>8</v>
      </c>
      <c r="ES19" s="12">
        <v>5</v>
      </c>
      <c r="ET19" s="12">
        <v>4</v>
      </c>
      <c r="EU19" s="12">
        <v>4</v>
      </c>
      <c r="EV19" s="12">
        <v>5</v>
      </c>
      <c r="EW19" s="12">
        <v>5</v>
      </c>
      <c r="EX19" s="12">
        <v>6</v>
      </c>
      <c r="EY19" s="12">
        <v>6</v>
      </c>
      <c r="EZ19" s="12">
        <v>6</v>
      </c>
      <c r="FA19" s="12">
        <v>6</v>
      </c>
      <c r="FB19" s="12">
        <v>4</v>
      </c>
      <c r="FC19" s="12">
        <v>6</v>
      </c>
      <c r="FD19" s="12">
        <v>6</v>
      </c>
      <c r="FE19" s="12">
        <v>5</v>
      </c>
      <c r="FF19" s="12">
        <v>5</v>
      </c>
      <c r="FG19" s="12">
        <v>6</v>
      </c>
      <c r="FH19" s="12">
        <v>6</v>
      </c>
      <c r="FI19" s="12">
        <v>4</v>
      </c>
      <c r="FJ19" s="12">
        <v>6</v>
      </c>
      <c r="FK19" s="12">
        <v>6</v>
      </c>
      <c r="FL19" s="12">
        <v>6</v>
      </c>
      <c r="FM19" s="12">
        <v>6</v>
      </c>
      <c r="FN19" s="12">
        <v>6</v>
      </c>
      <c r="FO19" s="12">
        <v>6</v>
      </c>
      <c r="FP19" s="12">
        <v>6</v>
      </c>
      <c r="FQ19" s="12">
        <v>6</v>
      </c>
      <c r="FR19" s="12">
        <v>6</v>
      </c>
      <c r="FS19" s="12">
        <v>6</v>
      </c>
      <c r="FT19" s="12">
        <v>6</v>
      </c>
      <c r="FU19" s="12">
        <v>6</v>
      </c>
      <c r="FV19" s="12">
        <v>6</v>
      </c>
      <c r="FW19" s="12">
        <v>6</v>
      </c>
      <c r="FX19" s="12">
        <v>6</v>
      </c>
      <c r="FY19" s="12">
        <v>6</v>
      </c>
      <c r="FZ19" s="12">
        <v>6</v>
      </c>
      <c r="GA19" s="12">
        <v>5</v>
      </c>
      <c r="GB19" s="12">
        <v>6</v>
      </c>
      <c r="GC19" s="12">
        <v>6</v>
      </c>
      <c r="GD19" s="12">
        <v>5</v>
      </c>
      <c r="GE19" s="12">
        <v>5</v>
      </c>
      <c r="GF19" s="12">
        <v>6</v>
      </c>
      <c r="GG19" s="12">
        <v>5</v>
      </c>
      <c r="GH19" s="12">
        <v>6</v>
      </c>
      <c r="GI19" s="12">
        <v>5</v>
      </c>
      <c r="GJ19" s="12">
        <v>5</v>
      </c>
      <c r="GK19" s="12">
        <v>6</v>
      </c>
      <c r="GL19" s="12">
        <v>5</v>
      </c>
      <c r="GM19" s="12">
        <v>6</v>
      </c>
      <c r="GN19" s="12">
        <v>6</v>
      </c>
      <c r="GO19" s="12">
        <v>4</v>
      </c>
      <c r="GP19" s="12">
        <v>5</v>
      </c>
      <c r="GQ19" s="12">
        <v>6</v>
      </c>
      <c r="GR19" s="12">
        <v>5</v>
      </c>
      <c r="GS19" s="12">
        <v>5</v>
      </c>
      <c r="GT19" s="12">
        <v>4</v>
      </c>
      <c r="GU19" s="12">
        <v>6</v>
      </c>
      <c r="GV19" s="12">
        <v>6</v>
      </c>
      <c r="GW19" s="12">
        <v>4</v>
      </c>
      <c r="GX19" s="12">
        <v>6</v>
      </c>
      <c r="GY19" s="12">
        <v>6</v>
      </c>
      <c r="GZ19" s="12">
        <v>6</v>
      </c>
      <c r="HA19" s="12">
        <v>6</v>
      </c>
      <c r="HB19" s="12">
        <v>6</v>
      </c>
      <c r="HC19" s="12">
        <v>5</v>
      </c>
      <c r="HD19" s="12">
        <v>6</v>
      </c>
      <c r="HE19" s="12">
        <v>5</v>
      </c>
      <c r="HF19" s="12">
        <v>6</v>
      </c>
      <c r="HG19" s="12">
        <v>6</v>
      </c>
      <c r="HH19" s="12">
        <v>6</v>
      </c>
      <c r="HI19" s="12">
        <v>6</v>
      </c>
      <c r="HJ19" s="12">
        <v>6</v>
      </c>
      <c r="HK19" s="12">
        <v>6</v>
      </c>
      <c r="HL19" s="12">
        <v>6</v>
      </c>
      <c r="HM19" s="12">
        <v>6</v>
      </c>
      <c r="HN19" s="12">
        <v>6</v>
      </c>
      <c r="HO19" s="12">
        <v>6</v>
      </c>
      <c r="HP19" s="12">
        <v>6</v>
      </c>
      <c r="HQ19" s="12">
        <v>6</v>
      </c>
      <c r="HR19" s="12">
        <v>6</v>
      </c>
      <c r="HS19" s="12">
        <v>6</v>
      </c>
      <c r="HT19" s="12">
        <v>6</v>
      </c>
      <c r="HU19" s="12">
        <v>6</v>
      </c>
      <c r="HV19" s="12">
        <v>7.5</v>
      </c>
      <c r="HW19" s="12">
        <v>7.5</v>
      </c>
      <c r="HX19" s="12">
        <v>6</v>
      </c>
      <c r="HY19" s="12">
        <v>6</v>
      </c>
      <c r="HZ19" s="12">
        <v>6</v>
      </c>
      <c r="IA19" s="12">
        <v>6</v>
      </c>
      <c r="IB19" s="12">
        <v>6</v>
      </c>
      <c r="IC19" s="12">
        <v>6</v>
      </c>
      <c r="ID19" s="12">
        <v>6</v>
      </c>
      <c r="IE19" s="12">
        <v>6</v>
      </c>
      <c r="IF19" s="12">
        <v>6</v>
      </c>
      <c r="IG19" s="12">
        <v>6</v>
      </c>
      <c r="IH19" s="12">
        <v>6</v>
      </c>
      <c r="II19" s="62">
        <v>6</v>
      </c>
      <c r="IJ19" s="62">
        <v>6</v>
      </c>
      <c r="IK19" s="62">
        <v>6</v>
      </c>
      <c r="IL19" s="62">
        <v>6</v>
      </c>
      <c r="IM19" s="62">
        <v>6</v>
      </c>
      <c r="IN19" s="62">
        <f>AVERAGE(CongestionIndex!C120:D120)</f>
        <v>6</v>
      </c>
      <c r="IO19" s="155"/>
      <c r="IP19" s="163"/>
      <c r="IQ19" s="158"/>
    </row>
    <row r="20" spans="1:264" s="62" customFormat="1" ht="13.5">
      <c r="A20" s="61" t="s">
        <v>622</v>
      </c>
      <c r="B20" s="12">
        <v>7.5</v>
      </c>
      <c r="C20" s="12">
        <v>5.5</v>
      </c>
      <c r="D20" s="12">
        <v>5.5</v>
      </c>
      <c r="E20" s="12">
        <v>10</v>
      </c>
      <c r="F20" s="12">
        <v>13.5</v>
      </c>
      <c r="G20" s="12">
        <v>12</v>
      </c>
      <c r="H20" s="12">
        <v>12</v>
      </c>
      <c r="I20" s="12">
        <v>12</v>
      </c>
      <c r="J20" s="12">
        <v>12</v>
      </c>
      <c r="K20" s="12">
        <v>8.5</v>
      </c>
      <c r="L20" s="12">
        <v>7.5</v>
      </c>
      <c r="M20" s="12">
        <v>6.5</v>
      </c>
      <c r="N20" s="12">
        <v>6.5</v>
      </c>
      <c r="O20" s="12">
        <v>3.5</v>
      </c>
      <c r="P20" s="12">
        <v>3.5</v>
      </c>
      <c r="Q20" s="12">
        <v>6.5</v>
      </c>
      <c r="R20" s="12">
        <v>8.5</v>
      </c>
      <c r="S20" s="12">
        <v>8.5</v>
      </c>
      <c r="T20" s="12">
        <v>8.5</v>
      </c>
      <c r="U20" s="12">
        <v>8.5</v>
      </c>
      <c r="V20" s="12">
        <v>8.5</v>
      </c>
      <c r="W20" s="12">
        <v>10</v>
      </c>
      <c r="X20" s="12">
        <v>12</v>
      </c>
      <c r="Y20" s="12">
        <v>12</v>
      </c>
      <c r="Z20" s="12">
        <v>12</v>
      </c>
      <c r="AA20" s="12">
        <v>12</v>
      </c>
      <c r="AB20" s="12">
        <v>12</v>
      </c>
      <c r="AC20" s="12">
        <v>10</v>
      </c>
      <c r="AD20" s="12">
        <v>14</v>
      </c>
      <c r="AE20" s="12">
        <v>12</v>
      </c>
      <c r="AF20" s="12">
        <v>12</v>
      </c>
      <c r="AG20" s="12">
        <v>12</v>
      </c>
      <c r="AH20" s="12">
        <v>10</v>
      </c>
      <c r="AI20" s="12">
        <v>10</v>
      </c>
      <c r="AJ20" s="12">
        <v>10</v>
      </c>
      <c r="AK20" s="12">
        <v>10</v>
      </c>
      <c r="AL20" s="12">
        <v>12</v>
      </c>
      <c r="AM20" s="12">
        <v>12</v>
      </c>
      <c r="AN20" s="12">
        <v>12</v>
      </c>
      <c r="AO20" s="12">
        <v>12</v>
      </c>
      <c r="AP20" s="12">
        <v>12</v>
      </c>
      <c r="AQ20" s="12">
        <v>10</v>
      </c>
      <c r="AR20" s="12">
        <v>10</v>
      </c>
      <c r="AS20" s="12">
        <v>10</v>
      </c>
      <c r="AT20" s="12">
        <v>10</v>
      </c>
      <c r="AU20" s="12">
        <v>12</v>
      </c>
      <c r="AV20" s="12">
        <v>5.5</v>
      </c>
      <c r="AW20" s="12">
        <v>5.5</v>
      </c>
      <c r="AX20" s="12">
        <v>5.5</v>
      </c>
      <c r="AY20" s="12">
        <v>15</v>
      </c>
      <c r="AZ20" s="12">
        <v>17</v>
      </c>
      <c r="BA20" s="12">
        <v>14</v>
      </c>
      <c r="BB20" s="12">
        <v>14</v>
      </c>
      <c r="BC20" s="12">
        <v>14</v>
      </c>
      <c r="BD20" s="12">
        <v>10</v>
      </c>
      <c r="BE20" s="12">
        <v>10.5</v>
      </c>
      <c r="BF20" s="12">
        <v>12.5</v>
      </c>
      <c r="BG20" s="12">
        <v>12.5</v>
      </c>
      <c r="BH20" s="12">
        <v>13.5</v>
      </c>
      <c r="BI20" s="12">
        <v>15</v>
      </c>
      <c r="BJ20" s="12">
        <v>13</v>
      </c>
      <c r="BK20" s="12">
        <v>15.5</v>
      </c>
      <c r="BL20" s="12">
        <v>14</v>
      </c>
      <c r="BM20" s="12">
        <v>12.5</v>
      </c>
      <c r="BN20" s="12">
        <v>11</v>
      </c>
      <c r="BO20" s="12">
        <v>12</v>
      </c>
      <c r="BP20" s="12">
        <v>11</v>
      </c>
      <c r="BQ20" s="12">
        <v>17</v>
      </c>
      <c r="BR20" s="12">
        <v>16</v>
      </c>
      <c r="BS20" s="12">
        <v>14.5</v>
      </c>
      <c r="BT20" s="12">
        <v>15</v>
      </c>
      <c r="BU20" s="12">
        <v>14</v>
      </c>
      <c r="BV20" s="12">
        <v>14</v>
      </c>
      <c r="BW20" s="12">
        <v>15.5</v>
      </c>
      <c r="BX20" s="12">
        <v>13</v>
      </c>
      <c r="BY20" s="12">
        <v>12.5</v>
      </c>
      <c r="BZ20" s="12">
        <v>10</v>
      </c>
      <c r="CA20" s="12">
        <v>10</v>
      </c>
      <c r="CB20" s="12">
        <v>13</v>
      </c>
      <c r="CC20" s="12">
        <v>13.5</v>
      </c>
      <c r="CD20" s="12">
        <v>13.5</v>
      </c>
      <c r="CE20" s="12">
        <v>10</v>
      </c>
      <c r="CF20" s="12">
        <v>8.5</v>
      </c>
      <c r="CG20" s="12">
        <v>8</v>
      </c>
      <c r="CH20" s="12">
        <v>4.5</v>
      </c>
      <c r="CI20" s="12">
        <v>5</v>
      </c>
      <c r="CJ20" s="12">
        <v>11.5</v>
      </c>
      <c r="CK20" s="12">
        <v>10</v>
      </c>
      <c r="CL20" s="12">
        <v>8</v>
      </c>
      <c r="CM20" s="12">
        <v>11.5</v>
      </c>
      <c r="CN20" s="12">
        <v>14</v>
      </c>
      <c r="CO20" s="12">
        <v>12.5</v>
      </c>
      <c r="CP20" s="12">
        <v>13.5</v>
      </c>
      <c r="CQ20" s="12">
        <v>14</v>
      </c>
      <c r="CR20" s="12">
        <v>16</v>
      </c>
      <c r="CS20" s="12">
        <v>12</v>
      </c>
      <c r="CT20" s="12">
        <v>15</v>
      </c>
      <c r="CU20" s="12">
        <v>12</v>
      </c>
      <c r="CV20" s="12">
        <v>12</v>
      </c>
      <c r="CW20" s="12">
        <v>6.5</v>
      </c>
      <c r="CX20" s="12">
        <v>7.5</v>
      </c>
      <c r="CY20" s="12">
        <v>4.5</v>
      </c>
      <c r="CZ20" s="12">
        <v>3.5</v>
      </c>
      <c r="DA20" s="12">
        <v>2.5</v>
      </c>
      <c r="DB20" s="12">
        <v>5.5</v>
      </c>
      <c r="DC20" s="12">
        <v>9</v>
      </c>
      <c r="DD20" s="12">
        <v>7.5</v>
      </c>
      <c r="DE20" s="12">
        <v>16.5</v>
      </c>
      <c r="DF20" s="12">
        <v>18</v>
      </c>
      <c r="DG20" s="12">
        <v>13.5</v>
      </c>
      <c r="DH20" s="12">
        <v>13</v>
      </c>
      <c r="DI20" s="12">
        <v>6.5</v>
      </c>
      <c r="DJ20" s="12">
        <v>13.5</v>
      </c>
      <c r="DK20" s="12">
        <v>13</v>
      </c>
      <c r="DL20" s="12">
        <v>7.5</v>
      </c>
      <c r="DM20" s="12">
        <v>12</v>
      </c>
      <c r="DN20" s="12">
        <v>7.5</v>
      </c>
      <c r="DO20" s="12">
        <v>6</v>
      </c>
      <c r="DP20" s="12">
        <v>4.5</v>
      </c>
      <c r="DQ20" s="12">
        <v>6.5</v>
      </c>
      <c r="DR20" s="12">
        <v>4.5</v>
      </c>
      <c r="DS20" s="12">
        <v>3.5</v>
      </c>
      <c r="DT20" s="12">
        <v>3.5</v>
      </c>
      <c r="DU20" s="12">
        <v>5</v>
      </c>
      <c r="DV20" s="12">
        <v>5.5</v>
      </c>
      <c r="DW20" s="12">
        <v>4.5</v>
      </c>
      <c r="DX20" s="12">
        <v>5</v>
      </c>
      <c r="DY20" s="12">
        <v>7.5</v>
      </c>
      <c r="DZ20" s="12">
        <v>7.5</v>
      </c>
      <c r="EA20" s="12">
        <v>8</v>
      </c>
      <c r="EB20" s="12">
        <v>8</v>
      </c>
      <c r="EC20" s="12">
        <v>4</v>
      </c>
      <c r="ED20" s="12">
        <v>4.5</v>
      </c>
      <c r="EE20" s="12">
        <v>6</v>
      </c>
      <c r="EF20" s="12">
        <v>3.5</v>
      </c>
      <c r="EG20" s="12">
        <v>3</v>
      </c>
      <c r="EH20" s="12">
        <v>3</v>
      </c>
      <c r="EI20" s="12">
        <v>3</v>
      </c>
      <c r="EJ20" s="12">
        <v>2</v>
      </c>
      <c r="EK20" s="12">
        <v>7.5</v>
      </c>
      <c r="EL20" s="12">
        <v>6.5</v>
      </c>
      <c r="EM20" s="12">
        <v>6.5</v>
      </c>
      <c r="EN20" s="12">
        <v>8.5</v>
      </c>
      <c r="EO20" s="12">
        <v>12.5</v>
      </c>
      <c r="EP20" s="12">
        <v>10</v>
      </c>
      <c r="EQ20" s="12">
        <v>9</v>
      </c>
      <c r="ER20" s="12">
        <v>7.5</v>
      </c>
      <c r="ES20" s="12">
        <v>7.5</v>
      </c>
      <c r="ET20" s="12">
        <v>8.5</v>
      </c>
      <c r="EU20" s="12">
        <v>8</v>
      </c>
      <c r="EV20" s="12">
        <v>8</v>
      </c>
      <c r="EW20" s="12">
        <v>8</v>
      </c>
      <c r="EX20" s="12">
        <v>3</v>
      </c>
      <c r="EY20" s="12">
        <v>3</v>
      </c>
      <c r="EZ20" s="12">
        <v>2.5</v>
      </c>
      <c r="FA20" s="12">
        <v>3</v>
      </c>
      <c r="FB20" s="12">
        <v>7</v>
      </c>
      <c r="FC20" s="12">
        <v>3.5</v>
      </c>
      <c r="FD20" s="12">
        <v>3.5</v>
      </c>
      <c r="FE20" s="12">
        <v>4</v>
      </c>
      <c r="FF20" s="12">
        <v>5.5</v>
      </c>
      <c r="FG20" s="12">
        <v>3.5</v>
      </c>
      <c r="FH20" s="12">
        <v>5</v>
      </c>
      <c r="FI20" s="12">
        <v>1</v>
      </c>
      <c r="FJ20" s="12">
        <v>2</v>
      </c>
      <c r="FK20" s="12">
        <v>3</v>
      </c>
      <c r="FL20" s="12">
        <v>4.5</v>
      </c>
      <c r="FM20" s="12">
        <v>3.5</v>
      </c>
      <c r="FN20" s="12">
        <v>3.5</v>
      </c>
      <c r="FO20" s="12">
        <v>5.5</v>
      </c>
      <c r="FP20" s="12">
        <v>3.5</v>
      </c>
      <c r="FQ20" s="12">
        <v>3.5</v>
      </c>
      <c r="FR20" s="12">
        <v>3</v>
      </c>
      <c r="FS20" s="12">
        <v>2.5</v>
      </c>
      <c r="FT20" s="12">
        <v>2.5</v>
      </c>
      <c r="FU20" s="12">
        <v>3.5</v>
      </c>
      <c r="FV20" s="12">
        <v>3</v>
      </c>
      <c r="FW20" s="12">
        <v>4.5</v>
      </c>
      <c r="FX20" s="12">
        <v>2</v>
      </c>
      <c r="FY20" s="12">
        <v>3</v>
      </c>
      <c r="FZ20" s="12">
        <v>2.5</v>
      </c>
      <c r="GA20" s="12">
        <v>2.5</v>
      </c>
      <c r="GB20" s="12">
        <v>1.5</v>
      </c>
      <c r="GC20" s="12">
        <v>3</v>
      </c>
      <c r="GD20" s="12">
        <v>3</v>
      </c>
      <c r="GE20" s="12">
        <v>2</v>
      </c>
      <c r="GF20" s="12">
        <v>2</v>
      </c>
      <c r="GG20" s="12">
        <v>4.5</v>
      </c>
      <c r="GH20" s="12">
        <v>4.5</v>
      </c>
      <c r="GI20" s="12">
        <v>4.5</v>
      </c>
      <c r="GJ20" s="12">
        <v>4.5</v>
      </c>
      <c r="GK20" s="12">
        <v>5</v>
      </c>
      <c r="GL20" s="12">
        <v>3.5</v>
      </c>
      <c r="GM20" s="12">
        <v>3</v>
      </c>
      <c r="GN20" s="12">
        <v>3</v>
      </c>
      <c r="GO20" s="12">
        <v>3.5</v>
      </c>
      <c r="GP20" s="12">
        <v>3.5</v>
      </c>
      <c r="GQ20" s="12">
        <v>6.5</v>
      </c>
      <c r="GR20" s="12">
        <v>6.5</v>
      </c>
      <c r="GS20" s="12">
        <v>10.5</v>
      </c>
      <c r="GT20" s="12">
        <v>11</v>
      </c>
      <c r="GU20" s="12">
        <v>6.5</v>
      </c>
      <c r="GV20" s="12">
        <v>4.3</v>
      </c>
      <c r="GW20" s="12">
        <v>4.5</v>
      </c>
      <c r="GX20" s="12">
        <v>5</v>
      </c>
      <c r="GY20" s="12">
        <v>5</v>
      </c>
      <c r="GZ20" s="12">
        <v>8</v>
      </c>
      <c r="HA20" s="12">
        <v>7</v>
      </c>
      <c r="HB20" s="12">
        <v>7</v>
      </c>
      <c r="HC20" s="12">
        <v>8.5</v>
      </c>
      <c r="HD20" s="12">
        <v>8</v>
      </c>
      <c r="HE20" s="12">
        <v>8</v>
      </c>
      <c r="HF20" s="12">
        <v>8.5</v>
      </c>
      <c r="HG20" s="12">
        <v>4.5</v>
      </c>
      <c r="HH20" s="12">
        <v>5.5</v>
      </c>
      <c r="HI20" s="12">
        <v>5</v>
      </c>
      <c r="HJ20" s="12">
        <v>4.5</v>
      </c>
      <c r="HK20" s="12">
        <v>9.5</v>
      </c>
      <c r="HL20" s="12">
        <v>6.5</v>
      </c>
      <c r="HM20" s="12">
        <v>6.5</v>
      </c>
      <c r="HN20" s="12">
        <v>8.5</v>
      </c>
      <c r="HO20" s="12">
        <v>12</v>
      </c>
      <c r="HP20" s="12">
        <v>6.5</v>
      </c>
      <c r="HQ20" s="12">
        <v>10</v>
      </c>
      <c r="HR20" s="12">
        <v>9</v>
      </c>
      <c r="HS20" s="12">
        <v>5.5</v>
      </c>
      <c r="HT20" s="12">
        <v>7</v>
      </c>
      <c r="HU20" s="12">
        <v>4</v>
      </c>
      <c r="HV20" s="12">
        <v>4</v>
      </c>
      <c r="HW20" s="12">
        <v>6.5</v>
      </c>
      <c r="HX20" s="12">
        <v>4</v>
      </c>
      <c r="HY20" s="12">
        <v>9</v>
      </c>
      <c r="HZ20" s="12">
        <v>11</v>
      </c>
      <c r="IA20" s="12">
        <v>12</v>
      </c>
      <c r="IB20" s="12">
        <v>10</v>
      </c>
      <c r="IC20" s="12">
        <v>8.8000000000000007</v>
      </c>
      <c r="ID20" s="12">
        <v>6.6</v>
      </c>
      <c r="IE20" s="12">
        <v>6.5</v>
      </c>
      <c r="IF20" s="12">
        <v>6.5</v>
      </c>
      <c r="IG20" s="12">
        <v>6.5</v>
      </c>
      <c r="IH20" s="12">
        <v>5.5</v>
      </c>
      <c r="II20" s="62">
        <v>3.8</v>
      </c>
      <c r="IJ20" s="62">
        <v>6</v>
      </c>
      <c r="IK20" s="62">
        <v>6</v>
      </c>
      <c r="IL20" s="62">
        <v>6</v>
      </c>
      <c r="IM20" s="62">
        <v>3.5</v>
      </c>
      <c r="IN20" s="62">
        <f>AVERAGE(CongestionIndex!C121:D121)</f>
        <v>3.5</v>
      </c>
      <c r="IO20" s="155"/>
      <c r="IP20" s="163"/>
      <c r="IQ20" s="158"/>
    </row>
    <row r="21" spans="1:264" s="62" customFormat="1" ht="13.5">
      <c r="A21" s="61" t="s">
        <v>42</v>
      </c>
      <c r="B21" s="12">
        <v>2</v>
      </c>
      <c r="C21" s="12">
        <v>8.5</v>
      </c>
      <c r="D21" s="12">
        <v>8.5</v>
      </c>
      <c r="E21" s="12">
        <v>2.5</v>
      </c>
      <c r="F21" s="12">
        <v>2.5</v>
      </c>
      <c r="G21" s="12">
        <v>4.5</v>
      </c>
      <c r="H21" s="12">
        <v>0</v>
      </c>
      <c r="I21" s="12">
        <v>3</v>
      </c>
      <c r="J21" s="12">
        <v>4.5</v>
      </c>
      <c r="K21" s="12">
        <v>2.5</v>
      </c>
      <c r="L21" s="12">
        <v>1</v>
      </c>
      <c r="M21" s="12">
        <v>3</v>
      </c>
      <c r="N21" s="12">
        <v>7.5</v>
      </c>
      <c r="O21" s="12">
        <v>9</v>
      </c>
      <c r="P21" s="12">
        <v>7.5</v>
      </c>
      <c r="Q21" s="12">
        <v>4</v>
      </c>
      <c r="R21" s="12">
        <v>1.5</v>
      </c>
      <c r="S21" s="12">
        <v>1.5</v>
      </c>
      <c r="T21" s="12">
        <v>6.5</v>
      </c>
      <c r="U21" s="12">
        <v>9</v>
      </c>
      <c r="V21" s="12">
        <v>7.5</v>
      </c>
      <c r="W21" s="12">
        <v>11.5</v>
      </c>
      <c r="X21" s="12">
        <v>6</v>
      </c>
      <c r="Y21" s="12">
        <v>7</v>
      </c>
      <c r="Z21" s="12">
        <v>4</v>
      </c>
      <c r="AA21" s="12">
        <v>5.5</v>
      </c>
      <c r="AB21" s="12">
        <v>1.5</v>
      </c>
      <c r="AC21" s="12">
        <v>5</v>
      </c>
      <c r="AD21" s="12">
        <v>7.5</v>
      </c>
      <c r="AE21" s="12">
        <v>6</v>
      </c>
      <c r="AF21" s="12">
        <v>7</v>
      </c>
      <c r="AG21" s="12">
        <v>7.5</v>
      </c>
      <c r="AH21" s="12">
        <v>5</v>
      </c>
      <c r="AI21" s="12">
        <v>4</v>
      </c>
      <c r="AJ21" s="12">
        <v>1.5</v>
      </c>
      <c r="AK21" s="12">
        <v>2.5</v>
      </c>
      <c r="AL21" s="12">
        <v>6.5</v>
      </c>
      <c r="AM21" s="12">
        <v>0</v>
      </c>
      <c r="AN21" s="12">
        <v>0.5</v>
      </c>
      <c r="AO21" s="12">
        <v>4</v>
      </c>
      <c r="AP21" s="12">
        <v>4</v>
      </c>
      <c r="AQ21" s="12">
        <v>4</v>
      </c>
      <c r="AR21" s="12">
        <v>4</v>
      </c>
      <c r="AS21" s="12">
        <v>4</v>
      </c>
      <c r="AT21" s="12">
        <v>2.5</v>
      </c>
      <c r="AU21" s="12">
        <v>1.5</v>
      </c>
      <c r="AV21" s="12">
        <v>2.5</v>
      </c>
      <c r="AW21" s="12">
        <v>2.5</v>
      </c>
      <c r="AX21" s="12">
        <v>2.5</v>
      </c>
      <c r="AY21" s="12">
        <v>10</v>
      </c>
      <c r="AZ21" s="12">
        <v>7.5</v>
      </c>
      <c r="BA21" s="12">
        <v>8</v>
      </c>
      <c r="BB21" s="12">
        <v>8.5</v>
      </c>
      <c r="BC21" s="12">
        <v>1</v>
      </c>
      <c r="BD21" s="12">
        <v>3.5</v>
      </c>
      <c r="BE21" s="12">
        <v>9</v>
      </c>
      <c r="BF21" s="12">
        <v>7</v>
      </c>
      <c r="BG21" s="12">
        <v>4.5</v>
      </c>
      <c r="BH21" s="12">
        <v>4.5</v>
      </c>
      <c r="BI21" s="12">
        <v>6</v>
      </c>
      <c r="BJ21" s="12">
        <v>3</v>
      </c>
      <c r="BK21" s="12">
        <v>4</v>
      </c>
      <c r="BL21" s="12">
        <v>3</v>
      </c>
      <c r="BM21" s="12">
        <v>2.5</v>
      </c>
      <c r="BN21" s="12">
        <v>2.5</v>
      </c>
      <c r="BO21" s="12">
        <v>3</v>
      </c>
      <c r="BP21" s="12">
        <v>6</v>
      </c>
      <c r="BQ21" s="12">
        <v>4.5</v>
      </c>
      <c r="BR21" s="12">
        <v>4</v>
      </c>
      <c r="BS21" s="12">
        <v>1.5</v>
      </c>
      <c r="BT21" s="12">
        <v>2.5</v>
      </c>
      <c r="BU21" s="12">
        <v>3</v>
      </c>
      <c r="BV21" s="12">
        <v>4</v>
      </c>
      <c r="BW21" s="12">
        <v>2</v>
      </c>
      <c r="BX21" s="12">
        <v>5</v>
      </c>
      <c r="BY21" s="12">
        <v>4</v>
      </c>
      <c r="BZ21" s="12">
        <v>3.5</v>
      </c>
      <c r="CA21" s="12">
        <v>10</v>
      </c>
      <c r="CB21" s="12">
        <v>5.5</v>
      </c>
      <c r="CC21" s="12">
        <v>7</v>
      </c>
      <c r="CD21" s="12">
        <v>5</v>
      </c>
      <c r="CE21" s="12">
        <v>5</v>
      </c>
      <c r="CF21" s="12">
        <v>1.5</v>
      </c>
      <c r="CG21" s="12">
        <v>3</v>
      </c>
      <c r="CH21" s="12">
        <v>2.5</v>
      </c>
      <c r="CI21" s="12">
        <v>2</v>
      </c>
      <c r="CJ21" s="12">
        <v>3</v>
      </c>
      <c r="CK21" s="12">
        <v>1.5</v>
      </c>
      <c r="CL21" s="12">
        <v>1</v>
      </c>
      <c r="CM21" s="12">
        <v>4.5</v>
      </c>
      <c r="CN21" s="12">
        <v>3.5</v>
      </c>
      <c r="CO21" s="12">
        <v>3</v>
      </c>
      <c r="CP21" s="12">
        <v>0</v>
      </c>
      <c r="CQ21" s="12">
        <v>3.5</v>
      </c>
      <c r="CR21" s="12">
        <v>5.5</v>
      </c>
      <c r="CS21" s="12">
        <v>0</v>
      </c>
      <c r="CT21" s="12">
        <v>9</v>
      </c>
      <c r="CU21" s="12">
        <v>4</v>
      </c>
      <c r="CV21" s="12">
        <v>4</v>
      </c>
      <c r="CW21" s="12">
        <v>8.5</v>
      </c>
      <c r="CX21" s="12">
        <v>1.5</v>
      </c>
      <c r="CY21" s="12">
        <v>2</v>
      </c>
      <c r="CZ21" s="12">
        <v>1.5</v>
      </c>
      <c r="DA21" s="12">
        <v>0</v>
      </c>
      <c r="DB21" s="12">
        <v>7.5</v>
      </c>
      <c r="DC21" s="12">
        <v>3</v>
      </c>
      <c r="DD21" s="12">
        <v>0</v>
      </c>
      <c r="DE21" s="12">
        <v>4</v>
      </c>
      <c r="DF21" s="12">
        <v>3</v>
      </c>
      <c r="DG21" s="12">
        <v>2</v>
      </c>
      <c r="DH21" s="12">
        <v>6.5</v>
      </c>
      <c r="DI21" s="12">
        <v>5.5</v>
      </c>
      <c r="DJ21" s="12">
        <v>4.5</v>
      </c>
      <c r="DK21" s="12">
        <v>4.5</v>
      </c>
      <c r="DL21" s="12">
        <v>7.5</v>
      </c>
      <c r="DM21" s="12">
        <v>3.5</v>
      </c>
      <c r="DN21" s="12">
        <v>3.5</v>
      </c>
      <c r="DO21" s="12">
        <v>3.5</v>
      </c>
      <c r="DP21" s="12">
        <v>4</v>
      </c>
      <c r="DQ21" s="12">
        <v>8</v>
      </c>
      <c r="DR21" s="12">
        <v>9.5</v>
      </c>
      <c r="DS21" s="12">
        <v>10</v>
      </c>
      <c r="DT21" s="12">
        <v>11.5</v>
      </c>
      <c r="DU21" s="12">
        <v>11.5</v>
      </c>
      <c r="DV21" s="12">
        <v>10</v>
      </c>
      <c r="DW21" s="12">
        <v>10</v>
      </c>
      <c r="DX21" s="12">
        <v>10.5</v>
      </c>
      <c r="DY21" s="12">
        <v>12</v>
      </c>
      <c r="DZ21" s="12">
        <v>11</v>
      </c>
      <c r="EA21" s="12">
        <v>7</v>
      </c>
      <c r="EB21" s="12">
        <v>9</v>
      </c>
      <c r="EC21" s="12">
        <v>10</v>
      </c>
      <c r="ED21" s="12">
        <v>10</v>
      </c>
      <c r="EE21" s="12">
        <v>7</v>
      </c>
      <c r="EF21" s="12">
        <v>5</v>
      </c>
      <c r="EG21" s="12">
        <v>6</v>
      </c>
      <c r="EH21" s="12">
        <v>5</v>
      </c>
      <c r="EI21" s="12">
        <v>6</v>
      </c>
      <c r="EJ21" s="12">
        <v>6</v>
      </c>
      <c r="EK21" s="12">
        <v>6</v>
      </c>
      <c r="EL21" s="12">
        <v>6</v>
      </c>
      <c r="EM21" s="12">
        <v>6</v>
      </c>
      <c r="EN21" s="12">
        <v>6</v>
      </c>
      <c r="EO21" s="12">
        <v>6</v>
      </c>
      <c r="EP21" s="12">
        <v>6</v>
      </c>
      <c r="EQ21" s="12">
        <v>5</v>
      </c>
      <c r="ER21" s="12">
        <v>2</v>
      </c>
      <c r="ES21" s="12">
        <v>5.5</v>
      </c>
      <c r="ET21" s="12">
        <v>5.5</v>
      </c>
      <c r="EU21" s="12">
        <v>5.5</v>
      </c>
      <c r="EV21" s="12">
        <v>5</v>
      </c>
      <c r="EW21" s="12">
        <v>6</v>
      </c>
      <c r="EX21" s="12">
        <v>5</v>
      </c>
      <c r="EY21" s="12">
        <v>5</v>
      </c>
      <c r="EZ21" s="12">
        <v>7</v>
      </c>
      <c r="FA21" s="12">
        <v>5</v>
      </c>
      <c r="FB21" s="12">
        <v>5.5</v>
      </c>
      <c r="FC21" s="12">
        <v>5</v>
      </c>
      <c r="FD21" s="12">
        <v>5.5</v>
      </c>
      <c r="FE21" s="12">
        <v>6</v>
      </c>
      <c r="FF21" s="12">
        <v>6</v>
      </c>
      <c r="FG21" s="12">
        <v>10</v>
      </c>
      <c r="FH21" s="12">
        <v>7.5</v>
      </c>
      <c r="FI21" s="12">
        <v>9</v>
      </c>
      <c r="FJ21" s="12">
        <v>7</v>
      </c>
      <c r="FK21" s="12">
        <v>7</v>
      </c>
      <c r="FL21" s="12">
        <v>8.5</v>
      </c>
      <c r="FM21" s="12">
        <v>8.5</v>
      </c>
      <c r="FN21" s="12">
        <v>11</v>
      </c>
      <c r="FO21" s="12">
        <v>8.5</v>
      </c>
      <c r="FP21" s="12">
        <v>8.5</v>
      </c>
      <c r="FQ21" s="12">
        <v>8.5</v>
      </c>
      <c r="FR21" s="12">
        <v>8.5</v>
      </c>
      <c r="FS21" s="12">
        <v>8.5</v>
      </c>
      <c r="FT21" s="12">
        <v>8.5</v>
      </c>
      <c r="FU21" s="12">
        <v>8.5</v>
      </c>
      <c r="FV21" s="12">
        <v>8.5</v>
      </c>
      <c r="FW21" s="12">
        <v>7.5</v>
      </c>
      <c r="FX21" s="12">
        <v>8.5</v>
      </c>
      <c r="FY21" s="12">
        <v>8.5</v>
      </c>
      <c r="FZ21" s="12">
        <v>8.5</v>
      </c>
      <c r="GA21" s="12">
        <v>8.5</v>
      </c>
      <c r="GB21" s="12">
        <v>9.5</v>
      </c>
      <c r="GC21" s="12">
        <v>8.5</v>
      </c>
      <c r="GD21" s="12">
        <v>8.5</v>
      </c>
      <c r="GE21" s="12">
        <v>8.5</v>
      </c>
      <c r="GF21" s="12">
        <v>9.5</v>
      </c>
      <c r="GG21" s="12">
        <v>8.5</v>
      </c>
      <c r="GH21" s="12">
        <v>9</v>
      </c>
      <c r="GI21" s="12">
        <v>8.5</v>
      </c>
      <c r="GJ21" s="12">
        <v>8.5</v>
      </c>
      <c r="GK21" s="12">
        <v>8.5</v>
      </c>
      <c r="GL21" s="12">
        <v>8.5</v>
      </c>
      <c r="GM21" s="12">
        <v>8.5</v>
      </c>
      <c r="GN21" s="12">
        <v>8.5</v>
      </c>
      <c r="GO21" s="12">
        <v>8.5</v>
      </c>
      <c r="GP21" s="12">
        <v>8.5</v>
      </c>
      <c r="GQ21" s="12">
        <v>8.5</v>
      </c>
      <c r="GR21" s="12">
        <v>9</v>
      </c>
      <c r="GS21" s="12">
        <v>8.5</v>
      </c>
      <c r="GT21" s="12">
        <v>8.5</v>
      </c>
      <c r="GU21" s="12">
        <v>8.5</v>
      </c>
      <c r="GV21" s="12">
        <v>8.5</v>
      </c>
      <c r="GW21" s="12">
        <v>5</v>
      </c>
      <c r="GX21" s="12">
        <v>3.5</v>
      </c>
      <c r="GY21" s="12">
        <v>3.5</v>
      </c>
      <c r="GZ21" s="12">
        <v>4.5</v>
      </c>
      <c r="HA21" s="12">
        <v>5</v>
      </c>
      <c r="HB21" s="12">
        <v>5</v>
      </c>
      <c r="HC21" s="12">
        <v>4.5</v>
      </c>
      <c r="HD21" s="12">
        <v>3.5</v>
      </c>
      <c r="HE21" s="12">
        <v>4.5</v>
      </c>
      <c r="HF21" s="12">
        <v>4.5</v>
      </c>
      <c r="HG21" s="12">
        <v>5</v>
      </c>
      <c r="HH21" s="12">
        <v>4.5</v>
      </c>
      <c r="HI21" s="12">
        <v>4.5</v>
      </c>
      <c r="HJ21" s="12">
        <v>4.5</v>
      </c>
      <c r="HK21" s="12">
        <v>5</v>
      </c>
      <c r="HL21" s="12">
        <v>5</v>
      </c>
      <c r="HM21" s="12">
        <v>4.5</v>
      </c>
      <c r="HN21" s="12">
        <v>4.5</v>
      </c>
      <c r="HO21" s="12">
        <v>4.5</v>
      </c>
      <c r="HP21" s="12">
        <v>5</v>
      </c>
      <c r="HQ21" s="12">
        <v>4.5</v>
      </c>
      <c r="HR21" s="12">
        <v>6.5</v>
      </c>
      <c r="HS21" s="12">
        <v>4.5</v>
      </c>
      <c r="HT21" s="12">
        <v>3.5</v>
      </c>
      <c r="HU21" s="12">
        <v>3.5</v>
      </c>
      <c r="HV21" s="12">
        <v>3.5</v>
      </c>
      <c r="HW21" s="12">
        <v>4.5</v>
      </c>
      <c r="HX21" s="12">
        <v>4.5</v>
      </c>
      <c r="HY21" s="12">
        <v>5</v>
      </c>
      <c r="HZ21" s="12">
        <v>5</v>
      </c>
      <c r="IA21" s="12">
        <v>5</v>
      </c>
      <c r="IB21" s="12">
        <v>5</v>
      </c>
      <c r="IC21" s="12">
        <v>5</v>
      </c>
      <c r="ID21" s="12">
        <v>5</v>
      </c>
      <c r="IE21" s="12">
        <v>5</v>
      </c>
      <c r="IF21" s="12">
        <v>5</v>
      </c>
      <c r="IG21" s="12">
        <v>4.5</v>
      </c>
      <c r="IH21" s="12">
        <v>4.5</v>
      </c>
      <c r="II21" s="62">
        <v>4.5</v>
      </c>
      <c r="IJ21" s="62">
        <v>4.5</v>
      </c>
      <c r="IK21" s="62">
        <v>4.5</v>
      </c>
      <c r="IL21" s="62">
        <v>4.5</v>
      </c>
      <c r="IM21" s="62">
        <v>2.5</v>
      </c>
      <c r="IN21" s="62">
        <f>AVERAGE(CongestionIndex!C122:D122)</f>
        <v>2.5</v>
      </c>
      <c r="IO21" s="155"/>
      <c r="IP21" s="163"/>
      <c r="IQ21" s="158"/>
    </row>
    <row r="22" spans="1:264" s="62" customFormat="1" ht="13.5">
      <c r="A22" s="61" t="s">
        <v>44</v>
      </c>
      <c r="B22" s="12">
        <v>0.5</v>
      </c>
      <c r="C22" s="12">
        <v>3</v>
      </c>
      <c r="D22" s="12">
        <v>3.5</v>
      </c>
      <c r="E22" s="12">
        <v>0.5</v>
      </c>
      <c r="F22" s="12">
        <v>0.5</v>
      </c>
      <c r="G22" s="12">
        <v>0</v>
      </c>
      <c r="H22" s="12">
        <v>0</v>
      </c>
      <c r="I22" s="12">
        <v>0</v>
      </c>
      <c r="J22" s="12">
        <v>4.5</v>
      </c>
      <c r="K22" s="12">
        <v>0.5</v>
      </c>
      <c r="L22" s="12">
        <v>1.5</v>
      </c>
      <c r="M22" s="12">
        <v>0</v>
      </c>
      <c r="N22" s="12">
        <v>0</v>
      </c>
      <c r="O22" s="12">
        <v>0</v>
      </c>
      <c r="P22" s="12">
        <v>0.5</v>
      </c>
      <c r="Q22" s="12">
        <v>0.5</v>
      </c>
      <c r="R22" s="12">
        <v>0.5</v>
      </c>
      <c r="S22" s="12">
        <v>1</v>
      </c>
      <c r="T22" s="12">
        <v>0</v>
      </c>
      <c r="U22" s="12">
        <v>1</v>
      </c>
      <c r="V22" s="12">
        <v>0</v>
      </c>
      <c r="W22" s="12">
        <v>0</v>
      </c>
      <c r="X22" s="12">
        <v>4</v>
      </c>
      <c r="Y22" s="12">
        <v>1.5</v>
      </c>
      <c r="Z22" s="12">
        <v>2.5</v>
      </c>
      <c r="AA22" s="12">
        <v>0.5</v>
      </c>
      <c r="AB22" s="12">
        <v>0</v>
      </c>
      <c r="AC22" s="12">
        <v>2.5</v>
      </c>
      <c r="AD22" s="12">
        <v>3.5</v>
      </c>
      <c r="AE22" s="12">
        <v>5</v>
      </c>
      <c r="AF22" s="12">
        <v>5</v>
      </c>
      <c r="AG22" s="12">
        <v>5</v>
      </c>
      <c r="AH22" s="12">
        <v>0</v>
      </c>
      <c r="AI22" s="12">
        <v>0</v>
      </c>
      <c r="AJ22" s="12">
        <v>3.5</v>
      </c>
      <c r="AK22" s="12">
        <v>3</v>
      </c>
      <c r="AL22" s="12">
        <v>1.5</v>
      </c>
      <c r="AM22" s="12">
        <v>2</v>
      </c>
      <c r="AN22" s="12">
        <v>0.5</v>
      </c>
      <c r="AO22" s="12">
        <v>0</v>
      </c>
      <c r="AP22" s="12">
        <v>2</v>
      </c>
      <c r="AQ22" s="12">
        <v>1</v>
      </c>
      <c r="AR22" s="12">
        <v>0.5</v>
      </c>
      <c r="AS22" s="12">
        <v>0.5</v>
      </c>
      <c r="AT22" s="12">
        <v>0.5</v>
      </c>
      <c r="AU22" s="12">
        <v>0</v>
      </c>
      <c r="AV22" s="12">
        <v>0</v>
      </c>
      <c r="AW22" s="12">
        <v>0.5</v>
      </c>
      <c r="AX22" s="12">
        <v>0</v>
      </c>
      <c r="AY22" s="12">
        <v>0</v>
      </c>
      <c r="AZ22" s="12">
        <v>0</v>
      </c>
      <c r="BA22" s="12">
        <v>0</v>
      </c>
      <c r="BB22" s="12">
        <v>0</v>
      </c>
      <c r="BC22" s="12">
        <v>0</v>
      </c>
      <c r="BD22" s="12">
        <v>0.5</v>
      </c>
      <c r="BE22" s="12">
        <v>0</v>
      </c>
      <c r="BF22" s="12">
        <v>1</v>
      </c>
      <c r="BG22" s="12">
        <v>0</v>
      </c>
      <c r="BH22" s="12">
        <v>0</v>
      </c>
      <c r="BI22" s="12">
        <v>4</v>
      </c>
      <c r="BJ22" s="12">
        <v>0</v>
      </c>
      <c r="BK22" s="12">
        <v>0.5</v>
      </c>
      <c r="BL22" s="12">
        <v>2</v>
      </c>
      <c r="BM22" s="12">
        <v>0.5</v>
      </c>
      <c r="BN22" s="12">
        <v>0</v>
      </c>
      <c r="BO22" s="12">
        <v>0.5</v>
      </c>
      <c r="BP22" s="12">
        <v>0</v>
      </c>
      <c r="BQ22" s="12">
        <v>6</v>
      </c>
      <c r="BR22" s="12">
        <v>8</v>
      </c>
      <c r="BS22" s="12">
        <v>7</v>
      </c>
      <c r="BT22" s="12">
        <v>5</v>
      </c>
      <c r="BU22" s="12">
        <v>3.5</v>
      </c>
      <c r="BV22" s="12">
        <v>6</v>
      </c>
      <c r="BW22" s="12">
        <v>5</v>
      </c>
      <c r="BX22" s="12">
        <v>6.5</v>
      </c>
      <c r="BY22" s="12">
        <v>3</v>
      </c>
      <c r="BZ22" s="12">
        <v>3</v>
      </c>
      <c r="CA22" s="12">
        <v>0.5</v>
      </c>
      <c r="CB22" s="12">
        <v>3</v>
      </c>
      <c r="CC22" s="12">
        <v>2</v>
      </c>
      <c r="CD22" s="12">
        <v>2</v>
      </c>
      <c r="CE22" s="12">
        <v>6.5</v>
      </c>
      <c r="CF22" s="12">
        <v>8</v>
      </c>
      <c r="CG22" s="12">
        <v>3.5</v>
      </c>
      <c r="CH22" s="12">
        <v>1.5</v>
      </c>
      <c r="CI22" s="12">
        <v>1.5</v>
      </c>
      <c r="CJ22" s="12">
        <v>4</v>
      </c>
      <c r="CK22" s="12">
        <v>6.5</v>
      </c>
      <c r="CL22" s="12">
        <v>5.5</v>
      </c>
      <c r="CM22" s="12">
        <v>13</v>
      </c>
      <c r="CN22" s="12">
        <v>13.5</v>
      </c>
      <c r="CO22" s="12">
        <v>12.5</v>
      </c>
      <c r="CP22" s="12">
        <v>11.5</v>
      </c>
      <c r="CQ22" s="12">
        <v>11.5</v>
      </c>
      <c r="CR22" s="12">
        <v>12</v>
      </c>
      <c r="CS22" s="12">
        <v>5</v>
      </c>
      <c r="CT22" s="12">
        <v>10.5</v>
      </c>
      <c r="CU22" s="12">
        <v>12</v>
      </c>
      <c r="CV22" s="12">
        <v>13</v>
      </c>
      <c r="CW22" s="12">
        <v>12.5</v>
      </c>
      <c r="CX22" s="12">
        <v>14</v>
      </c>
      <c r="CY22" s="12">
        <v>15</v>
      </c>
      <c r="CZ22" s="12">
        <v>12</v>
      </c>
      <c r="DA22" s="12">
        <v>12</v>
      </c>
      <c r="DB22" s="12">
        <v>12</v>
      </c>
      <c r="DC22" s="12">
        <v>12.5</v>
      </c>
      <c r="DD22" s="12">
        <v>3</v>
      </c>
      <c r="DE22" s="12">
        <v>5</v>
      </c>
      <c r="DF22" s="12">
        <v>4.5</v>
      </c>
      <c r="DG22" s="12">
        <v>4.5</v>
      </c>
      <c r="DH22" s="12">
        <v>2</v>
      </c>
      <c r="DI22" s="12">
        <v>7</v>
      </c>
      <c r="DJ22" s="12">
        <v>2.5</v>
      </c>
      <c r="DK22" s="12">
        <v>2.5</v>
      </c>
      <c r="DL22" s="12">
        <v>8.5</v>
      </c>
      <c r="DM22" s="12">
        <v>8</v>
      </c>
      <c r="DN22" s="12">
        <v>6.5</v>
      </c>
      <c r="DO22" s="12">
        <v>1.5</v>
      </c>
      <c r="DP22" s="12">
        <v>8</v>
      </c>
      <c r="DQ22" s="12">
        <v>12</v>
      </c>
      <c r="DR22" s="12">
        <v>10</v>
      </c>
      <c r="DS22" s="12">
        <v>10</v>
      </c>
      <c r="DT22" s="12">
        <v>10</v>
      </c>
      <c r="DU22" s="12">
        <v>7.5</v>
      </c>
      <c r="DV22" s="12">
        <v>6</v>
      </c>
      <c r="DW22" s="12">
        <v>6</v>
      </c>
      <c r="DX22" s="12">
        <v>6</v>
      </c>
      <c r="DY22" s="12">
        <v>7</v>
      </c>
      <c r="DZ22" s="12">
        <v>2</v>
      </c>
      <c r="EA22" s="12">
        <v>2</v>
      </c>
      <c r="EB22" s="12">
        <v>1</v>
      </c>
      <c r="EC22" s="12">
        <v>1</v>
      </c>
      <c r="ED22" s="12">
        <v>3.5</v>
      </c>
      <c r="EE22" s="12">
        <v>5.5</v>
      </c>
      <c r="EF22" s="12">
        <v>6.5</v>
      </c>
      <c r="EG22" s="12">
        <v>5</v>
      </c>
      <c r="EH22" s="12">
        <v>7</v>
      </c>
      <c r="EI22" s="12">
        <v>1</v>
      </c>
      <c r="EJ22" s="12">
        <v>0.5</v>
      </c>
      <c r="EK22" s="12">
        <v>0.5</v>
      </c>
      <c r="EL22" s="12">
        <v>0.5</v>
      </c>
      <c r="EM22" s="12">
        <v>1.5</v>
      </c>
      <c r="EN22" s="12">
        <v>1</v>
      </c>
      <c r="EO22" s="12">
        <v>3.5</v>
      </c>
      <c r="EP22" s="12">
        <v>5.5</v>
      </c>
      <c r="EQ22" s="12">
        <v>6</v>
      </c>
      <c r="ER22" s="12">
        <v>10</v>
      </c>
      <c r="ES22" s="12">
        <v>3.5</v>
      </c>
      <c r="ET22" s="12">
        <v>3.5</v>
      </c>
      <c r="EU22" s="12">
        <v>4</v>
      </c>
      <c r="EV22" s="12">
        <v>3.5</v>
      </c>
      <c r="EW22" s="12">
        <v>3.5</v>
      </c>
      <c r="EX22" s="12">
        <v>3.5</v>
      </c>
      <c r="EY22" s="12">
        <v>2</v>
      </c>
      <c r="EZ22" s="12">
        <v>2.5</v>
      </c>
      <c r="FA22" s="12">
        <v>2.5</v>
      </c>
      <c r="FB22" s="12">
        <v>7.5</v>
      </c>
      <c r="FC22" s="12">
        <v>3</v>
      </c>
      <c r="FD22" s="12">
        <v>3</v>
      </c>
      <c r="FE22" s="12">
        <v>5</v>
      </c>
      <c r="FF22" s="12">
        <v>5</v>
      </c>
      <c r="FG22" s="12">
        <v>0.5</v>
      </c>
      <c r="FH22" s="12">
        <v>0.5</v>
      </c>
      <c r="FI22" s="12">
        <v>0.5</v>
      </c>
      <c r="FJ22" s="12">
        <v>0.5</v>
      </c>
      <c r="FK22" s="12">
        <v>0.5</v>
      </c>
      <c r="FL22" s="12">
        <v>0.5</v>
      </c>
      <c r="FM22" s="12">
        <v>0.5</v>
      </c>
      <c r="FN22" s="12">
        <v>0.5</v>
      </c>
      <c r="FO22" s="12">
        <v>1</v>
      </c>
      <c r="FP22" s="12">
        <v>0.5</v>
      </c>
      <c r="FQ22" s="12">
        <v>4.5</v>
      </c>
      <c r="FR22" s="12">
        <v>1.5</v>
      </c>
      <c r="FS22" s="12">
        <v>1.5</v>
      </c>
      <c r="FT22" s="12">
        <v>2</v>
      </c>
      <c r="FU22" s="12">
        <v>6</v>
      </c>
      <c r="FV22" s="12">
        <v>9.5</v>
      </c>
      <c r="FW22" s="12">
        <v>11</v>
      </c>
      <c r="FX22" s="12">
        <v>10.5</v>
      </c>
      <c r="FY22" s="12">
        <v>5</v>
      </c>
      <c r="FZ22" s="12">
        <v>1</v>
      </c>
      <c r="GA22" s="12">
        <v>2.5</v>
      </c>
      <c r="GB22" s="12">
        <v>1</v>
      </c>
      <c r="GC22" s="12">
        <v>2.5</v>
      </c>
      <c r="GD22" s="12">
        <v>1</v>
      </c>
      <c r="GE22" s="12">
        <v>1</v>
      </c>
      <c r="GF22" s="12">
        <v>0.5</v>
      </c>
      <c r="GG22" s="12">
        <v>0.5</v>
      </c>
      <c r="GH22" s="12">
        <v>1.5</v>
      </c>
      <c r="GI22" s="12">
        <v>1</v>
      </c>
      <c r="GJ22" s="12">
        <v>1</v>
      </c>
      <c r="GK22" s="12">
        <v>1.5</v>
      </c>
      <c r="GL22" s="12">
        <v>2.5</v>
      </c>
      <c r="GM22" s="12">
        <v>1</v>
      </c>
      <c r="GN22" s="12">
        <v>1.5</v>
      </c>
      <c r="GO22" s="12">
        <v>3.5</v>
      </c>
      <c r="GP22" s="12">
        <v>3</v>
      </c>
      <c r="GQ22" s="12">
        <v>8</v>
      </c>
      <c r="GR22" s="12">
        <v>9</v>
      </c>
      <c r="GS22" s="12">
        <v>9</v>
      </c>
      <c r="GT22" s="12">
        <v>7</v>
      </c>
      <c r="GU22" s="12">
        <v>9</v>
      </c>
      <c r="GV22" s="12">
        <v>8.5</v>
      </c>
      <c r="GW22" s="12">
        <v>5.5</v>
      </c>
      <c r="GX22" s="12">
        <v>6.5</v>
      </c>
      <c r="GY22" s="12">
        <v>6.5</v>
      </c>
      <c r="GZ22" s="12">
        <v>5</v>
      </c>
      <c r="HA22" s="12">
        <v>3.5</v>
      </c>
      <c r="HB22" s="12">
        <v>3.5</v>
      </c>
      <c r="HC22" s="12">
        <v>8</v>
      </c>
      <c r="HD22" s="12">
        <v>8.5</v>
      </c>
      <c r="HE22" s="12">
        <v>9</v>
      </c>
      <c r="HF22" s="12">
        <v>9</v>
      </c>
      <c r="HG22" s="12">
        <v>5.5</v>
      </c>
      <c r="HH22" s="12">
        <v>4</v>
      </c>
      <c r="HI22" s="12">
        <v>3</v>
      </c>
      <c r="HJ22" s="12">
        <v>6.5</v>
      </c>
      <c r="HK22" s="12">
        <v>6.5</v>
      </c>
      <c r="HL22" s="12">
        <v>6.5</v>
      </c>
      <c r="HM22" s="12">
        <v>3.5</v>
      </c>
      <c r="HN22" s="12">
        <v>6.5</v>
      </c>
      <c r="HO22" s="12">
        <v>6.5</v>
      </c>
      <c r="HP22" s="12">
        <v>4.5</v>
      </c>
      <c r="HQ22" s="12">
        <v>4.5</v>
      </c>
      <c r="HR22" s="12">
        <v>4</v>
      </c>
      <c r="HS22" s="12">
        <v>3</v>
      </c>
      <c r="HT22" s="12">
        <v>3.5</v>
      </c>
      <c r="HU22" s="12">
        <v>6.5</v>
      </c>
      <c r="HV22" s="12">
        <v>6.5</v>
      </c>
      <c r="HW22" s="12">
        <v>3.5</v>
      </c>
      <c r="HX22" s="12">
        <v>8</v>
      </c>
      <c r="HY22" s="12">
        <v>6.5</v>
      </c>
      <c r="HZ22" s="12">
        <v>9</v>
      </c>
      <c r="IA22" s="12">
        <v>7.5</v>
      </c>
      <c r="IB22" s="12">
        <v>6</v>
      </c>
      <c r="IC22" s="12">
        <v>10</v>
      </c>
      <c r="ID22" s="12">
        <v>8</v>
      </c>
      <c r="IE22" s="12">
        <v>10</v>
      </c>
      <c r="IF22" s="12">
        <v>9</v>
      </c>
      <c r="IG22" s="12">
        <v>5</v>
      </c>
      <c r="IH22" s="12">
        <v>5</v>
      </c>
      <c r="II22" s="62">
        <v>2</v>
      </c>
      <c r="IJ22" s="62">
        <v>9.5</v>
      </c>
      <c r="IK22" s="62">
        <v>9.5</v>
      </c>
      <c r="IL22" s="62">
        <v>4</v>
      </c>
      <c r="IM22" s="62">
        <v>9</v>
      </c>
      <c r="IN22" s="62">
        <f>AVERAGE(CongestionIndex!C123:D123)</f>
        <v>9</v>
      </c>
      <c r="IO22" s="155"/>
      <c r="IP22" s="163"/>
      <c r="IQ22" s="158"/>
    </row>
    <row r="23" spans="1:264" s="62" customFormat="1" ht="13.5">
      <c r="A23" s="61" t="s">
        <v>46</v>
      </c>
      <c r="B23" s="12">
        <v>0</v>
      </c>
      <c r="C23" s="12">
        <v>0</v>
      </c>
      <c r="D23" s="12">
        <v>0.5</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9</v>
      </c>
      <c r="DQ23" s="12">
        <v>0</v>
      </c>
      <c r="DR23" s="12">
        <v>0</v>
      </c>
      <c r="DS23" s="12">
        <v>0</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3.5</v>
      </c>
      <c r="II23" s="62">
        <v>2</v>
      </c>
      <c r="IJ23" s="62">
        <v>4.5</v>
      </c>
      <c r="IK23" s="62">
        <v>5</v>
      </c>
      <c r="IL23" s="62">
        <v>4</v>
      </c>
      <c r="IM23" s="62">
        <v>7.5</v>
      </c>
      <c r="IN23" s="62">
        <f>AVERAGE(CongestionIndex!C124:D124)</f>
        <v>7.5</v>
      </c>
      <c r="IO23" s="155"/>
      <c r="IP23" s="163"/>
      <c r="IQ23" s="158"/>
    </row>
    <row r="24" spans="1:264" s="62" customFormat="1" ht="13.5">
      <c r="A24" s="61" t="s">
        <v>48</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62">
        <v>0</v>
      </c>
      <c r="IJ24" s="62">
        <v>2</v>
      </c>
      <c r="IK24" s="62">
        <v>4</v>
      </c>
      <c r="IL24" s="62">
        <v>0</v>
      </c>
      <c r="IM24" s="62">
        <v>4</v>
      </c>
      <c r="IN24" s="62">
        <f>AVERAGE(CongestionIndex!C125:D125)</f>
        <v>3.5</v>
      </c>
      <c r="IO24" s="155"/>
      <c r="IP24" s="163"/>
      <c r="IQ24" s="158"/>
      <c r="JD24" s="167"/>
    </row>
    <row r="25" spans="1:264" s="62" customFormat="1" ht="13.5">
      <c r="A25" s="61" t="s">
        <v>50</v>
      </c>
      <c r="B25" s="12">
        <v>7.5</v>
      </c>
      <c r="C25" s="12">
        <v>2.5</v>
      </c>
      <c r="D25" s="12">
        <v>1.5</v>
      </c>
      <c r="E25" s="12">
        <v>2.5</v>
      </c>
      <c r="F25" s="12">
        <v>5</v>
      </c>
      <c r="G25" s="12">
        <v>2.5</v>
      </c>
      <c r="H25" s="12">
        <v>1</v>
      </c>
      <c r="I25" s="12">
        <v>5</v>
      </c>
      <c r="J25" s="12">
        <v>7</v>
      </c>
      <c r="K25" s="12">
        <v>9</v>
      </c>
      <c r="L25" s="12">
        <v>10</v>
      </c>
      <c r="M25" s="12">
        <v>11</v>
      </c>
      <c r="N25" s="12">
        <v>8.5</v>
      </c>
      <c r="O25" s="12">
        <v>14</v>
      </c>
      <c r="P25" s="12">
        <v>14.5</v>
      </c>
      <c r="Q25" s="12">
        <v>24</v>
      </c>
      <c r="R25" s="12">
        <v>24</v>
      </c>
      <c r="S25" s="12">
        <v>5.5</v>
      </c>
      <c r="T25" s="12">
        <v>5.5</v>
      </c>
      <c r="U25" s="12">
        <v>6</v>
      </c>
      <c r="V25" s="12">
        <v>7</v>
      </c>
      <c r="W25" s="12">
        <v>4</v>
      </c>
      <c r="X25" s="12">
        <v>4</v>
      </c>
      <c r="Y25" s="12">
        <v>2.5</v>
      </c>
      <c r="Z25" s="12">
        <v>3.5</v>
      </c>
      <c r="AA25" s="12">
        <v>7</v>
      </c>
      <c r="AB25" s="12">
        <v>2</v>
      </c>
      <c r="AC25" s="12">
        <v>4</v>
      </c>
      <c r="AD25" s="12">
        <v>7</v>
      </c>
      <c r="AE25" s="12">
        <v>5</v>
      </c>
      <c r="AF25" s="12">
        <v>8.5</v>
      </c>
      <c r="AG25" s="12">
        <v>8</v>
      </c>
      <c r="AH25" s="12">
        <v>9</v>
      </c>
      <c r="AI25" s="12">
        <v>6</v>
      </c>
      <c r="AJ25" s="12">
        <v>4.5</v>
      </c>
      <c r="AK25" s="12">
        <v>4.5</v>
      </c>
      <c r="AL25" s="12">
        <v>3</v>
      </c>
      <c r="AM25" s="12">
        <v>4</v>
      </c>
      <c r="AN25" s="12">
        <v>4</v>
      </c>
      <c r="AO25" s="12">
        <v>4</v>
      </c>
      <c r="AP25" s="12">
        <v>3.5</v>
      </c>
      <c r="AQ25" s="12">
        <v>2.5</v>
      </c>
      <c r="AR25" s="12">
        <v>5.5</v>
      </c>
      <c r="AS25" s="12">
        <v>4.5</v>
      </c>
      <c r="AT25" s="12">
        <v>5</v>
      </c>
      <c r="AU25" s="12">
        <v>5.5</v>
      </c>
      <c r="AV25" s="12">
        <v>5.5</v>
      </c>
      <c r="AW25" s="12">
        <v>4.5</v>
      </c>
      <c r="AX25" s="12">
        <v>2.5</v>
      </c>
      <c r="AY25" s="12">
        <v>4.5</v>
      </c>
      <c r="AZ25" s="12">
        <v>2.5</v>
      </c>
      <c r="BA25" s="12">
        <v>4</v>
      </c>
      <c r="BB25" s="12">
        <v>3.5</v>
      </c>
      <c r="BC25" s="12">
        <v>2</v>
      </c>
      <c r="BD25" s="12">
        <v>2</v>
      </c>
      <c r="BE25" s="12">
        <v>2</v>
      </c>
      <c r="BF25" s="12">
        <v>2.5</v>
      </c>
      <c r="BG25" s="12">
        <v>2</v>
      </c>
      <c r="BH25" s="12">
        <v>1</v>
      </c>
      <c r="BI25" s="12">
        <v>2.5</v>
      </c>
      <c r="BJ25" s="12">
        <v>2</v>
      </c>
      <c r="BK25" s="12">
        <v>4</v>
      </c>
      <c r="BL25" s="12">
        <v>2</v>
      </c>
      <c r="BM25" s="12">
        <v>3</v>
      </c>
      <c r="BN25" s="12">
        <v>2.5</v>
      </c>
      <c r="BO25" s="12">
        <v>2.5</v>
      </c>
      <c r="BP25" s="12">
        <v>2.5</v>
      </c>
      <c r="BQ25" s="12">
        <v>1.5</v>
      </c>
      <c r="BR25" s="12">
        <v>2.5</v>
      </c>
      <c r="BS25" s="12">
        <v>1</v>
      </c>
      <c r="BT25" s="12">
        <v>2</v>
      </c>
      <c r="BU25" s="12">
        <v>4</v>
      </c>
      <c r="BV25" s="12">
        <v>4</v>
      </c>
      <c r="BW25" s="12">
        <v>3.5</v>
      </c>
      <c r="BX25" s="12">
        <v>4</v>
      </c>
      <c r="BY25" s="12">
        <v>3</v>
      </c>
      <c r="BZ25" s="12">
        <v>4.5</v>
      </c>
      <c r="CA25" s="12">
        <v>4.5</v>
      </c>
      <c r="CB25" s="12">
        <v>6.5</v>
      </c>
      <c r="CC25" s="12">
        <v>7.5</v>
      </c>
      <c r="CD25" s="12">
        <v>6</v>
      </c>
      <c r="CE25" s="12">
        <v>3.5</v>
      </c>
      <c r="CF25" s="12">
        <v>1.5</v>
      </c>
      <c r="CG25" s="12">
        <v>2.5</v>
      </c>
      <c r="CH25" s="12">
        <v>3</v>
      </c>
      <c r="CI25" s="12">
        <v>4</v>
      </c>
      <c r="CJ25" s="12">
        <v>2</v>
      </c>
      <c r="CK25" s="12">
        <v>2</v>
      </c>
      <c r="CL25" s="12">
        <v>1</v>
      </c>
      <c r="CM25" s="12">
        <v>2</v>
      </c>
      <c r="CN25" s="12">
        <v>4</v>
      </c>
      <c r="CO25" s="12">
        <v>3.5</v>
      </c>
      <c r="CP25" s="12">
        <v>0</v>
      </c>
      <c r="CQ25" s="12">
        <v>0</v>
      </c>
      <c r="CR25" s="12">
        <v>6.5</v>
      </c>
      <c r="CS25" s="12">
        <v>6</v>
      </c>
      <c r="CT25" s="12">
        <v>3</v>
      </c>
      <c r="CU25" s="12">
        <v>5.5</v>
      </c>
      <c r="CV25" s="12">
        <v>9</v>
      </c>
      <c r="CW25" s="12">
        <v>2.5</v>
      </c>
      <c r="CX25" s="12">
        <v>4.5</v>
      </c>
      <c r="CY25" s="12">
        <v>3</v>
      </c>
      <c r="CZ25" s="12">
        <v>3</v>
      </c>
      <c r="DA25" s="12">
        <v>4</v>
      </c>
      <c r="DB25" s="12">
        <v>2</v>
      </c>
      <c r="DC25" s="12">
        <v>3</v>
      </c>
      <c r="DD25" s="12">
        <v>6.5</v>
      </c>
      <c r="DE25" s="12">
        <v>3.5</v>
      </c>
      <c r="DF25" s="12">
        <v>2.5</v>
      </c>
      <c r="DG25" s="12">
        <v>3</v>
      </c>
      <c r="DH25" s="12">
        <v>4</v>
      </c>
      <c r="DI25" s="12">
        <v>3.5</v>
      </c>
      <c r="DJ25" s="12">
        <v>4.5</v>
      </c>
      <c r="DK25" s="12">
        <v>2.5</v>
      </c>
      <c r="DL25" s="12">
        <v>3.5</v>
      </c>
      <c r="DM25" s="12">
        <v>4.5</v>
      </c>
      <c r="DN25" s="12">
        <v>2</v>
      </c>
      <c r="DO25" s="12">
        <v>8</v>
      </c>
      <c r="DP25" s="12">
        <v>7</v>
      </c>
      <c r="DQ25" s="12">
        <v>7</v>
      </c>
      <c r="DR25" s="12">
        <v>8</v>
      </c>
      <c r="DS25" s="12">
        <v>9</v>
      </c>
      <c r="DT25" s="12">
        <v>10</v>
      </c>
      <c r="DU25" s="12">
        <v>7</v>
      </c>
      <c r="DV25" s="12">
        <v>7</v>
      </c>
      <c r="DW25" s="12">
        <v>6</v>
      </c>
      <c r="DX25" s="12">
        <v>5</v>
      </c>
      <c r="DY25" s="12">
        <v>9.8000000000000007</v>
      </c>
      <c r="DZ25" s="12">
        <v>10</v>
      </c>
      <c r="EA25" s="12">
        <v>4</v>
      </c>
      <c r="EB25" s="12">
        <v>9</v>
      </c>
      <c r="EC25" s="12">
        <v>10</v>
      </c>
      <c r="ED25" s="12">
        <v>8.5</v>
      </c>
      <c r="EE25" s="12">
        <v>4.5</v>
      </c>
      <c r="EF25" s="12">
        <v>6</v>
      </c>
      <c r="EG25" s="12">
        <v>6</v>
      </c>
      <c r="EH25" s="12">
        <v>7</v>
      </c>
      <c r="EI25" s="12">
        <v>8.5</v>
      </c>
      <c r="EJ25" s="12">
        <v>9</v>
      </c>
      <c r="EK25" s="12">
        <v>8.5</v>
      </c>
      <c r="EL25" s="12">
        <v>9</v>
      </c>
      <c r="EM25" s="12">
        <v>8</v>
      </c>
      <c r="EN25" s="12">
        <v>4.5</v>
      </c>
      <c r="EO25" s="12">
        <v>4.5</v>
      </c>
      <c r="EP25" s="12">
        <v>4.5</v>
      </c>
      <c r="EQ25" s="12">
        <v>6</v>
      </c>
      <c r="ER25" s="12">
        <v>8.5</v>
      </c>
      <c r="ES25" s="12">
        <v>5.5</v>
      </c>
      <c r="ET25" s="12">
        <v>4</v>
      </c>
      <c r="EU25" s="12">
        <v>3.5</v>
      </c>
      <c r="EV25" s="12">
        <v>5</v>
      </c>
      <c r="EW25" s="12">
        <v>5</v>
      </c>
      <c r="EX25" s="12">
        <v>5</v>
      </c>
      <c r="EY25" s="12">
        <v>11</v>
      </c>
      <c r="EZ25" s="12">
        <v>7</v>
      </c>
      <c r="FA25" s="12">
        <v>9</v>
      </c>
      <c r="FB25" s="12">
        <v>9</v>
      </c>
      <c r="FC25" s="12">
        <v>6.5</v>
      </c>
      <c r="FD25" s="12">
        <v>5</v>
      </c>
      <c r="FE25" s="12">
        <v>6</v>
      </c>
      <c r="FF25" s="12">
        <v>6</v>
      </c>
      <c r="FG25" s="12">
        <v>11</v>
      </c>
      <c r="FH25" s="12">
        <v>9.5</v>
      </c>
      <c r="FI25" s="12">
        <v>9.5</v>
      </c>
      <c r="FJ25" s="12">
        <v>7.5</v>
      </c>
      <c r="FK25" s="12">
        <v>9.5</v>
      </c>
      <c r="FL25" s="12">
        <v>7</v>
      </c>
      <c r="FM25" s="12">
        <v>7</v>
      </c>
      <c r="FN25" s="12">
        <v>5.5</v>
      </c>
      <c r="FO25" s="12">
        <v>4</v>
      </c>
      <c r="FP25" s="12">
        <v>3.5</v>
      </c>
      <c r="FQ25" s="12">
        <v>5.5</v>
      </c>
      <c r="FR25" s="12">
        <v>6</v>
      </c>
      <c r="FS25" s="12">
        <v>5</v>
      </c>
      <c r="FT25" s="12">
        <v>6</v>
      </c>
      <c r="FU25" s="12">
        <v>5</v>
      </c>
      <c r="FV25" s="12">
        <v>4</v>
      </c>
      <c r="FW25" s="12">
        <v>5.5</v>
      </c>
      <c r="FX25" s="12">
        <v>7</v>
      </c>
      <c r="FY25" s="12">
        <v>7</v>
      </c>
      <c r="FZ25" s="12">
        <v>4</v>
      </c>
      <c r="GA25" s="12">
        <v>7</v>
      </c>
      <c r="GB25" s="12">
        <v>8</v>
      </c>
      <c r="GC25" s="12">
        <v>5.5</v>
      </c>
      <c r="GD25" s="12">
        <v>4.5</v>
      </c>
      <c r="GE25" s="12">
        <v>5</v>
      </c>
      <c r="GF25" s="12">
        <v>6.5</v>
      </c>
      <c r="GG25" s="12">
        <v>5.5</v>
      </c>
      <c r="GH25" s="12">
        <v>5.5</v>
      </c>
      <c r="GI25" s="12">
        <v>5</v>
      </c>
      <c r="GJ25" s="12">
        <v>4.5</v>
      </c>
      <c r="GK25" s="12">
        <v>6</v>
      </c>
      <c r="GL25" s="12">
        <v>6</v>
      </c>
      <c r="GM25" s="12">
        <v>7.5</v>
      </c>
      <c r="GN25" s="12">
        <v>5</v>
      </c>
      <c r="GO25" s="12">
        <v>5</v>
      </c>
      <c r="GP25" s="12">
        <v>5</v>
      </c>
      <c r="GQ25" s="12">
        <v>6</v>
      </c>
      <c r="GR25" s="12">
        <v>6</v>
      </c>
      <c r="GS25" s="12">
        <v>7</v>
      </c>
      <c r="GT25" s="12">
        <v>6</v>
      </c>
      <c r="GU25" s="12">
        <v>6</v>
      </c>
      <c r="GV25" s="12">
        <v>6</v>
      </c>
      <c r="GW25" s="12">
        <v>6</v>
      </c>
      <c r="GX25" s="12">
        <v>6</v>
      </c>
      <c r="GY25" s="12">
        <v>6</v>
      </c>
      <c r="GZ25" s="12">
        <v>6</v>
      </c>
      <c r="HA25" s="12">
        <v>6</v>
      </c>
      <c r="HB25" s="12">
        <v>6</v>
      </c>
      <c r="HC25" s="12">
        <v>6</v>
      </c>
      <c r="HD25" s="12">
        <v>6</v>
      </c>
      <c r="HE25" s="12">
        <v>6</v>
      </c>
      <c r="HF25" s="12">
        <v>4.5</v>
      </c>
      <c r="HG25" s="12">
        <v>5</v>
      </c>
      <c r="HH25" s="12">
        <v>5</v>
      </c>
      <c r="HI25" s="12">
        <v>5</v>
      </c>
      <c r="HJ25" s="12">
        <v>5</v>
      </c>
      <c r="HK25" s="12">
        <v>5</v>
      </c>
      <c r="HL25" s="12">
        <v>5.5</v>
      </c>
      <c r="HM25" s="12">
        <v>5.5</v>
      </c>
      <c r="HN25" s="12">
        <v>5.5</v>
      </c>
      <c r="HO25" s="12">
        <v>6</v>
      </c>
      <c r="HP25" s="12">
        <v>6</v>
      </c>
      <c r="HQ25" s="12">
        <v>6</v>
      </c>
      <c r="HR25" s="12">
        <v>5.5</v>
      </c>
      <c r="HS25" s="12">
        <v>5.5</v>
      </c>
      <c r="HT25" s="12">
        <v>5.5</v>
      </c>
      <c r="HU25" s="12">
        <v>5.5</v>
      </c>
      <c r="HV25" s="12">
        <v>5.5</v>
      </c>
      <c r="HW25" s="12">
        <v>5.5</v>
      </c>
      <c r="HX25" s="12">
        <v>5.5</v>
      </c>
      <c r="HY25" s="12">
        <v>5.5</v>
      </c>
      <c r="HZ25" s="12">
        <v>8.5</v>
      </c>
      <c r="IA25" s="12">
        <v>8.5</v>
      </c>
      <c r="IB25" s="12">
        <v>6.5</v>
      </c>
      <c r="IC25" s="12">
        <v>6.5</v>
      </c>
      <c r="ID25" s="12">
        <v>6.5</v>
      </c>
      <c r="IE25" s="12">
        <v>6.5</v>
      </c>
      <c r="IF25" s="12">
        <v>6.5</v>
      </c>
      <c r="IG25" s="12">
        <v>5.5</v>
      </c>
      <c r="IH25" s="12">
        <v>5.5</v>
      </c>
      <c r="II25" s="62">
        <v>5.5</v>
      </c>
      <c r="IJ25" s="62">
        <v>2</v>
      </c>
      <c r="IK25" s="62">
        <v>4</v>
      </c>
      <c r="IL25" s="62">
        <v>5</v>
      </c>
      <c r="IM25" s="62">
        <v>4</v>
      </c>
      <c r="IN25" s="62">
        <f>AVERAGE(CongestionIndex!C126:D126)</f>
        <v>3.5</v>
      </c>
      <c r="IO25" s="155"/>
      <c r="IP25" s="163"/>
      <c r="IQ25" s="165"/>
      <c r="JD25" s="163"/>
    </row>
    <row r="26" spans="1:264" s="62" customFormat="1" ht="13.5">
      <c r="A26" s="61" t="s">
        <v>52</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62">
        <v>0</v>
      </c>
      <c r="IJ26" s="62">
        <v>0</v>
      </c>
      <c r="IK26" s="62">
        <v>0</v>
      </c>
      <c r="IL26" s="62">
        <v>0</v>
      </c>
      <c r="IM26" s="62">
        <v>0</v>
      </c>
      <c r="IN26" s="62">
        <f>AVERAGE(CongestionIndex!C127:D127)</f>
        <v>0</v>
      </c>
      <c r="IO26" s="155"/>
      <c r="IP26" s="163"/>
      <c r="IQ26" s="165"/>
      <c r="JD26" s="163"/>
    </row>
    <row r="27" spans="1:264" s="12" customFormat="1">
      <c r="A27" s="61"/>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O27" s="157"/>
      <c r="IP27" s="164"/>
      <c r="IQ27" s="166"/>
      <c r="JD27" s="164"/>
    </row>
    <row r="28" spans="1:264" s="12" customFormat="1" ht="13.5">
      <c r="A28" s="59" t="s">
        <v>55</v>
      </c>
      <c r="IO28" s="156"/>
      <c r="IP28" s="164"/>
      <c r="IQ28" s="166"/>
      <c r="JD28" s="164"/>
    </row>
    <row r="29" spans="1:264" s="62" customFormat="1" ht="13.5">
      <c r="A29" s="61" t="s">
        <v>57</v>
      </c>
      <c r="B29" s="12">
        <v>0.5</v>
      </c>
      <c r="C29" s="12">
        <v>0.5</v>
      </c>
      <c r="D29" s="12">
        <v>0.5</v>
      </c>
      <c r="E29" s="12">
        <v>0.5</v>
      </c>
      <c r="F29" s="12">
        <v>0.5</v>
      </c>
      <c r="G29" s="12">
        <v>0</v>
      </c>
      <c r="H29" s="12">
        <v>0</v>
      </c>
      <c r="I29" s="12">
        <v>1.5</v>
      </c>
      <c r="J29" s="12">
        <v>1.5</v>
      </c>
      <c r="K29" s="12">
        <v>1</v>
      </c>
      <c r="L29" s="12">
        <v>1.5</v>
      </c>
      <c r="M29" s="12">
        <v>2.5</v>
      </c>
      <c r="N29" s="12">
        <v>1.5</v>
      </c>
      <c r="O29" s="12">
        <v>4.5</v>
      </c>
      <c r="P29" s="12">
        <v>2.5</v>
      </c>
      <c r="Q29" s="12">
        <v>5</v>
      </c>
      <c r="R29" s="12">
        <v>3</v>
      </c>
      <c r="S29" s="12">
        <v>2</v>
      </c>
      <c r="T29" s="12">
        <v>1.5</v>
      </c>
      <c r="U29" s="12">
        <v>1.5</v>
      </c>
      <c r="V29" s="12">
        <v>4</v>
      </c>
      <c r="W29" s="12">
        <v>6</v>
      </c>
      <c r="X29" s="12">
        <v>9.5</v>
      </c>
      <c r="Y29" s="12">
        <v>7.5</v>
      </c>
      <c r="Z29" s="12">
        <v>3.5</v>
      </c>
      <c r="AA29" s="12">
        <v>4</v>
      </c>
      <c r="AB29" s="12">
        <v>2.5</v>
      </c>
      <c r="AC29" s="12">
        <v>4</v>
      </c>
      <c r="AD29" s="12">
        <v>4</v>
      </c>
      <c r="AE29" s="12">
        <v>6</v>
      </c>
      <c r="AF29" s="12">
        <v>6.5</v>
      </c>
      <c r="AG29" s="12">
        <v>12</v>
      </c>
      <c r="AH29" s="12">
        <v>4</v>
      </c>
      <c r="AI29" s="12">
        <v>2.5</v>
      </c>
      <c r="AJ29" s="12">
        <v>2</v>
      </c>
      <c r="AK29" s="12">
        <v>3.5</v>
      </c>
      <c r="AL29" s="12">
        <v>5</v>
      </c>
      <c r="AM29" s="12">
        <v>6</v>
      </c>
      <c r="AN29" s="12">
        <v>7.5</v>
      </c>
      <c r="AO29" s="12">
        <v>1.5</v>
      </c>
      <c r="AP29" s="12">
        <v>3</v>
      </c>
      <c r="AQ29" s="12">
        <v>4</v>
      </c>
      <c r="AR29" s="12">
        <v>2</v>
      </c>
      <c r="AS29" s="12">
        <v>2</v>
      </c>
      <c r="AT29" s="12">
        <v>4</v>
      </c>
      <c r="AU29" s="12">
        <v>5</v>
      </c>
      <c r="AV29" s="12">
        <v>7</v>
      </c>
      <c r="AW29" s="12">
        <v>5</v>
      </c>
      <c r="AX29" s="12">
        <v>4.5</v>
      </c>
      <c r="AY29" s="12">
        <v>7</v>
      </c>
      <c r="AZ29" s="12">
        <v>4.5</v>
      </c>
      <c r="BA29" s="12">
        <v>4.5</v>
      </c>
      <c r="BB29" s="12" t="s">
        <v>623</v>
      </c>
      <c r="BC29" s="12">
        <v>6</v>
      </c>
      <c r="BD29" s="12">
        <v>1.5</v>
      </c>
      <c r="BE29" s="12">
        <v>2</v>
      </c>
      <c r="BF29" s="12">
        <v>4.5</v>
      </c>
      <c r="BG29" s="12">
        <v>0.5</v>
      </c>
      <c r="BH29" s="12">
        <v>2.5</v>
      </c>
      <c r="BI29" s="12">
        <v>2.5</v>
      </c>
      <c r="BJ29" s="12">
        <v>3</v>
      </c>
      <c r="BK29" s="12">
        <v>3</v>
      </c>
      <c r="BL29" s="12">
        <v>2.5</v>
      </c>
      <c r="BM29" s="12">
        <v>7.5</v>
      </c>
      <c r="BN29" s="12">
        <v>3.5</v>
      </c>
      <c r="BO29" s="12">
        <v>4.5</v>
      </c>
      <c r="BP29" s="12">
        <v>5.5</v>
      </c>
      <c r="BQ29" s="12">
        <v>2.5</v>
      </c>
      <c r="BR29" s="12">
        <v>3.5</v>
      </c>
      <c r="BS29" s="12">
        <v>1.5</v>
      </c>
      <c r="BT29" s="12">
        <v>8</v>
      </c>
      <c r="BU29" s="12">
        <v>7.5</v>
      </c>
      <c r="BV29" s="12">
        <v>5.5</v>
      </c>
      <c r="BW29" s="12">
        <v>4</v>
      </c>
      <c r="BX29" s="12">
        <v>2.5</v>
      </c>
      <c r="BY29" s="12">
        <v>2</v>
      </c>
      <c r="BZ29" s="12">
        <v>0.5</v>
      </c>
      <c r="CA29" s="12">
        <v>3.5</v>
      </c>
      <c r="CB29" s="12">
        <v>2.5</v>
      </c>
      <c r="CC29" s="12">
        <v>1</v>
      </c>
      <c r="CD29" s="12">
        <v>3</v>
      </c>
      <c r="CE29" s="12">
        <v>3.5</v>
      </c>
      <c r="CF29" s="12">
        <v>1.5</v>
      </c>
      <c r="CG29" s="12">
        <v>3</v>
      </c>
      <c r="CH29" s="12">
        <v>4.5</v>
      </c>
      <c r="CI29" s="12">
        <v>4.5</v>
      </c>
      <c r="CJ29" s="12">
        <v>1.5</v>
      </c>
      <c r="CK29" s="12">
        <v>2</v>
      </c>
      <c r="CL29" s="12">
        <v>4</v>
      </c>
      <c r="CM29" s="12">
        <v>4</v>
      </c>
      <c r="CN29" s="12">
        <v>3</v>
      </c>
      <c r="CO29" s="12">
        <v>2.5</v>
      </c>
      <c r="CP29" s="12">
        <v>4</v>
      </c>
      <c r="CQ29" s="12">
        <v>11.5</v>
      </c>
      <c r="CR29" s="12">
        <v>5</v>
      </c>
      <c r="CS29" s="12">
        <v>9</v>
      </c>
      <c r="CT29" s="12">
        <v>5.5</v>
      </c>
      <c r="CU29" s="12">
        <v>2</v>
      </c>
      <c r="CV29" s="12">
        <v>4.5</v>
      </c>
      <c r="CW29" s="12">
        <v>4</v>
      </c>
      <c r="CX29" s="12">
        <v>3.5</v>
      </c>
      <c r="CY29" s="12">
        <v>3</v>
      </c>
      <c r="CZ29" s="12">
        <v>3</v>
      </c>
      <c r="DA29" s="12">
        <v>2.5</v>
      </c>
      <c r="DB29" s="12">
        <v>2.5</v>
      </c>
      <c r="DC29" s="12">
        <v>6</v>
      </c>
      <c r="DD29" s="12">
        <v>3.5</v>
      </c>
      <c r="DE29" s="12">
        <v>2.5</v>
      </c>
      <c r="DF29" s="12">
        <v>3</v>
      </c>
      <c r="DG29" s="12">
        <v>5</v>
      </c>
      <c r="DH29" s="12">
        <v>3</v>
      </c>
      <c r="DI29" s="12">
        <v>5</v>
      </c>
      <c r="DJ29" s="12">
        <v>6</v>
      </c>
      <c r="DK29" s="12">
        <v>2</v>
      </c>
      <c r="DL29" s="12">
        <v>4</v>
      </c>
      <c r="DM29" s="12">
        <v>1.5</v>
      </c>
      <c r="DN29" s="12">
        <v>1</v>
      </c>
      <c r="DO29" s="12">
        <v>2.5</v>
      </c>
      <c r="DP29" s="12">
        <v>1.5</v>
      </c>
      <c r="DQ29" s="12">
        <v>2</v>
      </c>
      <c r="DR29" s="12">
        <v>4.5</v>
      </c>
      <c r="DS29" s="12">
        <v>4</v>
      </c>
      <c r="DT29" s="12">
        <v>2.5</v>
      </c>
      <c r="DU29" s="12">
        <v>3.5</v>
      </c>
      <c r="DV29" s="12">
        <v>2.5</v>
      </c>
      <c r="DW29" s="12">
        <v>3.5</v>
      </c>
      <c r="DX29" s="12">
        <v>2.5</v>
      </c>
      <c r="DY29" s="12">
        <v>3</v>
      </c>
      <c r="DZ29" s="12">
        <v>4</v>
      </c>
      <c r="EA29" s="12">
        <v>6</v>
      </c>
      <c r="EB29" s="12">
        <v>4.5</v>
      </c>
      <c r="EC29" s="12">
        <v>5</v>
      </c>
      <c r="ED29" s="12">
        <v>1.5</v>
      </c>
      <c r="EE29" s="12">
        <v>3.5</v>
      </c>
      <c r="EF29" s="12">
        <v>5</v>
      </c>
      <c r="EG29" s="12">
        <v>7.5</v>
      </c>
      <c r="EH29" s="12">
        <v>5</v>
      </c>
      <c r="EI29" s="12">
        <v>4</v>
      </c>
      <c r="EJ29" s="12">
        <v>4</v>
      </c>
      <c r="EK29" s="12">
        <v>4.5</v>
      </c>
      <c r="EL29" s="12">
        <v>7</v>
      </c>
      <c r="EM29" s="12">
        <v>5.5</v>
      </c>
      <c r="EN29" s="12">
        <v>2</v>
      </c>
      <c r="EO29" s="12">
        <v>3</v>
      </c>
      <c r="EP29" s="12">
        <v>4</v>
      </c>
      <c r="EQ29" s="12">
        <v>4.5</v>
      </c>
      <c r="ER29" s="12">
        <v>7</v>
      </c>
      <c r="ES29" s="12">
        <v>4</v>
      </c>
      <c r="ET29" s="12">
        <v>4</v>
      </c>
      <c r="EU29" s="12">
        <v>4</v>
      </c>
      <c r="EV29" s="12">
        <v>4</v>
      </c>
      <c r="EW29" s="12">
        <v>3</v>
      </c>
      <c r="EX29" s="12">
        <v>3</v>
      </c>
      <c r="EY29" s="12">
        <v>4</v>
      </c>
      <c r="EZ29" s="12">
        <v>3</v>
      </c>
      <c r="FA29" s="12">
        <v>3</v>
      </c>
      <c r="FB29" s="12">
        <v>3</v>
      </c>
      <c r="FC29" s="12">
        <v>3</v>
      </c>
      <c r="FD29" s="12">
        <v>3</v>
      </c>
      <c r="FE29" s="12">
        <v>3</v>
      </c>
      <c r="FF29" s="12">
        <v>3</v>
      </c>
      <c r="FG29" s="12">
        <v>3</v>
      </c>
      <c r="FH29" s="12">
        <v>3</v>
      </c>
      <c r="FI29" s="12">
        <v>3</v>
      </c>
      <c r="FJ29" s="12">
        <v>3</v>
      </c>
      <c r="FK29" s="12">
        <v>3</v>
      </c>
      <c r="FL29" s="12">
        <v>3</v>
      </c>
      <c r="FM29" s="12">
        <v>2</v>
      </c>
      <c r="FN29" s="12">
        <v>2.5</v>
      </c>
      <c r="FO29" s="12">
        <v>4</v>
      </c>
      <c r="FP29" s="12">
        <v>3</v>
      </c>
      <c r="FQ29" s="12">
        <v>0</v>
      </c>
      <c r="FR29" s="12">
        <v>3</v>
      </c>
      <c r="FS29" s="12">
        <v>3</v>
      </c>
      <c r="FT29" s="12">
        <v>4</v>
      </c>
      <c r="FU29" s="12">
        <v>4</v>
      </c>
      <c r="FV29" s="12">
        <v>5</v>
      </c>
      <c r="FW29" s="12">
        <v>4</v>
      </c>
      <c r="FX29" s="12">
        <v>4</v>
      </c>
      <c r="FY29" s="12">
        <v>5</v>
      </c>
      <c r="FZ29" s="12">
        <v>6</v>
      </c>
      <c r="GA29" s="12">
        <v>5</v>
      </c>
      <c r="GB29" s="12">
        <v>6</v>
      </c>
      <c r="GC29" s="12">
        <v>4</v>
      </c>
      <c r="GD29" s="12">
        <v>6</v>
      </c>
      <c r="GE29" s="12">
        <v>6</v>
      </c>
      <c r="GF29" s="12">
        <v>6</v>
      </c>
      <c r="GG29" s="12">
        <v>6</v>
      </c>
      <c r="GH29" s="12">
        <v>6</v>
      </c>
      <c r="GI29" s="12">
        <v>6</v>
      </c>
      <c r="GJ29" s="12">
        <v>6</v>
      </c>
      <c r="GK29" s="12">
        <v>6</v>
      </c>
      <c r="GL29" s="12">
        <v>6</v>
      </c>
      <c r="GM29" s="12">
        <v>6</v>
      </c>
      <c r="GN29" s="12">
        <v>6</v>
      </c>
      <c r="GO29" s="12">
        <v>6</v>
      </c>
      <c r="GP29" s="12">
        <v>6</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1</v>
      </c>
      <c r="HN29" s="12">
        <v>1</v>
      </c>
      <c r="HO29" s="12">
        <v>1</v>
      </c>
      <c r="HP29" s="12">
        <v>0.5</v>
      </c>
      <c r="HQ29" s="12">
        <v>2.5</v>
      </c>
      <c r="HR29" s="12">
        <v>2.5</v>
      </c>
      <c r="HS29" s="12">
        <v>2.5</v>
      </c>
      <c r="HT29" s="12">
        <v>1</v>
      </c>
      <c r="HU29" s="12">
        <v>1.5</v>
      </c>
      <c r="HV29" s="12">
        <v>3.5</v>
      </c>
      <c r="HW29" s="12">
        <v>2.5</v>
      </c>
      <c r="HX29" s="12">
        <v>0.5</v>
      </c>
      <c r="HY29" s="12">
        <v>0.5</v>
      </c>
      <c r="HZ29" s="12">
        <v>2.5</v>
      </c>
      <c r="IA29" s="12">
        <v>1.5</v>
      </c>
      <c r="IB29" s="12">
        <v>1.5</v>
      </c>
      <c r="IC29" s="12">
        <v>1.5</v>
      </c>
      <c r="ID29" s="12">
        <v>1.5</v>
      </c>
      <c r="IE29" s="12">
        <v>1.5</v>
      </c>
      <c r="IF29" s="12">
        <v>1</v>
      </c>
      <c r="IG29" s="12">
        <v>2</v>
      </c>
      <c r="IH29" s="12">
        <v>1</v>
      </c>
      <c r="II29" s="62">
        <v>2.5</v>
      </c>
      <c r="IJ29" s="62">
        <v>4</v>
      </c>
      <c r="IK29" s="62">
        <v>3.5</v>
      </c>
      <c r="IL29" s="62">
        <v>1.5</v>
      </c>
      <c r="IM29" s="62">
        <v>2.5</v>
      </c>
      <c r="IN29" s="62">
        <f>AVERAGE(CongestionIndex!C131:D131)</f>
        <v>5</v>
      </c>
      <c r="IO29" s="155"/>
      <c r="IP29" s="163"/>
      <c r="IQ29" s="165"/>
      <c r="JD29" s="163"/>
    </row>
    <row r="30" spans="1:264" s="62" customFormat="1" ht="13.5">
      <c r="A30" s="61" t="s">
        <v>59</v>
      </c>
      <c r="B30" s="12">
        <v>1.5</v>
      </c>
      <c r="C30" s="12">
        <v>1</v>
      </c>
      <c r="D30" s="12">
        <v>1</v>
      </c>
      <c r="E30" s="12">
        <v>0</v>
      </c>
      <c r="F30" s="12">
        <v>0.5</v>
      </c>
      <c r="G30" s="12">
        <v>0</v>
      </c>
      <c r="H30" s="12">
        <v>0.5</v>
      </c>
      <c r="I30" s="12">
        <v>0.5</v>
      </c>
      <c r="J30" s="12">
        <v>1</v>
      </c>
      <c r="K30" s="12">
        <v>0.5</v>
      </c>
      <c r="L30" s="12">
        <v>0.5</v>
      </c>
      <c r="M30" s="12">
        <v>1</v>
      </c>
      <c r="N30" s="12">
        <v>0</v>
      </c>
      <c r="O30" s="12">
        <v>3.5</v>
      </c>
      <c r="P30" s="12">
        <v>3.5</v>
      </c>
      <c r="Q30" s="12">
        <v>3</v>
      </c>
      <c r="R30" s="12">
        <v>2.5</v>
      </c>
      <c r="S30" s="12">
        <v>4</v>
      </c>
      <c r="T30" s="12">
        <v>5</v>
      </c>
      <c r="U30" s="12">
        <v>5.5</v>
      </c>
      <c r="V30" s="12">
        <v>6.5</v>
      </c>
      <c r="W30" s="12">
        <v>6</v>
      </c>
      <c r="X30" s="12">
        <v>6.5</v>
      </c>
      <c r="Y30" s="12">
        <v>4.5</v>
      </c>
      <c r="Z30" s="12">
        <v>5.5</v>
      </c>
      <c r="AA30" s="12">
        <v>7</v>
      </c>
      <c r="AB30" s="12">
        <v>8.5</v>
      </c>
      <c r="AC30" s="12">
        <v>8</v>
      </c>
      <c r="AD30" s="12">
        <v>9.5</v>
      </c>
      <c r="AE30" s="12">
        <v>11.5</v>
      </c>
      <c r="AF30" s="12">
        <v>9</v>
      </c>
      <c r="AG30" s="12">
        <v>9.5</v>
      </c>
      <c r="AH30" s="12">
        <v>3.5</v>
      </c>
      <c r="AI30" s="12">
        <v>2</v>
      </c>
      <c r="AJ30" s="12">
        <v>2.5</v>
      </c>
      <c r="AK30" s="12">
        <v>2.5</v>
      </c>
      <c r="AL30" s="12">
        <v>5</v>
      </c>
      <c r="AM30" s="12">
        <v>2</v>
      </c>
      <c r="AN30" s="12">
        <v>2.5</v>
      </c>
      <c r="AO30" s="12">
        <v>2.5</v>
      </c>
      <c r="AP30" s="12">
        <v>2.5</v>
      </c>
      <c r="AQ30" s="12">
        <v>1.5</v>
      </c>
      <c r="AR30" s="12">
        <v>2.5</v>
      </c>
      <c r="AS30" s="12">
        <v>4</v>
      </c>
      <c r="AT30" s="12">
        <v>3</v>
      </c>
      <c r="AU30" s="12">
        <v>4</v>
      </c>
      <c r="AV30" s="12">
        <v>1.5</v>
      </c>
      <c r="AW30" s="12">
        <v>1</v>
      </c>
      <c r="AX30" s="12">
        <v>1.5</v>
      </c>
      <c r="AY30" s="12">
        <v>3</v>
      </c>
      <c r="AZ30" s="12">
        <v>3</v>
      </c>
      <c r="BA30" s="12">
        <v>2.5</v>
      </c>
      <c r="BB30" s="12" t="s">
        <v>623</v>
      </c>
      <c r="BC30" s="12">
        <v>4</v>
      </c>
      <c r="BD30" s="12">
        <v>1.5</v>
      </c>
      <c r="BE30" s="12">
        <v>1.5</v>
      </c>
      <c r="BF30" s="12">
        <v>1.5</v>
      </c>
      <c r="BG30" s="12">
        <v>4</v>
      </c>
      <c r="BH30" s="12">
        <v>3</v>
      </c>
      <c r="BI30" s="12">
        <v>2</v>
      </c>
      <c r="BJ30" s="12">
        <v>0</v>
      </c>
      <c r="BK30" s="12">
        <v>2.5</v>
      </c>
      <c r="BL30" s="12">
        <v>4</v>
      </c>
      <c r="BM30" s="12">
        <v>0</v>
      </c>
      <c r="BN30" s="12">
        <v>1</v>
      </c>
      <c r="BO30" s="12">
        <v>1.5</v>
      </c>
      <c r="BP30" s="12">
        <v>0.5</v>
      </c>
      <c r="BQ30" s="12">
        <v>1.5</v>
      </c>
      <c r="BR30" s="12">
        <v>3.5</v>
      </c>
      <c r="BS30" s="12">
        <v>3</v>
      </c>
      <c r="BT30" s="12">
        <v>3</v>
      </c>
      <c r="BU30" s="12">
        <v>4.5</v>
      </c>
      <c r="BV30" s="12">
        <v>10</v>
      </c>
      <c r="BW30" s="12">
        <v>6.5</v>
      </c>
      <c r="BX30" s="12">
        <v>7</v>
      </c>
      <c r="BY30" s="12">
        <v>5</v>
      </c>
      <c r="BZ30" s="12">
        <v>4</v>
      </c>
      <c r="CA30" s="12">
        <v>4.5</v>
      </c>
      <c r="CB30" s="12">
        <v>3.5</v>
      </c>
      <c r="CC30" s="12">
        <v>3.5</v>
      </c>
      <c r="CD30" s="12">
        <v>3</v>
      </c>
      <c r="CE30" s="12">
        <v>2.5</v>
      </c>
      <c r="CF30" s="12">
        <v>1.5</v>
      </c>
      <c r="CG30" s="12">
        <v>5</v>
      </c>
      <c r="CH30" s="12">
        <v>4.5</v>
      </c>
      <c r="CI30" s="12">
        <v>3.5</v>
      </c>
      <c r="CJ30" s="12">
        <v>3.5</v>
      </c>
      <c r="CK30" s="12">
        <v>3</v>
      </c>
      <c r="CL30" s="12">
        <v>4</v>
      </c>
      <c r="CM30" s="12">
        <v>4</v>
      </c>
      <c r="CN30" s="12">
        <v>3.5</v>
      </c>
      <c r="CO30" s="12">
        <v>6</v>
      </c>
      <c r="CP30" s="12">
        <v>7</v>
      </c>
      <c r="CQ30" s="12">
        <v>4.5</v>
      </c>
      <c r="CR30" s="12">
        <v>4</v>
      </c>
      <c r="CS30" s="12">
        <v>5</v>
      </c>
      <c r="CT30" s="12">
        <v>7</v>
      </c>
      <c r="CU30" s="12">
        <v>3.5</v>
      </c>
      <c r="CV30" s="12">
        <v>1</v>
      </c>
      <c r="CW30" s="12">
        <v>2</v>
      </c>
      <c r="CX30" s="12">
        <v>1.5</v>
      </c>
      <c r="CY30" s="12">
        <v>1</v>
      </c>
      <c r="CZ30" s="12">
        <v>2</v>
      </c>
      <c r="DA30" s="12">
        <v>1.5</v>
      </c>
      <c r="DB30" s="12">
        <v>4</v>
      </c>
      <c r="DC30" s="12">
        <v>1.5</v>
      </c>
      <c r="DD30" s="12">
        <v>3.5</v>
      </c>
      <c r="DE30" s="12">
        <v>0.5</v>
      </c>
      <c r="DF30" s="12">
        <v>1.5</v>
      </c>
      <c r="DG30" s="12">
        <v>0.5</v>
      </c>
      <c r="DH30" s="12">
        <v>0</v>
      </c>
      <c r="DI30" s="12">
        <v>5.5</v>
      </c>
      <c r="DJ30" s="12">
        <v>2</v>
      </c>
      <c r="DK30" s="12">
        <v>3.5</v>
      </c>
      <c r="DL30" s="12">
        <v>3</v>
      </c>
      <c r="DM30" s="12">
        <v>1</v>
      </c>
      <c r="DN30" s="12">
        <v>3.5</v>
      </c>
      <c r="DO30" s="12">
        <v>1.5</v>
      </c>
      <c r="DP30" s="12">
        <v>1</v>
      </c>
      <c r="DQ30" s="12">
        <v>1</v>
      </c>
      <c r="DR30" s="12">
        <v>3</v>
      </c>
      <c r="DS30" s="12">
        <v>1</v>
      </c>
      <c r="DT30" s="12">
        <v>1</v>
      </c>
      <c r="DU30" s="12">
        <v>2</v>
      </c>
      <c r="DV30" s="12">
        <v>2</v>
      </c>
      <c r="DW30" s="12">
        <v>3</v>
      </c>
      <c r="DX30" s="12">
        <v>2.5</v>
      </c>
      <c r="DY30" s="12">
        <v>2</v>
      </c>
      <c r="DZ30" s="12">
        <v>1.5</v>
      </c>
      <c r="EA30" s="12">
        <v>2</v>
      </c>
      <c r="EB30" s="12">
        <v>2</v>
      </c>
      <c r="EC30" s="12">
        <v>2</v>
      </c>
      <c r="ED30" s="12">
        <v>1</v>
      </c>
      <c r="EE30" s="12">
        <v>1</v>
      </c>
      <c r="EF30" s="12">
        <v>2</v>
      </c>
      <c r="EG30" s="12">
        <v>2.5</v>
      </c>
      <c r="EH30" s="12">
        <v>3</v>
      </c>
      <c r="EI30" s="12">
        <v>3.5</v>
      </c>
      <c r="EJ30" s="12">
        <v>4</v>
      </c>
      <c r="EK30" s="12">
        <v>4</v>
      </c>
      <c r="EL30" s="12">
        <v>2.5</v>
      </c>
      <c r="EM30" s="12">
        <v>1.5</v>
      </c>
      <c r="EN30" s="12">
        <v>3</v>
      </c>
      <c r="EO30" s="12">
        <v>3</v>
      </c>
      <c r="EP30" s="12">
        <v>2</v>
      </c>
      <c r="EQ30" s="12">
        <v>2.5</v>
      </c>
      <c r="ER30" s="12">
        <v>1.5</v>
      </c>
      <c r="ES30" s="12">
        <v>1.5</v>
      </c>
      <c r="ET30" s="12">
        <v>2.5</v>
      </c>
      <c r="EU30" s="12">
        <v>2.5</v>
      </c>
      <c r="EV30" s="12">
        <v>2.5</v>
      </c>
      <c r="EW30" s="12">
        <v>2</v>
      </c>
      <c r="EX30" s="12">
        <v>3</v>
      </c>
      <c r="EY30" s="12">
        <v>2</v>
      </c>
      <c r="EZ30" s="12">
        <v>3.5</v>
      </c>
      <c r="FA30" s="12">
        <v>4.5</v>
      </c>
      <c r="FB30" s="12">
        <v>1.5</v>
      </c>
      <c r="FC30" s="12">
        <v>2.5</v>
      </c>
      <c r="FD30" s="12">
        <v>2</v>
      </c>
      <c r="FE30" s="12">
        <v>3.5</v>
      </c>
      <c r="FF30" s="12">
        <v>4.5</v>
      </c>
      <c r="FG30" s="12">
        <v>4.5</v>
      </c>
      <c r="FH30" s="12">
        <v>5.5</v>
      </c>
      <c r="FI30" s="12">
        <v>2.5</v>
      </c>
      <c r="FJ30" s="12">
        <v>3</v>
      </c>
      <c r="FK30" s="12">
        <v>3</v>
      </c>
      <c r="FL30" s="12">
        <v>3</v>
      </c>
      <c r="FM30" s="12">
        <v>3.5</v>
      </c>
      <c r="FN30" s="12">
        <v>4</v>
      </c>
      <c r="FO30" s="12">
        <v>6</v>
      </c>
      <c r="FP30" s="12">
        <v>6</v>
      </c>
      <c r="FQ30" s="12">
        <v>2</v>
      </c>
      <c r="FR30" s="12">
        <v>2</v>
      </c>
      <c r="FS30" s="12">
        <v>5</v>
      </c>
      <c r="FT30" s="12">
        <v>5</v>
      </c>
      <c r="FU30" s="12">
        <v>6</v>
      </c>
      <c r="FV30" s="12">
        <v>6</v>
      </c>
      <c r="FW30" s="12">
        <v>5</v>
      </c>
      <c r="FX30" s="12">
        <v>5.5</v>
      </c>
      <c r="FY30" s="12">
        <v>5</v>
      </c>
      <c r="FZ30" s="12">
        <v>6</v>
      </c>
      <c r="GA30" s="12">
        <v>7</v>
      </c>
      <c r="GB30" s="12">
        <v>8</v>
      </c>
      <c r="GC30" s="12">
        <v>4.5</v>
      </c>
      <c r="GD30" s="12">
        <v>5.5</v>
      </c>
      <c r="GE30" s="12">
        <v>7</v>
      </c>
      <c r="GF30" s="12">
        <v>8</v>
      </c>
      <c r="GG30" s="12">
        <v>9</v>
      </c>
      <c r="GH30" s="12">
        <v>11</v>
      </c>
      <c r="GI30" s="12">
        <v>10</v>
      </c>
      <c r="GJ30" s="12">
        <v>10</v>
      </c>
      <c r="GK30" s="12">
        <v>13</v>
      </c>
      <c r="GL30" s="12">
        <v>13</v>
      </c>
      <c r="GM30" s="12">
        <v>13</v>
      </c>
      <c r="GN30" s="12">
        <v>2.5</v>
      </c>
      <c r="GO30" s="12">
        <v>1.5</v>
      </c>
      <c r="GP30" s="12">
        <v>2</v>
      </c>
      <c r="GQ30" s="12">
        <v>1.5</v>
      </c>
      <c r="GR30" s="12">
        <v>1.5</v>
      </c>
      <c r="GS30" s="12">
        <v>1.5</v>
      </c>
      <c r="GT30" s="12">
        <v>0.5</v>
      </c>
      <c r="GU30" s="12">
        <v>0.5</v>
      </c>
      <c r="GV30" s="12">
        <v>6</v>
      </c>
      <c r="GW30" s="12">
        <v>2</v>
      </c>
      <c r="GX30" s="12">
        <v>1.5</v>
      </c>
      <c r="GY30" s="12">
        <v>1.5</v>
      </c>
      <c r="GZ30" s="12">
        <v>3</v>
      </c>
      <c r="HA30" s="12">
        <v>4</v>
      </c>
      <c r="HB30" s="12">
        <v>4</v>
      </c>
      <c r="HC30" s="12">
        <v>2</v>
      </c>
      <c r="HD30" s="12">
        <v>3</v>
      </c>
      <c r="HE30" s="12">
        <v>2.5</v>
      </c>
      <c r="HF30" s="12">
        <v>2.5</v>
      </c>
      <c r="HG30" s="12">
        <v>2.5</v>
      </c>
      <c r="HH30" s="12">
        <v>2</v>
      </c>
      <c r="HI30" s="12">
        <v>2</v>
      </c>
      <c r="HJ30" s="12">
        <v>2</v>
      </c>
      <c r="HK30" s="12">
        <v>2</v>
      </c>
      <c r="HL30" s="12">
        <v>1.5</v>
      </c>
      <c r="HM30" s="12">
        <v>1.5</v>
      </c>
      <c r="HN30" s="12">
        <v>2</v>
      </c>
      <c r="HO30" s="12">
        <v>2</v>
      </c>
      <c r="HP30" s="12">
        <v>2</v>
      </c>
      <c r="HQ30" s="12">
        <v>1</v>
      </c>
      <c r="HR30" s="12">
        <v>1</v>
      </c>
      <c r="HS30" s="12">
        <v>1</v>
      </c>
      <c r="HT30" s="12">
        <v>1.5</v>
      </c>
      <c r="HU30" s="12">
        <v>1.5</v>
      </c>
      <c r="HV30" s="12">
        <v>0.5</v>
      </c>
      <c r="HW30" s="12">
        <v>1.5</v>
      </c>
      <c r="HX30" s="12">
        <v>0.5</v>
      </c>
      <c r="HY30" s="12">
        <v>0.5</v>
      </c>
      <c r="HZ30" s="12">
        <v>0.5</v>
      </c>
      <c r="IA30" s="12">
        <v>0.5</v>
      </c>
      <c r="IB30" s="12">
        <v>0.5</v>
      </c>
      <c r="IC30" s="12">
        <v>0.5</v>
      </c>
      <c r="ID30" s="12">
        <v>2</v>
      </c>
      <c r="IE30" s="12">
        <v>1.5</v>
      </c>
      <c r="IF30" s="12">
        <v>0.5</v>
      </c>
      <c r="IG30" s="12">
        <v>1</v>
      </c>
      <c r="IH30" s="12">
        <v>1</v>
      </c>
      <c r="II30" s="62">
        <v>2</v>
      </c>
      <c r="IJ30" s="62">
        <v>3</v>
      </c>
      <c r="IK30" s="62">
        <v>2.5</v>
      </c>
      <c r="IL30" s="62">
        <v>2</v>
      </c>
      <c r="IM30" s="62">
        <v>0.5</v>
      </c>
      <c r="IN30" s="62">
        <f>AVERAGE(CongestionIndex!C132:D132)</f>
        <v>1</v>
      </c>
      <c r="IO30" s="155"/>
      <c r="IP30" s="163"/>
      <c r="IQ30" s="165"/>
      <c r="JD30" s="163"/>
    </row>
    <row r="31" spans="1:264" s="146" customFormat="1" ht="15">
      <c r="A31" s="61" t="s">
        <v>60</v>
      </c>
      <c r="B31" s="12">
        <v>0</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t="s">
        <v>623</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2">
        <v>0</v>
      </c>
      <c r="CR31" s="12">
        <v>0</v>
      </c>
      <c r="CS31" s="12">
        <v>0</v>
      </c>
      <c r="CT31" s="12">
        <v>0</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v>
      </c>
      <c r="ET31" s="12">
        <v>0</v>
      </c>
      <c r="EU31" s="12">
        <v>0</v>
      </c>
      <c r="EV31" s="12">
        <v>0</v>
      </c>
      <c r="EW31" s="12">
        <v>0</v>
      </c>
      <c r="EX31" s="12">
        <v>0</v>
      </c>
      <c r="EY31" s="12">
        <v>0</v>
      </c>
      <c r="EZ31" s="12">
        <v>0</v>
      </c>
      <c r="FA31" s="12">
        <v>0</v>
      </c>
      <c r="FB31" s="12">
        <v>0</v>
      </c>
      <c r="FC31" s="12">
        <v>0</v>
      </c>
      <c r="FD31" s="12">
        <v>1</v>
      </c>
      <c r="FE31" s="12">
        <v>1</v>
      </c>
      <c r="FF31" s="12">
        <v>1</v>
      </c>
      <c r="FG31" s="12">
        <v>1</v>
      </c>
      <c r="FH31" s="12">
        <v>1</v>
      </c>
      <c r="FI31" s="12">
        <v>1</v>
      </c>
      <c r="FJ31" s="12">
        <v>1</v>
      </c>
      <c r="FK31" s="12">
        <v>2.5</v>
      </c>
      <c r="FL31" s="12">
        <v>2.5</v>
      </c>
      <c r="FM31" s="12">
        <v>3</v>
      </c>
      <c r="FN31" s="12">
        <v>3.5</v>
      </c>
      <c r="FO31" s="12">
        <v>8</v>
      </c>
      <c r="FP31" s="12">
        <v>8</v>
      </c>
      <c r="FQ31" s="12">
        <v>1.5</v>
      </c>
      <c r="FR31" s="12">
        <v>1.5</v>
      </c>
      <c r="FS31" s="12">
        <v>2</v>
      </c>
      <c r="FT31" s="12">
        <v>1.5</v>
      </c>
      <c r="FU31" s="12">
        <v>2.5</v>
      </c>
      <c r="FV31" s="12">
        <v>3.5</v>
      </c>
      <c r="FW31" s="12">
        <v>4.5</v>
      </c>
      <c r="FX31" s="12">
        <v>4.5</v>
      </c>
      <c r="FY31" s="12">
        <v>4</v>
      </c>
      <c r="FZ31" s="12">
        <v>5</v>
      </c>
      <c r="GA31" s="12">
        <v>5</v>
      </c>
      <c r="GB31" s="12">
        <v>6</v>
      </c>
      <c r="GC31" s="12">
        <v>2.5</v>
      </c>
      <c r="GD31" s="12">
        <v>3.5</v>
      </c>
      <c r="GE31" s="12">
        <v>2</v>
      </c>
      <c r="GF31" s="12">
        <v>2</v>
      </c>
      <c r="GG31" s="12">
        <v>1.5</v>
      </c>
      <c r="GH31" s="12">
        <v>2</v>
      </c>
      <c r="GI31" s="12">
        <v>0.5</v>
      </c>
      <c r="GJ31" s="12">
        <v>0.5</v>
      </c>
      <c r="GK31" s="12">
        <v>1.5</v>
      </c>
      <c r="GL31" s="12">
        <v>1.5</v>
      </c>
      <c r="GM31" s="12">
        <v>1.5</v>
      </c>
      <c r="GN31" s="12">
        <v>1</v>
      </c>
      <c r="GO31" s="12">
        <v>1.5</v>
      </c>
      <c r="GP31" s="12">
        <v>1.5</v>
      </c>
      <c r="GQ31" s="12">
        <v>1.5</v>
      </c>
      <c r="GR31" s="12">
        <v>1.5</v>
      </c>
      <c r="GS31" s="12">
        <v>3</v>
      </c>
      <c r="GT31" s="12">
        <v>0.5</v>
      </c>
      <c r="GU31" s="12">
        <v>0.5</v>
      </c>
      <c r="GV31" s="12">
        <v>6</v>
      </c>
      <c r="GW31" s="12">
        <v>2</v>
      </c>
      <c r="GX31" s="12">
        <v>1.5</v>
      </c>
      <c r="GY31" s="12">
        <v>1.5</v>
      </c>
      <c r="GZ31" s="12">
        <v>3</v>
      </c>
      <c r="HA31" s="12">
        <v>4</v>
      </c>
      <c r="HB31" s="12">
        <v>4</v>
      </c>
      <c r="HC31" s="12">
        <v>2</v>
      </c>
      <c r="HD31" s="12">
        <v>3</v>
      </c>
      <c r="HE31" s="12">
        <v>2.5</v>
      </c>
      <c r="HF31" s="12">
        <v>2.5</v>
      </c>
      <c r="HG31" s="12">
        <v>2.5</v>
      </c>
      <c r="HH31" s="12">
        <v>2</v>
      </c>
      <c r="HI31" s="12">
        <v>2</v>
      </c>
      <c r="HJ31" s="12">
        <v>2</v>
      </c>
      <c r="HK31" s="12">
        <v>2</v>
      </c>
      <c r="HL31" s="12">
        <v>1.5</v>
      </c>
      <c r="HM31" s="12">
        <v>1.5</v>
      </c>
      <c r="HN31" s="12">
        <v>2</v>
      </c>
      <c r="HO31" s="12">
        <v>2</v>
      </c>
      <c r="HP31" s="12">
        <v>2</v>
      </c>
      <c r="HQ31" s="12">
        <v>1</v>
      </c>
      <c r="HR31" s="12">
        <v>1</v>
      </c>
      <c r="HS31" s="12">
        <v>1</v>
      </c>
      <c r="HT31" s="12">
        <v>1.5</v>
      </c>
      <c r="HU31" s="12">
        <v>1.5</v>
      </c>
      <c r="HV31" s="12">
        <v>0.5</v>
      </c>
      <c r="HW31" s="12">
        <v>1.5</v>
      </c>
      <c r="HX31" s="12">
        <v>0.5</v>
      </c>
      <c r="HY31" s="12">
        <v>0.5</v>
      </c>
      <c r="HZ31" s="12">
        <v>0.5</v>
      </c>
      <c r="IA31" s="12">
        <v>0.5</v>
      </c>
      <c r="IB31" s="12">
        <v>0.5</v>
      </c>
      <c r="IC31" s="12">
        <v>0.5</v>
      </c>
      <c r="ID31" s="12">
        <v>0.5</v>
      </c>
      <c r="IE31" s="12">
        <v>0.5</v>
      </c>
      <c r="IF31" s="12">
        <v>0.5</v>
      </c>
      <c r="IG31" s="12">
        <v>1</v>
      </c>
      <c r="IH31" s="12">
        <v>1</v>
      </c>
      <c r="II31" s="62">
        <v>2</v>
      </c>
      <c r="IJ31" s="62">
        <v>3</v>
      </c>
      <c r="IK31" s="62">
        <v>2.5</v>
      </c>
      <c r="IL31" s="62">
        <v>2</v>
      </c>
      <c r="IM31" s="62">
        <v>1</v>
      </c>
      <c r="IN31" s="62">
        <f>AVERAGE(CongestionIndex!C133:D133)</f>
        <v>1</v>
      </c>
      <c r="IO31" s="155">
        <f>SUM(IN29:IN55)/27</f>
        <v>1.5925925925925926</v>
      </c>
      <c r="IP31" s="163">
        <f>SUM(IM29:IM55)/27</f>
        <v>1.3888888888888888</v>
      </c>
      <c r="IQ31" s="163">
        <f>IO31-IP31</f>
        <v>0.20370370370370372</v>
      </c>
      <c r="JD31" s="162"/>
    </row>
    <row r="32" spans="1:264" s="62" customFormat="1" ht="13.5">
      <c r="A32" s="61" t="s">
        <v>62</v>
      </c>
      <c r="B32" s="12">
        <v>0</v>
      </c>
      <c r="C32" s="12">
        <v>0</v>
      </c>
      <c r="D32" s="12">
        <v>0</v>
      </c>
      <c r="E32" s="12">
        <v>0</v>
      </c>
      <c r="F32" s="12">
        <v>0.5</v>
      </c>
      <c r="G32" s="12">
        <v>0</v>
      </c>
      <c r="H32" s="12">
        <v>0</v>
      </c>
      <c r="I32" s="12">
        <v>0</v>
      </c>
      <c r="J32" s="12">
        <v>1.5</v>
      </c>
      <c r="K32" s="12">
        <v>1</v>
      </c>
      <c r="L32" s="12">
        <v>0</v>
      </c>
      <c r="M32" s="12">
        <v>0</v>
      </c>
      <c r="N32" s="12">
        <v>0</v>
      </c>
      <c r="O32" s="12">
        <v>17.5</v>
      </c>
      <c r="P32" s="12">
        <v>17.5</v>
      </c>
      <c r="Q32" s="12">
        <v>12</v>
      </c>
      <c r="R32" s="12">
        <v>6</v>
      </c>
      <c r="S32" s="12">
        <v>8</v>
      </c>
      <c r="T32" s="12">
        <v>5.5</v>
      </c>
      <c r="U32" s="12">
        <v>7.5</v>
      </c>
      <c r="V32" s="12">
        <v>8.5</v>
      </c>
      <c r="W32" s="12">
        <v>7</v>
      </c>
      <c r="X32" s="12">
        <v>7</v>
      </c>
      <c r="Y32" s="12">
        <v>9</v>
      </c>
      <c r="Z32" s="12">
        <v>9</v>
      </c>
      <c r="AA32" s="12">
        <v>6.5</v>
      </c>
      <c r="AB32" s="12">
        <v>5.5</v>
      </c>
      <c r="AC32" s="12">
        <v>7</v>
      </c>
      <c r="AD32" s="12">
        <v>5.5</v>
      </c>
      <c r="AE32" s="12">
        <v>7.5</v>
      </c>
      <c r="AF32" s="12">
        <v>7.5</v>
      </c>
      <c r="AG32" s="12">
        <v>10</v>
      </c>
      <c r="AH32" s="12">
        <v>11.5</v>
      </c>
      <c r="AI32" s="12">
        <v>12</v>
      </c>
      <c r="AJ32" s="12">
        <v>12</v>
      </c>
      <c r="AK32" s="12">
        <v>13</v>
      </c>
      <c r="AL32" s="12">
        <v>12</v>
      </c>
      <c r="AM32" s="12">
        <v>13</v>
      </c>
      <c r="AN32" s="12">
        <v>8.5</v>
      </c>
      <c r="AO32" s="12">
        <v>8.5</v>
      </c>
      <c r="AP32" s="12">
        <v>7</v>
      </c>
      <c r="AQ32" s="12">
        <v>5.5</v>
      </c>
      <c r="AR32" s="12">
        <v>4.5</v>
      </c>
      <c r="AS32" s="12">
        <v>4</v>
      </c>
      <c r="AT32" s="12">
        <v>7</v>
      </c>
      <c r="AU32" s="12">
        <v>6.5</v>
      </c>
      <c r="AV32" s="12">
        <v>10</v>
      </c>
      <c r="AW32" s="12">
        <v>10</v>
      </c>
      <c r="AX32" s="12">
        <v>7</v>
      </c>
      <c r="AY32" s="12">
        <v>9</v>
      </c>
      <c r="AZ32" s="12">
        <v>5.5</v>
      </c>
      <c r="BA32" s="12">
        <v>9</v>
      </c>
      <c r="BB32" s="12" t="s">
        <v>623</v>
      </c>
      <c r="BC32" s="12">
        <v>13</v>
      </c>
      <c r="BD32" s="12">
        <v>10</v>
      </c>
      <c r="BE32" s="12">
        <v>9</v>
      </c>
      <c r="BF32" s="12">
        <v>10</v>
      </c>
      <c r="BG32" s="12">
        <v>6.5</v>
      </c>
      <c r="BH32" s="12">
        <v>9</v>
      </c>
      <c r="BI32" s="12">
        <v>6.5</v>
      </c>
      <c r="BJ32" s="12">
        <v>5.5</v>
      </c>
      <c r="BK32" s="12">
        <v>7</v>
      </c>
      <c r="BL32" s="12">
        <v>4.5</v>
      </c>
      <c r="BM32" s="12">
        <v>1.5</v>
      </c>
      <c r="BN32" s="12">
        <v>2.5</v>
      </c>
      <c r="BO32" s="12">
        <v>4.5</v>
      </c>
      <c r="BP32" s="12">
        <v>6</v>
      </c>
      <c r="BQ32" s="12">
        <v>4</v>
      </c>
      <c r="BR32" s="12">
        <v>3</v>
      </c>
      <c r="BS32" s="12">
        <v>7.5</v>
      </c>
      <c r="BT32" s="12">
        <v>3</v>
      </c>
      <c r="BU32" s="12">
        <v>6.5</v>
      </c>
      <c r="BV32" s="12">
        <v>7</v>
      </c>
      <c r="BW32" s="12">
        <v>4</v>
      </c>
      <c r="BX32" s="12">
        <v>5</v>
      </c>
      <c r="BY32" s="12">
        <v>5.5</v>
      </c>
      <c r="BZ32" s="12">
        <v>3</v>
      </c>
      <c r="CA32" s="12">
        <v>3.5</v>
      </c>
      <c r="CB32" s="12">
        <v>2</v>
      </c>
      <c r="CC32" s="12">
        <v>3</v>
      </c>
      <c r="CD32" s="12">
        <v>1</v>
      </c>
      <c r="CE32" s="12">
        <v>3.5</v>
      </c>
      <c r="CF32" s="12">
        <v>2.5</v>
      </c>
      <c r="CG32" s="12">
        <v>2.5</v>
      </c>
      <c r="CH32" s="12">
        <v>4.5</v>
      </c>
      <c r="CI32" s="12">
        <v>3.5</v>
      </c>
      <c r="CJ32" s="12">
        <v>1.5</v>
      </c>
      <c r="CK32" s="12">
        <v>2.5</v>
      </c>
      <c r="CL32" s="12">
        <v>1</v>
      </c>
      <c r="CM32" s="12">
        <v>1</v>
      </c>
      <c r="CN32" s="12">
        <v>1.5</v>
      </c>
      <c r="CO32" s="12">
        <v>2.5</v>
      </c>
      <c r="CP32" s="12">
        <v>2.5</v>
      </c>
      <c r="CQ32" s="12">
        <v>2</v>
      </c>
      <c r="CR32" s="12">
        <v>1.5</v>
      </c>
      <c r="CS32" s="12">
        <v>1.5</v>
      </c>
      <c r="CT32" s="12">
        <v>3.5</v>
      </c>
      <c r="CU32" s="12">
        <v>1</v>
      </c>
      <c r="CV32" s="12">
        <v>3</v>
      </c>
      <c r="CW32" s="12">
        <v>1.5</v>
      </c>
      <c r="CX32" s="12">
        <v>1</v>
      </c>
      <c r="CY32" s="12">
        <v>2.5</v>
      </c>
      <c r="CZ32" s="12">
        <v>1.5</v>
      </c>
      <c r="DA32" s="12">
        <v>1.5</v>
      </c>
      <c r="DB32" s="12">
        <v>1.5</v>
      </c>
      <c r="DC32" s="12">
        <v>1</v>
      </c>
      <c r="DD32" s="12">
        <v>0.5</v>
      </c>
      <c r="DE32" s="12">
        <v>1</v>
      </c>
      <c r="DF32" s="12">
        <v>1.5</v>
      </c>
      <c r="DG32" s="12">
        <v>2</v>
      </c>
      <c r="DH32" s="12">
        <v>1.5</v>
      </c>
      <c r="DI32" s="12">
        <v>3.5</v>
      </c>
      <c r="DJ32" s="12">
        <v>4.5</v>
      </c>
      <c r="DK32" s="12">
        <v>8</v>
      </c>
      <c r="DL32" s="12">
        <v>4</v>
      </c>
      <c r="DM32" s="12">
        <v>5.5</v>
      </c>
      <c r="DN32" s="12">
        <v>1</v>
      </c>
      <c r="DO32" s="12">
        <v>3</v>
      </c>
      <c r="DP32" s="12">
        <v>5</v>
      </c>
      <c r="DQ32" s="12">
        <v>6</v>
      </c>
      <c r="DR32" s="12">
        <v>5</v>
      </c>
      <c r="DS32" s="12">
        <v>5</v>
      </c>
      <c r="DT32" s="12">
        <v>5</v>
      </c>
      <c r="DU32" s="12">
        <v>5</v>
      </c>
      <c r="DV32" s="12">
        <v>3.5</v>
      </c>
      <c r="DW32" s="12">
        <v>3.5</v>
      </c>
      <c r="DX32" s="12">
        <v>4.5</v>
      </c>
      <c r="DY32" s="12">
        <v>2</v>
      </c>
      <c r="DZ32" s="12">
        <v>2.5</v>
      </c>
      <c r="EA32" s="12">
        <v>3.5</v>
      </c>
      <c r="EB32" s="12">
        <v>0.5</v>
      </c>
      <c r="EC32" s="12">
        <v>1</v>
      </c>
      <c r="ED32" s="12">
        <v>3</v>
      </c>
      <c r="EE32" s="12">
        <v>1.5</v>
      </c>
      <c r="EF32" s="12">
        <v>2</v>
      </c>
      <c r="EG32" s="12">
        <v>1</v>
      </c>
      <c r="EH32" s="12">
        <v>1.5</v>
      </c>
      <c r="EI32" s="12">
        <v>3</v>
      </c>
      <c r="EJ32" s="12">
        <v>1</v>
      </c>
      <c r="EK32" s="12">
        <v>2</v>
      </c>
      <c r="EL32" s="12">
        <v>3.5</v>
      </c>
      <c r="EM32" s="12">
        <v>4.5</v>
      </c>
      <c r="EN32" s="12">
        <v>1</v>
      </c>
      <c r="EO32" s="12">
        <v>2</v>
      </c>
      <c r="EP32" s="12">
        <v>2.5</v>
      </c>
      <c r="EQ32" s="12">
        <v>3</v>
      </c>
      <c r="ER32" s="12">
        <v>2</v>
      </c>
      <c r="ES32" s="12">
        <v>4</v>
      </c>
      <c r="ET32" s="12">
        <v>5</v>
      </c>
      <c r="EU32" s="12">
        <v>5</v>
      </c>
      <c r="EV32" s="12">
        <v>5</v>
      </c>
      <c r="EW32" s="12">
        <v>4</v>
      </c>
      <c r="EX32" s="12">
        <v>4</v>
      </c>
      <c r="EY32" s="12">
        <v>3</v>
      </c>
      <c r="EZ32" s="12">
        <v>3.5</v>
      </c>
      <c r="FA32" s="12">
        <v>4.5</v>
      </c>
      <c r="FB32" s="12">
        <v>4</v>
      </c>
      <c r="FC32" s="12">
        <v>5</v>
      </c>
      <c r="FD32" s="12">
        <v>5</v>
      </c>
      <c r="FE32" s="12">
        <v>6</v>
      </c>
      <c r="FF32" s="12">
        <v>7</v>
      </c>
      <c r="FG32" s="12">
        <v>10</v>
      </c>
      <c r="FH32" s="12">
        <v>8</v>
      </c>
      <c r="FI32" s="12">
        <v>8</v>
      </c>
      <c r="FJ32" s="12">
        <v>8</v>
      </c>
      <c r="FK32" s="12">
        <v>8</v>
      </c>
      <c r="FL32" s="12">
        <v>8</v>
      </c>
      <c r="FM32" s="12">
        <v>6.5</v>
      </c>
      <c r="FN32" s="12">
        <v>7</v>
      </c>
      <c r="FO32" s="12">
        <v>7</v>
      </c>
      <c r="FP32" s="12">
        <v>7.5</v>
      </c>
      <c r="FQ32" s="12">
        <v>3.5</v>
      </c>
      <c r="FR32" s="12">
        <v>4</v>
      </c>
      <c r="FS32" s="12">
        <v>3.5</v>
      </c>
      <c r="FT32" s="12">
        <v>4.5</v>
      </c>
      <c r="FU32" s="12">
        <v>4.5</v>
      </c>
      <c r="FV32" s="12">
        <v>5.5</v>
      </c>
      <c r="FW32" s="12">
        <v>5.5</v>
      </c>
      <c r="FX32" s="12">
        <v>6.5</v>
      </c>
      <c r="FY32" s="12">
        <v>6.5</v>
      </c>
      <c r="FZ32" s="12">
        <v>6</v>
      </c>
      <c r="GA32" s="12">
        <v>6.5</v>
      </c>
      <c r="GB32" s="12">
        <v>6</v>
      </c>
      <c r="GC32" s="12">
        <v>5</v>
      </c>
      <c r="GD32" s="12">
        <v>9</v>
      </c>
      <c r="GE32" s="12">
        <v>9</v>
      </c>
      <c r="GF32" s="12">
        <v>9</v>
      </c>
      <c r="GG32" s="12">
        <v>9</v>
      </c>
      <c r="GH32" s="12">
        <v>9</v>
      </c>
      <c r="GI32" s="12">
        <v>9</v>
      </c>
      <c r="GJ32" s="12">
        <v>9</v>
      </c>
      <c r="GK32" s="12">
        <v>9</v>
      </c>
      <c r="GL32" s="12">
        <v>9</v>
      </c>
      <c r="GM32" s="12">
        <v>9</v>
      </c>
      <c r="GN32" s="12">
        <v>9</v>
      </c>
      <c r="GO32" s="12">
        <v>9</v>
      </c>
      <c r="GP32" s="12">
        <v>9</v>
      </c>
      <c r="GQ32" s="12">
        <v>9</v>
      </c>
      <c r="GR32" s="12">
        <v>9</v>
      </c>
      <c r="GS32" s="12">
        <v>9</v>
      </c>
      <c r="GT32" s="12">
        <v>9</v>
      </c>
      <c r="GU32" s="12">
        <v>5</v>
      </c>
      <c r="GV32" s="12">
        <v>5</v>
      </c>
      <c r="GW32" s="12">
        <v>7</v>
      </c>
      <c r="GX32" s="12">
        <v>9.5</v>
      </c>
      <c r="GY32" s="12">
        <v>9.5</v>
      </c>
      <c r="GZ32" s="12">
        <v>7</v>
      </c>
      <c r="HA32" s="12">
        <v>2</v>
      </c>
      <c r="HB32" s="12">
        <v>2</v>
      </c>
      <c r="HC32" s="12">
        <v>1.5</v>
      </c>
      <c r="HD32" s="12">
        <v>8.5</v>
      </c>
      <c r="HE32" s="12">
        <v>4.5</v>
      </c>
      <c r="HF32" s="12">
        <v>6.5</v>
      </c>
      <c r="HG32" s="12">
        <v>2</v>
      </c>
      <c r="HH32" s="12">
        <v>4</v>
      </c>
      <c r="HI32" s="12">
        <v>2.5</v>
      </c>
      <c r="HJ32" s="12">
        <v>2</v>
      </c>
      <c r="HK32" s="12">
        <v>2.5</v>
      </c>
      <c r="HL32" s="12">
        <v>1.5</v>
      </c>
      <c r="HM32" s="12">
        <v>2</v>
      </c>
      <c r="HN32" s="12">
        <v>1.5</v>
      </c>
      <c r="HO32" s="12">
        <v>1.5</v>
      </c>
      <c r="HP32" s="12">
        <v>3</v>
      </c>
      <c r="HQ32" s="12">
        <v>1.5</v>
      </c>
      <c r="HR32" s="12">
        <v>1.5</v>
      </c>
      <c r="HS32" s="12">
        <v>1.5</v>
      </c>
      <c r="HT32" s="12">
        <v>3</v>
      </c>
      <c r="HU32" s="12">
        <v>3.5</v>
      </c>
      <c r="HV32" s="12">
        <v>2</v>
      </c>
      <c r="HW32" s="12">
        <v>1.5</v>
      </c>
      <c r="HX32" s="12">
        <v>0.5</v>
      </c>
      <c r="HY32" s="12">
        <v>1.5</v>
      </c>
      <c r="HZ32" s="12">
        <v>4</v>
      </c>
      <c r="IA32" s="12">
        <v>0.5</v>
      </c>
      <c r="IB32" s="12">
        <v>0.5</v>
      </c>
      <c r="IC32" s="12">
        <v>1</v>
      </c>
      <c r="ID32" s="12">
        <v>2</v>
      </c>
      <c r="IE32" s="12">
        <v>3</v>
      </c>
      <c r="IF32" s="12">
        <v>1</v>
      </c>
      <c r="IG32" s="12">
        <v>0</v>
      </c>
      <c r="IH32" s="12">
        <v>0</v>
      </c>
      <c r="II32" s="62">
        <v>0.5</v>
      </c>
      <c r="IJ32" s="62">
        <v>1</v>
      </c>
      <c r="IK32" s="62">
        <v>1</v>
      </c>
      <c r="IL32" s="62">
        <v>1</v>
      </c>
      <c r="IM32" s="62">
        <v>2.5</v>
      </c>
      <c r="IN32" s="62">
        <f>AVERAGE(CongestionIndex!C134:D134)</f>
        <v>0.5</v>
      </c>
      <c r="IO32" s="155"/>
      <c r="IP32" s="163"/>
      <c r="IQ32" s="165"/>
      <c r="JD32" s="163"/>
    </row>
    <row r="33" spans="1:264" s="62" customFormat="1" ht="13.5">
      <c r="A33" s="61" t="s">
        <v>64</v>
      </c>
      <c r="B33" s="12">
        <v>0</v>
      </c>
      <c r="C33" s="12">
        <v>0</v>
      </c>
      <c r="D33" s="12">
        <v>0</v>
      </c>
      <c r="E33" s="12">
        <v>0</v>
      </c>
      <c r="F33" s="12">
        <v>0</v>
      </c>
      <c r="G33" s="12">
        <v>0</v>
      </c>
      <c r="H33" s="12">
        <v>0</v>
      </c>
      <c r="I33" s="12">
        <v>0</v>
      </c>
      <c r="J33" s="12">
        <v>0.5</v>
      </c>
      <c r="K33" s="12">
        <v>0</v>
      </c>
      <c r="L33" s="12">
        <v>0.5</v>
      </c>
      <c r="M33" s="12">
        <v>0</v>
      </c>
      <c r="N33" s="12">
        <v>0</v>
      </c>
      <c r="O33" s="12">
        <v>7.5</v>
      </c>
      <c r="P33" s="12">
        <v>8.5</v>
      </c>
      <c r="Q33" s="12">
        <v>8.5</v>
      </c>
      <c r="R33" s="12">
        <v>9</v>
      </c>
      <c r="S33" s="12">
        <v>8.5</v>
      </c>
      <c r="T33" s="12">
        <v>8.5</v>
      </c>
      <c r="U33" s="12">
        <v>9.5</v>
      </c>
      <c r="V33" s="12">
        <v>9.5</v>
      </c>
      <c r="W33" s="12">
        <v>8</v>
      </c>
      <c r="X33" s="12">
        <v>9</v>
      </c>
      <c r="Y33" s="12">
        <v>9.5</v>
      </c>
      <c r="Z33" s="12">
        <v>9.5</v>
      </c>
      <c r="AA33" s="12">
        <v>15</v>
      </c>
      <c r="AB33" s="12">
        <v>13</v>
      </c>
      <c r="AC33" s="12">
        <v>13</v>
      </c>
      <c r="AD33" s="12">
        <v>14</v>
      </c>
      <c r="AE33" s="12">
        <v>14</v>
      </c>
      <c r="AF33" s="12">
        <v>12.5</v>
      </c>
      <c r="AG33" s="12">
        <v>12.5</v>
      </c>
      <c r="AH33" s="12">
        <v>10</v>
      </c>
      <c r="AI33" s="12">
        <v>10</v>
      </c>
      <c r="AJ33" s="12">
        <v>10</v>
      </c>
      <c r="AK33" s="12">
        <v>12.5</v>
      </c>
      <c r="AL33" s="12">
        <v>10.5</v>
      </c>
      <c r="AM33" s="12">
        <v>10</v>
      </c>
      <c r="AN33" s="12">
        <v>4.5</v>
      </c>
      <c r="AO33" s="12">
        <v>3.5</v>
      </c>
      <c r="AP33" s="12">
        <v>2.5</v>
      </c>
      <c r="AQ33" s="12">
        <v>4</v>
      </c>
      <c r="AR33" s="12">
        <v>3</v>
      </c>
      <c r="AS33" s="12">
        <v>3</v>
      </c>
      <c r="AT33" s="12">
        <v>2</v>
      </c>
      <c r="AU33" s="12">
        <v>2.5</v>
      </c>
      <c r="AV33" s="12">
        <v>1</v>
      </c>
      <c r="AW33" s="12">
        <v>3</v>
      </c>
      <c r="AX33" s="12">
        <v>3</v>
      </c>
      <c r="AY33" s="12">
        <v>2.5</v>
      </c>
      <c r="AZ33" s="12">
        <v>0.5</v>
      </c>
      <c r="BA33" s="12">
        <v>15</v>
      </c>
      <c r="BB33" s="12" t="s">
        <v>623</v>
      </c>
      <c r="BC33" s="12">
        <v>0.5</v>
      </c>
      <c r="BD33" s="12">
        <v>0</v>
      </c>
      <c r="BE33" s="12">
        <v>2</v>
      </c>
      <c r="BF33" s="12">
        <v>2</v>
      </c>
      <c r="BG33" s="12">
        <v>0</v>
      </c>
      <c r="BH33" s="12">
        <v>1.5</v>
      </c>
      <c r="BI33" s="12">
        <v>0.5</v>
      </c>
      <c r="BJ33" s="12">
        <v>1</v>
      </c>
      <c r="BK33" s="12">
        <v>2</v>
      </c>
      <c r="BL33" s="12">
        <v>0.5</v>
      </c>
      <c r="BM33" s="12">
        <v>0</v>
      </c>
      <c r="BN33" s="12">
        <v>0</v>
      </c>
      <c r="BO33" s="12">
        <v>1</v>
      </c>
      <c r="BP33" s="12">
        <v>1.5</v>
      </c>
      <c r="BQ33" s="12">
        <v>1</v>
      </c>
      <c r="BR33" s="12">
        <v>0.5</v>
      </c>
      <c r="BS33" s="12">
        <v>2</v>
      </c>
      <c r="BT33" s="12">
        <v>2.5</v>
      </c>
      <c r="BU33" s="12">
        <v>1</v>
      </c>
      <c r="BV33" s="12">
        <v>1.5</v>
      </c>
      <c r="BW33" s="12">
        <v>1.5</v>
      </c>
      <c r="BX33" s="12">
        <v>1.5</v>
      </c>
      <c r="BY33" s="12">
        <v>0.5</v>
      </c>
      <c r="BZ33" s="12">
        <v>0</v>
      </c>
      <c r="CA33" s="12">
        <v>0.5</v>
      </c>
      <c r="CB33" s="12">
        <v>0.5</v>
      </c>
      <c r="CC33" s="12">
        <v>0</v>
      </c>
      <c r="CD33" s="12">
        <v>1.5</v>
      </c>
      <c r="CE33" s="12">
        <v>1.5</v>
      </c>
      <c r="CF33" s="12">
        <v>1.5</v>
      </c>
      <c r="CG33" s="12">
        <v>0.5</v>
      </c>
      <c r="CH33" s="12">
        <v>1.5</v>
      </c>
      <c r="CI33" s="12">
        <v>1.5</v>
      </c>
      <c r="CJ33" s="12">
        <v>1.5</v>
      </c>
      <c r="CK33" s="12">
        <v>4</v>
      </c>
      <c r="CL33" s="12">
        <v>4</v>
      </c>
      <c r="CM33" s="12">
        <v>3</v>
      </c>
      <c r="CN33" s="12">
        <v>2</v>
      </c>
      <c r="CO33" s="12">
        <v>3.5</v>
      </c>
      <c r="CP33" s="12">
        <v>2</v>
      </c>
      <c r="CQ33" s="12">
        <v>0.5</v>
      </c>
      <c r="CR33" s="12">
        <v>6</v>
      </c>
      <c r="CS33" s="12">
        <v>6.5</v>
      </c>
      <c r="CT33" s="12">
        <v>7.5</v>
      </c>
      <c r="CU33" s="12">
        <v>2</v>
      </c>
      <c r="CV33" s="12">
        <v>1</v>
      </c>
      <c r="CW33" s="12">
        <v>0</v>
      </c>
      <c r="CX33" s="12">
        <v>0</v>
      </c>
      <c r="CY33" s="12">
        <v>1</v>
      </c>
      <c r="CZ33" s="12">
        <v>1</v>
      </c>
      <c r="DA33" s="12">
        <v>0.5</v>
      </c>
      <c r="DB33" s="12">
        <v>2</v>
      </c>
      <c r="DC33" s="12">
        <v>2</v>
      </c>
      <c r="DD33" s="12">
        <v>3.5</v>
      </c>
      <c r="DE33" s="12">
        <v>1</v>
      </c>
      <c r="DF33" s="12">
        <v>1.5</v>
      </c>
      <c r="DG33" s="12">
        <v>2.5</v>
      </c>
      <c r="DH33" s="12">
        <v>5</v>
      </c>
      <c r="DI33" s="12">
        <v>4.5</v>
      </c>
      <c r="DJ33" s="12">
        <v>5.5</v>
      </c>
      <c r="DK33" s="12">
        <v>7.5</v>
      </c>
      <c r="DL33" s="12">
        <v>12</v>
      </c>
      <c r="DM33" s="12">
        <v>7.5</v>
      </c>
      <c r="DN33" s="12">
        <v>10</v>
      </c>
      <c r="DO33" s="12">
        <v>10</v>
      </c>
      <c r="DP33" s="12">
        <v>8.5</v>
      </c>
      <c r="DQ33" s="12">
        <v>17.5</v>
      </c>
      <c r="DR33" s="12">
        <v>15.5</v>
      </c>
      <c r="DS33" s="12">
        <v>12.5</v>
      </c>
      <c r="DT33" s="12">
        <v>13</v>
      </c>
      <c r="DU33" s="12">
        <v>13</v>
      </c>
      <c r="DV33" s="12">
        <v>11.5</v>
      </c>
      <c r="DW33" s="12">
        <v>10</v>
      </c>
      <c r="DX33" s="12">
        <v>10</v>
      </c>
      <c r="DY33" s="12">
        <v>9.5</v>
      </c>
      <c r="DZ33" s="12">
        <v>10</v>
      </c>
      <c r="EA33" s="12">
        <v>2.5</v>
      </c>
      <c r="EB33" s="12">
        <v>4.5</v>
      </c>
      <c r="EC33" s="12">
        <v>4.5</v>
      </c>
      <c r="ED33" s="12">
        <v>2.5</v>
      </c>
      <c r="EE33" s="12">
        <v>1.5</v>
      </c>
      <c r="EF33" s="12">
        <v>1.5</v>
      </c>
      <c r="EG33" s="12">
        <v>3</v>
      </c>
      <c r="EH33" s="12">
        <v>2.5</v>
      </c>
      <c r="EI33" s="12">
        <v>1.5</v>
      </c>
      <c r="EJ33" s="12">
        <v>1.5</v>
      </c>
      <c r="EK33" s="12">
        <v>2</v>
      </c>
      <c r="EL33" s="12">
        <v>1</v>
      </c>
      <c r="EM33" s="12">
        <v>2</v>
      </c>
      <c r="EN33" s="12">
        <v>3.5</v>
      </c>
      <c r="EO33" s="12">
        <v>2</v>
      </c>
      <c r="EP33" s="12">
        <v>2</v>
      </c>
      <c r="EQ33" s="12">
        <v>2.5</v>
      </c>
      <c r="ER33" s="12">
        <v>2.5</v>
      </c>
      <c r="ES33" s="12">
        <v>4</v>
      </c>
      <c r="ET33" s="12">
        <v>3.5</v>
      </c>
      <c r="EU33" s="12">
        <v>3.5</v>
      </c>
      <c r="EV33" s="12">
        <v>3.5</v>
      </c>
      <c r="EW33" s="12">
        <v>4</v>
      </c>
      <c r="EX33" s="12">
        <v>4.5</v>
      </c>
      <c r="EY33" s="12">
        <v>3.5</v>
      </c>
      <c r="EZ33" s="12">
        <v>2.5</v>
      </c>
      <c r="FA33" s="12">
        <v>3.5</v>
      </c>
      <c r="FB33" s="12">
        <v>4.5</v>
      </c>
      <c r="FC33" s="12">
        <v>4.5</v>
      </c>
      <c r="FD33" s="12">
        <v>4</v>
      </c>
      <c r="FE33" s="12">
        <v>3.5</v>
      </c>
      <c r="FF33" s="12">
        <v>4</v>
      </c>
      <c r="FG33" s="12">
        <v>5</v>
      </c>
      <c r="FH33" s="12">
        <v>6</v>
      </c>
      <c r="FI33" s="12">
        <v>3.5</v>
      </c>
      <c r="FJ33" s="12">
        <v>4</v>
      </c>
      <c r="FK33" s="12">
        <v>5.5</v>
      </c>
      <c r="FL33" s="12">
        <v>5.5</v>
      </c>
      <c r="FM33" s="12">
        <v>5</v>
      </c>
      <c r="FN33" s="12">
        <v>5</v>
      </c>
      <c r="FO33" s="12">
        <v>5</v>
      </c>
      <c r="FP33" s="12">
        <v>4</v>
      </c>
      <c r="FQ33" s="12">
        <v>0</v>
      </c>
      <c r="FR33" s="12">
        <v>0</v>
      </c>
      <c r="FS33" s="12">
        <v>0</v>
      </c>
      <c r="FT33" s="12">
        <v>1.5</v>
      </c>
      <c r="FU33" s="12">
        <v>1.5</v>
      </c>
      <c r="FV33" s="12">
        <v>1</v>
      </c>
      <c r="FW33" s="12">
        <v>2</v>
      </c>
      <c r="FX33" s="12">
        <v>1</v>
      </c>
      <c r="FY33" s="12">
        <v>1</v>
      </c>
      <c r="FZ33" s="12">
        <v>1.5</v>
      </c>
      <c r="GA33" s="12">
        <v>1.5</v>
      </c>
      <c r="GB33" s="12">
        <v>1</v>
      </c>
      <c r="GC33" s="12">
        <v>2</v>
      </c>
      <c r="GD33" s="12">
        <v>2</v>
      </c>
      <c r="GE33" s="12">
        <v>1.5</v>
      </c>
      <c r="GF33" s="12">
        <v>1</v>
      </c>
      <c r="GG33" s="12">
        <v>1</v>
      </c>
      <c r="GH33" s="12">
        <v>1</v>
      </c>
      <c r="GI33" s="12">
        <v>2</v>
      </c>
      <c r="GJ33" s="12">
        <v>3</v>
      </c>
      <c r="GK33" s="12">
        <v>4</v>
      </c>
      <c r="GL33" s="12">
        <v>5</v>
      </c>
      <c r="GM33" s="12">
        <v>6</v>
      </c>
      <c r="GN33" s="12">
        <v>6</v>
      </c>
      <c r="GO33" s="12">
        <v>7.5</v>
      </c>
      <c r="GP33" s="12">
        <v>6.5</v>
      </c>
      <c r="GQ33" s="12">
        <v>5</v>
      </c>
      <c r="GR33" s="12">
        <v>6</v>
      </c>
      <c r="GS33" s="12">
        <v>5</v>
      </c>
      <c r="GT33" s="12">
        <v>3</v>
      </c>
      <c r="GU33" s="12">
        <v>6</v>
      </c>
      <c r="GV33" s="12">
        <v>5.5</v>
      </c>
      <c r="GW33" s="12">
        <v>5</v>
      </c>
      <c r="GX33" s="12">
        <v>5</v>
      </c>
      <c r="GY33" s="12">
        <v>5</v>
      </c>
      <c r="GZ33" s="12">
        <v>5</v>
      </c>
      <c r="HA33" s="12">
        <v>5</v>
      </c>
      <c r="HB33" s="12">
        <v>5</v>
      </c>
      <c r="HC33" s="12">
        <v>5</v>
      </c>
      <c r="HD33" s="12">
        <v>5</v>
      </c>
      <c r="HE33" s="12">
        <v>5</v>
      </c>
      <c r="HF33" s="12">
        <v>6</v>
      </c>
      <c r="HG33" s="12">
        <v>6</v>
      </c>
      <c r="HH33" s="12">
        <v>6</v>
      </c>
      <c r="HI33" s="12">
        <v>2.5</v>
      </c>
      <c r="HJ33" s="12">
        <v>5</v>
      </c>
      <c r="HK33" s="12">
        <v>8.5</v>
      </c>
      <c r="HL33" s="12">
        <v>7</v>
      </c>
      <c r="HM33" s="12">
        <v>6.5</v>
      </c>
      <c r="HN33" s="12">
        <v>7.5</v>
      </c>
      <c r="HO33" s="12">
        <v>7.5</v>
      </c>
      <c r="HP33" s="12">
        <v>5.5</v>
      </c>
      <c r="HQ33" s="12">
        <v>5.5</v>
      </c>
      <c r="HR33" s="12">
        <v>6</v>
      </c>
      <c r="HS33" s="12">
        <v>6</v>
      </c>
      <c r="HT33" s="12">
        <v>2.5</v>
      </c>
      <c r="HU33" s="12">
        <v>4.5</v>
      </c>
      <c r="HV33" s="12">
        <v>1.5</v>
      </c>
      <c r="HW33" s="12">
        <v>0.5</v>
      </c>
      <c r="HX33" s="12">
        <v>6.5</v>
      </c>
      <c r="HY33" s="12">
        <v>7.5</v>
      </c>
      <c r="HZ33" s="12">
        <v>8.5</v>
      </c>
      <c r="IA33" s="12">
        <v>5.5</v>
      </c>
      <c r="IB33" s="12">
        <v>5.5</v>
      </c>
      <c r="IC33" s="12">
        <v>5</v>
      </c>
      <c r="ID33" s="12">
        <v>6</v>
      </c>
      <c r="IE33" s="12">
        <v>5</v>
      </c>
      <c r="IF33" s="12">
        <v>8</v>
      </c>
      <c r="IG33" s="12">
        <v>4</v>
      </c>
      <c r="IH33" s="12">
        <v>3.5</v>
      </c>
      <c r="II33" s="62">
        <v>5</v>
      </c>
      <c r="IJ33" s="62">
        <v>7</v>
      </c>
      <c r="IK33" s="62">
        <v>5</v>
      </c>
      <c r="IL33" s="62">
        <v>1</v>
      </c>
      <c r="IM33" s="62">
        <v>4.5</v>
      </c>
      <c r="IN33" s="62">
        <f>AVERAGE(CongestionIndex!C135:D135)</f>
        <v>4.5</v>
      </c>
      <c r="IO33" s="155"/>
      <c r="IP33" s="163"/>
      <c r="IQ33" s="165"/>
      <c r="JD33" s="163"/>
    </row>
    <row r="34" spans="1:264" s="62" customFormat="1" ht="13.5">
      <c r="A34" s="61" t="s">
        <v>66</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t="s">
        <v>623</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3</v>
      </c>
      <c r="BX34" s="12">
        <v>0</v>
      </c>
      <c r="BY34" s="12">
        <v>0</v>
      </c>
      <c r="BZ34" s="12">
        <v>0</v>
      </c>
      <c r="CA34" s="12">
        <v>2.5</v>
      </c>
      <c r="CB34" s="12">
        <v>1</v>
      </c>
      <c r="CC34" s="12">
        <v>0</v>
      </c>
      <c r="CD34" s="12">
        <v>2</v>
      </c>
      <c r="CE34" s="12">
        <v>0</v>
      </c>
      <c r="CF34" s="12">
        <v>1</v>
      </c>
      <c r="CG34" s="12">
        <v>0</v>
      </c>
      <c r="CH34" s="12">
        <v>0</v>
      </c>
      <c r="CI34" s="12">
        <v>1.5</v>
      </c>
      <c r="CJ34" s="12">
        <v>0.5</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5</v>
      </c>
      <c r="IE34" s="12">
        <v>5</v>
      </c>
      <c r="IF34" s="12">
        <v>5</v>
      </c>
      <c r="IG34" s="12">
        <v>4</v>
      </c>
      <c r="IH34" s="12">
        <v>4</v>
      </c>
      <c r="II34" s="62">
        <v>5</v>
      </c>
      <c r="IJ34" s="62">
        <v>5</v>
      </c>
      <c r="IK34" s="62">
        <v>5</v>
      </c>
      <c r="IL34" s="62">
        <v>1</v>
      </c>
      <c r="IM34" s="62">
        <v>4.5</v>
      </c>
      <c r="IN34" s="62">
        <f>AVERAGE(CongestionIndex!C136:D136)</f>
        <v>4.5</v>
      </c>
      <c r="IO34" s="155"/>
      <c r="IP34" s="163"/>
      <c r="IQ34" s="165"/>
      <c r="JD34" s="163"/>
    </row>
    <row r="35" spans="1:264" s="62" customFormat="1" ht="13.5">
      <c r="A35" s="61" t="s">
        <v>68</v>
      </c>
      <c r="B35" s="12">
        <v>0</v>
      </c>
      <c r="C35" s="12">
        <v>0</v>
      </c>
      <c r="D35" s="12">
        <v>0</v>
      </c>
      <c r="E35" s="12">
        <v>0</v>
      </c>
      <c r="F35" s="12">
        <v>0</v>
      </c>
      <c r="G35" s="12">
        <v>0</v>
      </c>
      <c r="H35" s="12">
        <v>0</v>
      </c>
      <c r="I35" s="12">
        <v>0</v>
      </c>
      <c r="J35" s="12">
        <v>0</v>
      </c>
      <c r="K35" s="12">
        <v>0</v>
      </c>
      <c r="L35" s="12">
        <v>0</v>
      </c>
      <c r="M35" s="12">
        <v>0</v>
      </c>
      <c r="N35" s="12">
        <v>0</v>
      </c>
      <c r="O35" s="12">
        <v>0</v>
      </c>
      <c r="P35" s="12">
        <v>0</v>
      </c>
      <c r="Q35" s="12">
        <v>1</v>
      </c>
      <c r="R35" s="12">
        <v>0</v>
      </c>
      <c r="S35" s="12">
        <v>0</v>
      </c>
      <c r="T35" s="12">
        <v>1</v>
      </c>
      <c r="U35" s="12">
        <v>1</v>
      </c>
      <c r="V35" s="12">
        <v>0.5</v>
      </c>
      <c r="W35" s="12">
        <v>0</v>
      </c>
      <c r="X35" s="12">
        <v>0</v>
      </c>
      <c r="Y35" s="12">
        <v>0.5</v>
      </c>
      <c r="Z35" s="12">
        <v>1</v>
      </c>
      <c r="AA35" s="12">
        <v>0</v>
      </c>
      <c r="AB35" s="12">
        <v>0</v>
      </c>
      <c r="AC35" s="12">
        <v>0</v>
      </c>
      <c r="AD35" s="12">
        <v>0</v>
      </c>
      <c r="AE35" s="12">
        <v>0</v>
      </c>
      <c r="AF35" s="12">
        <v>0.5</v>
      </c>
      <c r="AG35" s="12">
        <v>0.5</v>
      </c>
      <c r="AH35" s="12">
        <v>0</v>
      </c>
      <c r="AI35" s="12">
        <v>0.5</v>
      </c>
      <c r="AJ35" s="12">
        <v>0</v>
      </c>
      <c r="AK35" s="12">
        <v>1</v>
      </c>
      <c r="AL35" s="12">
        <v>3</v>
      </c>
      <c r="AM35" s="12">
        <v>1</v>
      </c>
      <c r="AN35" s="12">
        <v>0</v>
      </c>
      <c r="AO35" s="12">
        <v>0</v>
      </c>
      <c r="AP35" s="12">
        <v>1</v>
      </c>
      <c r="AQ35" s="12">
        <v>1.5</v>
      </c>
      <c r="AR35" s="12">
        <v>2.5</v>
      </c>
      <c r="AS35" s="12">
        <v>1</v>
      </c>
      <c r="AT35" s="12">
        <v>3</v>
      </c>
      <c r="AU35" s="12">
        <v>3</v>
      </c>
      <c r="AV35" s="12">
        <v>1</v>
      </c>
      <c r="AW35" s="12">
        <v>1</v>
      </c>
      <c r="AX35" s="12">
        <v>1</v>
      </c>
      <c r="AY35" s="12">
        <v>2.5</v>
      </c>
      <c r="AZ35" s="12">
        <v>0</v>
      </c>
      <c r="BA35" s="12">
        <v>2.5</v>
      </c>
      <c r="BB35" s="12" t="s">
        <v>623</v>
      </c>
      <c r="BC35" s="12">
        <v>2</v>
      </c>
      <c r="BD35" s="12">
        <v>0</v>
      </c>
      <c r="BE35" s="12">
        <v>0</v>
      </c>
      <c r="BF35" s="12">
        <v>0</v>
      </c>
      <c r="BG35" s="12">
        <v>0</v>
      </c>
      <c r="BH35" s="12">
        <v>1.5</v>
      </c>
      <c r="BI35" s="12">
        <v>0</v>
      </c>
      <c r="BJ35" s="12">
        <v>0</v>
      </c>
      <c r="BK35" s="12">
        <v>0</v>
      </c>
      <c r="BL35" s="12">
        <v>0</v>
      </c>
      <c r="BM35" s="12">
        <v>0</v>
      </c>
      <c r="BN35" s="12">
        <v>0</v>
      </c>
      <c r="BO35" s="12">
        <v>0</v>
      </c>
      <c r="BP35" s="12">
        <v>0</v>
      </c>
      <c r="BQ35" s="12">
        <v>2.5</v>
      </c>
      <c r="BR35" s="12">
        <v>3.5</v>
      </c>
      <c r="BS35" s="12">
        <v>4</v>
      </c>
      <c r="BT35" s="12">
        <v>4</v>
      </c>
      <c r="BU35" s="12">
        <v>2</v>
      </c>
      <c r="BV35" s="12">
        <v>1.5</v>
      </c>
      <c r="BW35" s="12">
        <v>4</v>
      </c>
      <c r="BX35" s="12">
        <v>4.5</v>
      </c>
      <c r="BY35" s="12">
        <v>3</v>
      </c>
      <c r="BZ35" s="12">
        <v>0.5</v>
      </c>
      <c r="CA35" s="12">
        <v>3.5</v>
      </c>
      <c r="CB35" s="12">
        <v>2</v>
      </c>
      <c r="CC35" s="12">
        <v>0.5</v>
      </c>
      <c r="CD35" s="12">
        <v>2.5</v>
      </c>
      <c r="CE35" s="12">
        <v>3.5</v>
      </c>
      <c r="CF35" s="12">
        <v>0</v>
      </c>
      <c r="CG35" s="12">
        <v>4.5</v>
      </c>
      <c r="CH35" s="12">
        <v>5.5</v>
      </c>
      <c r="CI35" s="12">
        <v>5.5</v>
      </c>
      <c r="CJ35" s="12">
        <v>1.5</v>
      </c>
      <c r="CK35" s="12">
        <v>4.5</v>
      </c>
      <c r="CL35" s="12">
        <v>3</v>
      </c>
      <c r="CM35" s="12">
        <v>4</v>
      </c>
      <c r="CN35" s="12">
        <v>3</v>
      </c>
      <c r="CO35" s="12">
        <v>2.5</v>
      </c>
      <c r="CP35" s="12">
        <v>2</v>
      </c>
      <c r="CQ35" s="12">
        <v>2.5</v>
      </c>
      <c r="CR35" s="12">
        <v>1</v>
      </c>
      <c r="CS35" s="12">
        <v>2</v>
      </c>
      <c r="CT35" s="12">
        <v>4</v>
      </c>
      <c r="CU35" s="12">
        <v>7.5</v>
      </c>
      <c r="CV35" s="12">
        <v>3.5</v>
      </c>
      <c r="CW35" s="12">
        <v>0</v>
      </c>
      <c r="CX35" s="12">
        <v>1.5</v>
      </c>
      <c r="CY35" s="12">
        <v>1.5</v>
      </c>
      <c r="CZ35" s="12">
        <v>5</v>
      </c>
      <c r="DA35" s="12">
        <v>0</v>
      </c>
      <c r="DB35" s="12">
        <v>2</v>
      </c>
      <c r="DC35" s="12">
        <v>0.5</v>
      </c>
      <c r="DD35" s="12">
        <v>1</v>
      </c>
      <c r="DE35" s="12">
        <v>4</v>
      </c>
      <c r="DF35" s="12">
        <v>3.5</v>
      </c>
      <c r="DG35" s="12">
        <v>1.5</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1</v>
      </c>
      <c r="FE35" s="12">
        <v>1</v>
      </c>
      <c r="FF35" s="12">
        <v>1</v>
      </c>
      <c r="FG35" s="12">
        <v>1</v>
      </c>
      <c r="FH35" s="12">
        <v>1</v>
      </c>
      <c r="FI35" s="12">
        <v>1</v>
      </c>
      <c r="FJ35" s="12">
        <v>1</v>
      </c>
      <c r="FK35" s="12">
        <v>2.5</v>
      </c>
      <c r="FL35" s="12">
        <v>2.5</v>
      </c>
      <c r="FM35" s="12">
        <v>1.5</v>
      </c>
      <c r="FN35" s="12">
        <v>1.5</v>
      </c>
      <c r="FO35" s="12">
        <v>2.5</v>
      </c>
      <c r="FP35" s="12">
        <v>2.5</v>
      </c>
      <c r="FQ35" s="12">
        <v>0</v>
      </c>
      <c r="FR35" s="12">
        <v>2.5</v>
      </c>
      <c r="FS35" s="12">
        <v>3.5</v>
      </c>
      <c r="FT35" s="12">
        <v>2.5</v>
      </c>
      <c r="FU35" s="12">
        <v>2</v>
      </c>
      <c r="FV35" s="12">
        <v>3</v>
      </c>
      <c r="FW35" s="12">
        <v>3</v>
      </c>
      <c r="FX35" s="12">
        <v>2.5</v>
      </c>
      <c r="FY35" s="12">
        <v>2.5</v>
      </c>
      <c r="FZ35" s="12">
        <v>2</v>
      </c>
      <c r="GA35" s="12">
        <v>2</v>
      </c>
      <c r="GB35" s="12">
        <v>1.5</v>
      </c>
      <c r="GC35" s="12">
        <v>2</v>
      </c>
      <c r="GD35" s="12">
        <v>2</v>
      </c>
      <c r="GE35" s="12">
        <v>1.5</v>
      </c>
      <c r="GF35" s="12">
        <v>1.5</v>
      </c>
      <c r="GG35" s="12">
        <v>2</v>
      </c>
      <c r="GH35" s="12">
        <v>2</v>
      </c>
      <c r="GI35" s="12">
        <v>1</v>
      </c>
      <c r="GJ35" s="12">
        <v>1</v>
      </c>
      <c r="GK35" s="12">
        <v>2</v>
      </c>
      <c r="GL35" s="12">
        <v>2</v>
      </c>
      <c r="GM35" s="12">
        <v>2</v>
      </c>
      <c r="GN35" s="12">
        <v>2</v>
      </c>
      <c r="GO35" s="12">
        <v>2</v>
      </c>
      <c r="GP35" s="12">
        <v>2</v>
      </c>
      <c r="GQ35" s="12">
        <v>3</v>
      </c>
      <c r="GR35" s="12">
        <v>1.5</v>
      </c>
      <c r="GS35" s="12">
        <v>1</v>
      </c>
      <c r="GT35" s="12">
        <v>1</v>
      </c>
      <c r="GU35" s="12">
        <v>1</v>
      </c>
      <c r="GV35" s="12">
        <v>1</v>
      </c>
      <c r="GW35" s="12">
        <v>1</v>
      </c>
      <c r="GX35" s="12">
        <v>1</v>
      </c>
      <c r="GY35" s="12">
        <v>1</v>
      </c>
      <c r="GZ35" s="12">
        <v>1</v>
      </c>
      <c r="HA35" s="12">
        <v>1</v>
      </c>
      <c r="HB35" s="12">
        <v>1</v>
      </c>
      <c r="HC35" s="12">
        <v>1</v>
      </c>
      <c r="HD35" s="12">
        <v>1</v>
      </c>
      <c r="HE35" s="12">
        <v>5</v>
      </c>
      <c r="HF35" s="12">
        <v>5</v>
      </c>
      <c r="HG35" s="12">
        <v>6</v>
      </c>
      <c r="HH35" s="12">
        <v>6</v>
      </c>
      <c r="HI35" s="12">
        <v>6</v>
      </c>
      <c r="HJ35" s="12">
        <v>5</v>
      </c>
      <c r="HK35" s="12">
        <v>5</v>
      </c>
      <c r="HL35" s="12">
        <v>1</v>
      </c>
      <c r="HM35" s="12">
        <v>1</v>
      </c>
      <c r="HN35" s="12">
        <v>1</v>
      </c>
      <c r="HO35" s="12">
        <v>1</v>
      </c>
      <c r="HP35" s="12">
        <v>1</v>
      </c>
      <c r="HQ35" s="12">
        <v>1</v>
      </c>
      <c r="HR35" s="12">
        <v>1</v>
      </c>
      <c r="HS35" s="12">
        <v>1</v>
      </c>
      <c r="HT35" s="12">
        <v>1</v>
      </c>
      <c r="HU35" s="12">
        <v>1</v>
      </c>
      <c r="HV35" s="12">
        <v>1.5</v>
      </c>
      <c r="HW35" s="12">
        <v>0.5</v>
      </c>
      <c r="HX35" s="12">
        <v>6.5</v>
      </c>
      <c r="HY35" s="12">
        <v>7.5</v>
      </c>
      <c r="HZ35" s="12">
        <v>8.5</v>
      </c>
      <c r="IA35" s="12">
        <v>5.5</v>
      </c>
      <c r="IB35" s="12">
        <v>5.5</v>
      </c>
      <c r="IC35" s="12">
        <v>4</v>
      </c>
      <c r="ID35" s="12">
        <v>3.5</v>
      </c>
      <c r="IE35" s="12">
        <v>2.5</v>
      </c>
      <c r="IF35" s="12">
        <v>1.5</v>
      </c>
      <c r="IG35" s="12">
        <v>4</v>
      </c>
      <c r="IH35" s="12">
        <v>4</v>
      </c>
      <c r="II35" s="62">
        <v>5</v>
      </c>
      <c r="IJ35" s="62">
        <v>5</v>
      </c>
      <c r="IK35" s="62">
        <v>5</v>
      </c>
      <c r="IL35" s="62">
        <v>1</v>
      </c>
      <c r="IM35" s="62">
        <v>4.5</v>
      </c>
      <c r="IN35" s="62">
        <f>AVERAGE(CongestionIndex!C137:D137)</f>
        <v>4.5</v>
      </c>
      <c r="IP35" s="160"/>
      <c r="IQ35" s="155"/>
      <c r="JD35" s="163"/>
    </row>
    <row r="36" spans="1:264" s="62" customFormat="1" ht="13.5">
      <c r="A36" s="61" t="s">
        <v>70</v>
      </c>
      <c r="B36" s="12">
        <v>0.5</v>
      </c>
      <c r="C36" s="12">
        <v>0</v>
      </c>
      <c r="D36" s="12">
        <v>0</v>
      </c>
      <c r="E36" s="12">
        <v>0</v>
      </c>
      <c r="F36" s="12">
        <v>0</v>
      </c>
      <c r="G36" s="12">
        <v>0</v>
      </c>
      <c r="H36" s="12">
        <v>0</v>
      </c>
      <c r="I36" s="12">
        <v>0</v>
      </c>
      <c r="J36" s="12">
        <v>0</v>
      </c>
      <c r="K36" s="12">
        <v>0</v>
      </c>
      <c r="L36" s="12">
        <v>0</v>
      </c>
      <c r="M36" s="12">
        <v>0</v>
      </c>
      <c r="N36" s="12">
        <v>0</v>
      </c>
      <c r="O36" s="12">
        <v>0</v>
      </c>
      <c r="P36" s="12">
        <v>1</v>
      </c>
      <c r="Q36" s="12">
        <v>2</v>
      </c>
      <c r="R36" s="12">
        <v>1.5</v>
      </c>
      <c r="S36" s="12">
        <v>0</v>
      </c>
      <c r="T36" s="12">
        <v>0</v>
      </c>
      <c r="U36" s="12">
        <v>1.5</v>
      </c>
      <c r="V36" s="12">
        <v>7</v>
      </c>
      <c r="W36" s="12">
        <v>4.5</v>
      </c>
      <c r="X36" s="12">
        <v>1</v>
      </c>
      <c r="Y36" s="12">
        <v>1</v>
      </c>
      <c r="Z36" s="12">
        <v>0.5</v>
      </c>
      <c r="AA36" s="12">
        <v>2</v>
      </c>
      <c r="AB36" s="12">
        <v>0</v>
      </c>
      <c r="AC36" s="12">
        <v>2.5</v>
      </c>
      <c r="AD36" s="12">
        <v>4.5</v>
      </c>
      <c r="AE36" s="12">
        <v>2.5</v>
      </c>
      <c r="AF36" s="12">
        <v>1</v>
      </c>
      <c r="AG36" s="12">
        <v>0.5</v>
      </c>
      <c r="AH36" s="12">
        <v>2.5</v>
      </c>
      <c r="AI36" s="12">
        <v>1.5</v>
      </c>
      <c r="AJ36" s="12">
        <v>2.5</v>
      </c>
      <c r="AK36" s="12">
        <v>3.5</v>
      </c>
      <c r="AL36" s="12">
        <v>6.5</v>
      </c>
      <c r="AM36" s="12">
        <v>4</v>
      </c>
      <c r="AN36" s="12">
        <v>6.5</v>
      </c>
      <c r="AO36" s="12">
        <v>1.5</v>
      </c>
      <c r="AP36" s="12">
        <v>0.5</v>
      </c>
      <c r="AQ36" s="12">
        <v>1</v>
      </c>
      <c r="AR36" s="12">
        <v>1</v>
      </c>
      <c r="AS36" s="12">
        <v>0.5</v>
      </c>
      <c r="AT36" s="12">
        <v>1</v>
      </c>
      <c r="AU36" s="12">
        <v>0</v>
      </c>
      <c r="AV36" s="12">
        <v>2</v>
      </c>
      <c r="AW36" s="12">
        <v>0.5</v>
      </c>
      <c r="AX36" s="12">
        <v>2.5</v>
      </c>
      <c r="AY36" s="12">
        <v>1.5</v>
      </c>
      <c r="AZ36" s="12">
        <v>0</v>
      </c>
      <c r="BA36" s="12">
        <v>0</v>
      </c>
      <c r="BB36" s="12" t="s">
        <v>623</v>
      </c>
      <c r="BC36" s="12">
        <v>2.5</v>
      </c>
      <c r="BD36" s="12">
        <v>0</v>
      </c>
      <c r="BE36" s="12">
        <v>0</v>
      </c>
      <c r="BF36" s="12">
        <v>0</v>
      </c>
      <c r="BG36" s="12">
        <v>0</v>
      </c>
      <c r="BH36" s="12">
        <v>0</v>
      </c>
      <c r="BI36" s="12">
        <v>0</v>
      </c>
      <c r="BJ36" s="12">
        <v>0</v>
      </c>
      <c r="BK36" s="12">
        <v>1.5</v>
      </c>
      <c r="BL36" s="12">
        <v>0.5</v>
      </c>
      <c r="BM36" s="12">
        <v>0</v>
      </c>
      <c r="BN36" s="12">
        <v>0</v>
      </c>
      <c r="BO36" s="12">
        <v>0</v>
      </c>
      <c r="BP36" s="12">
        <v>0</v>
      </c>
      <c r="BQ36" s="12">
        <v>3.5</v>
      </c>
      <c r="BR36" s="12">
        <v>0</v>
      </c>
      <c r="BS36" s="12">
        <v>3.5</v>
      </c>
      <c r="BT36" s="12">
        <v>3.5</v>
      </c>
      <c r="BU36" s="12">
        <v>3.5</v>
      </c>
      <c r="BV36" s="12">
        <v>5.5</v>
      </c>
      <c r="BW36" s="12">
        <v>3.5</v>
      </c>
      <c r="BX36" s="12">
        <v>3</v>
      </c>
      <c r="BY36" s="12">
        <v>4</v>
      </c>
      <c r="BZ36" s="12">
        <v>0</v>
      </c>
      <c r="CA36" s="12">
        <v>0</v>
      </c>
      <c r="CB36" s="12">
        <v>0</v>
      </c>
      <c r="CC36" s="12">
        <v>1.5</v>
      </c>
      <c r="CD36" s="12">
        <v>3.5</v>
      </c>
      <c r="CE36" s="12">
        <v>3</v>
      </c>
      <c r="CF36" s="12">
        <v>2</v>
      </c>
      <c r="CG36" s="12">
        <v>1.5</v>
      </c>
      <c r="CH36" s="12">
        <v>2.5</v>
      </c>
      <c r="CI36" s="12">
        <v>2</v>
      </c>
      <c r="CJ36" s="12">
        <v>2.5</v>
      </c>
      <c r="CK36" s="12">
        <v>0.5</v>
      </c>
      <c r="CL36" s="12">
        <v>0.5</v>
      </c>
      <c r="CM36" s="12">
        <v>1</v>
      </c>
      <c r="CN36" s="12">
        <v>1</v>
      </c>
      <c r="CO36" s="12">
        <v>1.5</v>
      </c>
      <c r="CP36" s="12">
        <v>0</v>
      </c>
      <c r="CQ36" s="12">
        <v>0.5</v>
      </c>
      <c r="CR36" s="12">
        <v>1.5</v>
      </c>
      <c r="CS36" s="12">
        <v>1.5</v>
      </c>
      <c r="CT36" s="12">
        <v>4</v>
      </c>
      <c r="CU36" s="12">
        <v>4</v>
      </c>
      <c r="CV36" s="12">
        <v>3.5</v>
      </c>
      <c r="CW36" s="12">
        <v>1.5</v>
      </c>
      <c r="CX36" s="12">
        <v>5</v>
      </c>
      <c r="CY36" s="12">
        <v>3.5</v>
      </c>
      <c r="CZ36" s="12">
        <v>2</v>
      </c>
      <c r="DA36" s="12">
        <v>1</v>
      </c>
      <c r="DB36" s="12">
        <v>1.5</v>
      </c>
      <c r="DC36" s="12">
        <v>0.5</v>
      </c>
      <c r="DD36" s="12">
        <v>1</v>
      </c>
      <c r="DE36" s="12">
        <v>3.5</v>
      </c>
      <c r="DF36" s="12">
        <v>4.5</v>
      </c>
      <c r="DG36" s="12">
        <v>0.5</v>
      </c>
      <c r="DH36" s="12">
        <v>1</v>
      </c>
      <c r="DI36" s="12">
        <v>0</v>
      </c>
      <c r="DJ36" s="12">
        <v>0.5</v>
      </c>
      <c r="DK36" s="12">
        <v>0</v>
      </c>
      <c r="DL36" s="12">
        <v>2.5</v>
      </c>
      <c r="DM36" s="12">
        <v>0</v>
      </c>
      <c r="DN36" s="12">
        <v>2.5</v>
      </c>
      <c r="DO36" s="12">
        <v>3</v>
      </c>
      <c r="DP36" s="12">
        <v>0</v>
      </c>
      <c r="DQ36" s="12">
        <v>2</v>
      </c>
      <c r="DR36" s="12">
        <v>1.5</v>
      </c>
      <c r="DS36" s="12">
        <v>1.5</v>
      </c>
      <c r="DT36" s="12">
        <v>2</v>
      </c>
      <c r="DU36" s="12">
        <v>3.5</v>
      </c>
      <c r="DV36" s="12">
        <v>2.5</v>
      </c>
      <c r="DW36" s="12">
        <v>3.5</v>
      </c>
      <c r="DX36" s="12">
        <v>4</v>
      </c>
      <c r="DY36" s="12">
        <v>2</v>
      </c>
      <c r="DZ36" s="12">
        <v>1.5</v>
      </c>
      <c r="EA36" s="12">
        <v>4.5</v>
      </c>
      <c r="EB36" s="12">
        <v>2</v>
      </c>
      <c r="EC36" s="12">
        <v>9.5</v>
      </c>
      <c r="ED36" s="12">
        <v>9.5</v>
      </c>
      <c r="EE36" s="12">
        <v>4</v>
      </c>
      <c r="EF36" s="12">
        <v>3</v>
      </c>
      <c r="EG36" s="12">
        <v>2.5</v>
      </c>
      <c r="EH36" s="12">
        <v>5.5</v>
      </c>
      <c r="EI36" s="12">
        <v>7.5</v>
      </c>
      <c r="EJ36" s="12">
        <v>6</v>
      </c>
      <c r="EK36" s="12">
        <v>4</v>
      </c>
      <c r="EL36" s="12">
        <v>5.5</v>
      </c>
      <c r="EM36" s="12">
        <v>2</v>
      </c>
      <c r="EN36" s="12">
        <v>1</v>
      </c>
      <c r="EO36" s="12">
        <v>3</v>
      </c>
      <c r="EP36" s="12">
        <v>3.5</v>
      </c>
      <c r="EQ36" s="12">
        <v>3.5</v>
      </c>
      <c r="ER36" s="12">
        <v>2</v>
      </c>
      <c r="ES36" s="12">
        <v>1.5</v>
      </c>
      <c r="ET36" s="12">
        <v>1.5</v>
      </c>
      <c r="EU36" s="12">
        <v>1.5</v>
      </c>
      <c r="EV36" s="12">
        <v>1.5</v>
      </c>
      <c r="EW36" s="12">
        <v>1.5</v>
      </c>
      <c r="EX36" s="12">
        <v>7</v>
      </c>
      <c r="EY36" s="12">
        <v>8.5</v>
      </c>
      <c r="EZ36" s="12">
        <v>7.5</v>
      </c>
      <c r="FA36" s="12">
        <v>5</v>
      </c>
      <c r="FB36" s="12">
        <v>4</v>
      </c>
      <c r="FC36" s="12">
        <v>4</v>
      </c>
      <c r="FD36" s="12">
        <v>4</v>
      </c>
      <c r="FE36" s="12">
        <v>4</v>
      </c>
      <c r="FF36" s="12">
        <v>4</v>
      </c>
      <c r="FG36" s="12">
        <v>4</v>
      </c>
      <c r="FH36" s="12">
        <v>4</v>
      </c>
      <c r="FI36" s="12">
        <v>4</v>
      </c>
      <c r="FJ36" s="12">
        <v>3.5</v>
      </c>
      <c r="FK36" s="12">
        <v>3.5</v>
      </c>
      <c r="FL36" s="12">
        <v>3.5</v>
      </c>
      <c r="FM36" s="12">
        <v>4</v>
      </c>
      <c r="FN36" s="12">
        <v>4</v>
      </c>
      <c r="FO36" s="12">
        <v>4</v>
      </c>
      <c r="FP36" s="12">
        <v>4</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2</v>
      </c>
      <c r="GN36" s="12">
        <v>2.5</v>
      </c>
      <c r="GO36" s="12">
        <v>2</v>
      </c>
      <c r="GP36" s="12">
        <v>4</v>
      </c>
      <c r="GQ36" s="12">
        <v>3</v>
      </c>
      <c r="GR36" s="12">
        <v>3</v>
      </c>
      <c r="GS36" s="12">
        <v>3.5</v>
      </c>
      <c r="GT36" s="12">
        <v>3.5</v>
      </c>
      <c r="GU36" s="12">
        <v>8.5</v>
      </c>
      <c r="GV36" s="12">
        <v>8.5</v>
      </c>
      <c r="GW36" s="12">
        <v>7.5</v>
      </c>
      <c r="GX36" s="12">
        <v>11</v>
      </c>
      <c r="GY36" s="12">
        <v>11</v>
      </c>
      <c r="GZ36" s="12">
        <v>2</v>
      </c>
      <c r="HA36" s="12">
        <v>1</v>
      </c>
      <c r="HB36" s="12">
        <v>4.5</v>
      </c>
      <c r="HC36" s="12">
        <v>4.5</v>
      </c>
      <c r="HD36" s="12">
        <v>3.5</v>
      </c>
      <c r="HE36" s="12">
        <v>2.5</v>
      </c>
      <c r="HF36" s="12">
        <v>1</v>
      </c>
      <c r="HG36" s="12">
        <v>1</v>
      </c>
      <c r="HH36" s="12">
        <v>1</v>
      </c>
      <c r="HI36" s="12">
        <v>1</v>
      </c>
      <c r="HJ36" s="12">
        <v>1</v>
      </c>
      <c r="HK36" s="12">
        <v>1</v>
      </c>
      <c r="HL36" s="12">
        <v>1</v>
      </c>
      <c r="HM36" s="12">
        <v>1</v>
      </c>
      <c r="HN36" s="12">
        <v>1</v>
      </c>
      <c r="HO36" s="12">
        <v>1</v>
      </c>
      <c r="HP36" s="12">
        <v>1</v>
      </c>
      <c r="HQ36" s="12">
        <v>1</v>
      </c>
      <c r="HR36" s="12">
        <v>1</v>
      </c>
      <c r="HS36" s="12">
        <v>1</v>
      </c>
      <c r="HT36" s="12">
        <v>1</v>
      </c>
      <c r="HU36" s="12">
        <v>1</v>
      </c>
      <c r="HV36" s="12">
        <v>1</v>
      </c>
      <c r="HW36" s="12">
        <v>0.5</v>
      </c>
      <c r="HX36" s="12">
        <v>0.5</v>
      </c>
      <c r="HY36" s="12">
        <v>0.5</v>
      </c>
      <c r="HZ36" s="12">
        <v>0.5</v>
      </c>
      <c r="IA36" s="12">
        <v>0.5</v>
      </c>
      <c r="IB36" s="12">
        <v>0.5</v>
      </c>
      <c r="IC36" s="12">
        <v>0.5</v>
      </c>
      <c r="ID36" s="12">
        <v>0</v>
      </c>
      <c r="IE36" s="12">
        <v>0</v>
      </c>
      <c r="IF36" s="12">
        <v>0</v>
      </c>
      <c r="IG36" s="113">
        <v>0</v>
      </c>
      <c r="IH36" s="12">
        <v>0</v>
      </c>
      <c r="II36" s="62">
        <v>0</v>
      </c>
      <c r="IJ36" s="62">
        <v>0</v>
      </c>
      <c r="IK36" s="62">
        <v>0</v>
      </c>
      <c r="IL36" s="62">
        <v>0</v>
      </c>
      <c r="IM36" s="62">
        <v>0</v>
      </c>
      <c r="IN36" s="62">
        <f>AVERAGE(CongestionIndex!C138:D138)</f>
        <v>0</v>
      </c>
      <c r="JD36" s="160"/>
    </row>
    <row r="37" spans="1:264" s="62" customFormat="1" ht="13.5">
      <c r="A37" s="61" t="s">
        <v>624</v>
      </c>
      <c r="B37" s="12">
        <v>0</v>
      </c>
      <c r="C37" s="12">
        <v>0</v>
      </c>
      <c r="D37" s="12">
        <v>0</v>
      </c>
      <c r="E37" s="12">
        <v>0</v>
      </c>
      <c r="F37" s="12">
        <v>0.5</v>
      </c>
      <c r="G37" s="12">
        <v>0</v>
      </c>
      <c r="H37" s="12">
        <v>0.5</v>
      </c>
      <c r="I37" s="12">
        <v>0</v>
      </c>
      <c r="J37" s="12">
        <v>0</v>
      </c>
      <c r="K37" s="12">
        <v>0</v>
      </c>
      <c r="L37" s="12">
        <v>0</v>
      </c>
      <c r="M37" s="12">
        <v>0</v>
      </c>
      <c r="N37" s="12">
        <v>0.5</v>
      </c>
      <c r="O37" s="12">
        <v>0</v>
      </c>
      <c r="P37" s="12">
        <v>1.5</v>
      </c>
      <c r="Q37" s="12">
        <v>0.5</v>
      </c>
      <c r="R37" s="12">
        <v>0</v>
      </c>
      <c r="S37" s="12">
        <v>0</v>
      </c>
      <c r="T37" s="12">
        <v>0.5</v>
      </c>
      <c r="U37" s="12">
        <v>0</v>
      </c>
      <c r="V37" s="12">
        <v>0.5</v>
      </c>
      <c r="W37" s="12">
        <v>1</v>
      </c>
      <c r="X37" s="12">
        <v>1</v>
      </c>
      <c r="Y37" s="12">
        <v>1.5</v>
      </c>
      <c r="Z37" s="12">
        <v>1.5</v>
      </c>
      <c r="AA37" s="12">
        <v>0.5</v>
      </c>
      <c r="AB37" s="12">
        <v>0.5</v>
      </c>
      <c r="AC37" s="12">
        <v>0.5</v>
      </c>
      <c r="AD37" s="12">
        <v>0</v>
      </c>
      <c r="AE37" s="12">
        <v>0</v>
      </c>
      <c r="AF37" s="12">
        <v>0.5</v>
      </c>
      <c r="AG37" s="12">
        <v>0.5</v>
      </c>
      <c r="AH37" s="12">
        <v>0.5</v>
      </c>
      <c r="AI37" s="12">
        <v>0.5</v>
      </c>
      <c r="AJ37" s="12">
        <v>1</v>
      </c>
      <c r="AK37" s="12">
        <v>1</v>
      </c>
      <c r="AL37" s="12">
        <v>2.5</v>
      </c>
      <c r="AM37" s="12">
        <v>1</v>
      </c>
      <c r="AN37" s="12">
        <v>0</v>
      </c>
      <c r="AO37" s="12">
        <v>1.5</v>
      </c>
      <c r="AP37" s="12">
        <v>2.5</v>
      </c>
      <c r="AQ37" s="12">
        <v>0</v>
      </c>
      <c r="AR37" s="12">
        <v>0.5</v>
      </c>
      <c r="AS37" s="12">
        <v>1.5</v>
      </c>
      <c r="AT37" s="12">
        <v>1</v>
      </c>
      <c r="AU37" s="12">
        <v>1.5</v>
      </c>
      <c r="AV37" s="12">
        <v>0.5</v>
      </c>
      <c r="AW37" s="12">
        <v>1.5</v>
      </c>
      <c r="AX37" s="12">
        <v>0.5</v>
      </c>
      <c r="AY37" s="12">
        <v>2</v>
      </c>
      <c r="AZ37" s="12">
        <v>0</v>
      </c>
      <c r="BA37" s="12">
        <v>0</v>
      </c>
      <c r="BB37" s="12" t="s">
        <v>623</v>
      </c>
      <c r="BC37" s="12">
        <v>2</v>
      </c>
      <c r="BD37" s="12">
        <v>0</v>
      </c>
      <c r="BE37" s="12">
        <v>0</v>
      </c>
      <c r="BF37" s="12">
        <v>0</v>
      </c>
      <c r="BG37" s="12">
        <v>0</v>
      </c>
      <c r="BH37" s="12">
        <v>0</v>
      </c>
      <c r="BI37" s="12">
        <v>0</v>
      </c>
      <c r="BJ37" s="12">
        <v>0</v>
      </c>
      <c r="BK37" s="12">
        <v>1.5</v>
      </c>
      <c r="BL37" s="12">
        <v>0</v>
      </c>
      <c r="BM37" s="12">
        <v>0</v>
      </c>
      <c r="BN37" s="12">
        <v>0</v>
      </c>
      <c r="BO37" s="12">
        <v>0</v>
      </c>
      <c r="BP37" s="12">
        <v>0</v>
      </c>
      <c r="BQ37" s="12">
        <v>2</v>
      </c>
      <c r="BR37" s="12">
        <v>2.5</v>
      </c>
      <c r="BS37" s="12">
        <v>0</v>
      </c>
      <c r="BT37" s="12">
        <v>0.5</v>
      </c>
      <c r="BU37" s="12">
        <v>0</v>
      </c>
      <c r="BV37" s="12">
        <v>0</v>
      </c>
      <c r="BW37" s="12">
        <v>3</v>
      </c>
      <c r="BX37" s="12">
        <v>2</v>
      </c>
      <c r="BY37" s="12">
        <v>2</v>
      </c>
      <c r="BZ37" s="12">
        <v>2.5</v>
      </c>
      <c r="CA37" s="12">
        <v>0</v>
      </c>
      <c r="CB37" s="12">
        <v>0.5</v>
      </c>
      <c r="CC37" s="12">
        <v>0</v>
      </c>
      <c r="CD37" s="12">
        <v>1.5</v>
      </c>
      <c r="CE37" s="12">
        <v>1</v>
      </c>
      <c r="CF37" s="12">
        <v>0.5</v>
      </c>
      <c r="CG37" s="12">
        <v>0</v>
      </c>
      <c r="CH37" s="12">
        <v>0</v>
      </c>
      <c r="CI37" s="12">
        <v>2</v>
      </c>
      <c r="CJ37" s="12">
        <v>0</v>
      </c>
      <c r="CK37" s="12">
        <v>1</v>
      </c>
      <c r="CL37" s="12">
        <v>1</v>
      </c>
      <c r="CM37" s="12">
        <v>0</v>
      </c>
      <c r="CN37" s="12">
        <v>1.5</v>
      </c>
      <c r="CO37" s="12">
        <v>2</v>
      </c>
      <c r="CP37" s="12">
        <v>0</v>
      </c>
      <c r="CQ37" s="12">
        <v>0</v>
      </c>
      <c r="CR37" s="12">
        <v>1.5</v>
      </c>
      <c r="CS37" s="12">
        <v>0.5</v>
      </c>
      <c r="CT37" s="12">
        <v>1</v>
      </c>
      <c r="CU37" s="12">
        <v>0</v>
      </c>
      <c r="CV37" s="12">
        <v>0.5</v>
      </c>
      <c r="CW37" s="12">
        <v>1.5</v>
      </c>
      <c r="CX37" s="12">
        <v>0</v>
      </c>
      <c r="CY37" s="12">
        <v>2</v>
      </c>
      <c r="CZ37" s="12">
        <v>1.5</v>
      </c>
      <c r="DA37" s="12">
        <v>1.5</v>
      </c>
      <c r="DB37" s="12">
        <v>1.5</v>
      </c>
      <c r="DC37" s="12">
        <v>3.5</v>
      </c>
      <c r="DD37" s="12">
        <v>0</v>
      </c>
      <c r="DE37" s="12">
        <v>0</v>
      </c>
      <c r="DF37" s="12">
        <v>4.5</v>
      </c>
      <c r="DG37" s="12">
        <v>1</v>
      </c>
      <c r="DH37" s="12">
        <v>0</v>
      </c>
      <c r="DI37" s="12">
        <v>1</v>
      </c>
      <c r="DJ37" s="12">
        <v>0.5</v>
      </c>
      <c r="DK37" s="12">
        <v>0</v>
      </c>
      <c r="DL37" s="12">
        <v>0</v>
      </c>
      <c r="DM37" s="12">
        <v>0</v>
      </c>
      <c r="DN37" s="12">
        <v>6</v>
      </c>
      <c r="DO37" s="12">
        <v>3</v>
      </c>
      <c r="DP37" s="12">
        <v>1.5</v>
      </c>
      <c r="DQ37" s="12">
        <v>3</v>
      </c>
      <c r="DR37" s="12">
        <v>2</v>
      </c>
      <c r="DS37" s="12">
        <v>2</v>
      </c>
      <c r="DT37" s="12">
        <v>2.5</v>
      </c>
      <c r="DU37" s="12">
        <v>3</v>
      </c>
      <c r="DV37" s="12">
        <v>3</v>
      </c>
      <c r="DW37" s="12">
        <v>4</v>
      </c>
      <c r="DX37" s="12">
        <v>4</v>
      </c>
      <c r="DY37" s="12">
        <v>3.5</v>
      </c>
      <c r="DZ37" s="12">
        <v>3.5</v>
      </c>
      <c r="EA37" s="12">
        <v>2.5</v>
      </c>
      <c r="EB37" s="12">
        <v>3</v>
      </c>
      <c r="EC37" s="12">
        <v>1.5</v>
      </c>
      <c r="ED37" s="12">
        <v>1</v>
      </c>
      <c r="EE37" s="12">
        <v>2</v>
      </c>
      <c r="EF37" s="12">
        <v>3</v>
      </c>
      <c r="EG37" s="12">
        <v>0.5</v>
      </c>
      <c r="EH37" s="12">
        <v>2.5</v>
      </c>
      <c r="EI37" s="12">
        <v>3</v>
      </c>
      <c r="EJ37" s="12">
        <v>1.5</v>
      </c>
      <c r="EK37" s="12">
        <v>1.5</v>
      </c>
      <c r="EL37" s="12">
        <v>1.5</v>
      </c>
      <c r="EM37" s="12">
        <v>0.5</v>
      </c>
      <c r="EN37" s="12">
        <v>2</v>
      </c>
      <c r="EO37" s="12">
        <v>2</v>
      </c>
      <c r="EP37" s="12">
        <v>2</v>
      </c>
      <c r="EQ37" s="12">
        <v>2</v>
      </c>
      <c r="ER37" s="12">
        <v>1</v>
      </c>
      <c r="ES37" s="12">
        <v>1.5</v>
      </c>
      <c r="ET37" s="12">
        <v>2</v>
      </c>
      <c r="EU37" s="12">
        <v>2</v>
      </c>
      <c r="EV37" s="12">
        <v>2</v>
      </c>
      <c r="EW37" s="12">
        <v>2</v>
      </c>
      <c r="EX37" s="12">
        <v>2</v>
      </c>
      <c r="EY37" s="12">
        <v>2</v>
      </c>
      <c r="EZ37" s="12">
        <v>2</v>
      </c>
      <c r="FA37" s="12">
        <v>2.5</v>
      </c>
      <c r="FB37" s="12">
        <v>2.5</v>
      </c>
      <c r="FC37" s="12">
        <v>2.5</v>
      </c>
      <c r="FD37" s="12">
        <v>2</v>
      </c>
      <c r="FE37" s="12">
        <v>2</v>
      </c>
      <c r="FF37" s="12">
        <v>2</v>
      </c>
      <c r="FG37" s="12">
        <v>8</v>
      </c>
      <c r="FH37" s="12">
        <v>3</v>
      </c>
      <c r="FI37" s="12">
        <v>3</v>
      </c>
      <c r="FJ37" s="12">
        <v>3</v>
      </c>
      <c r="FK37" s="12">
        <v>3</v>
      </c>
      <c r="FL37" s="12">
        <v>3</v>
      </c>
      <c r="FM37" s="12">
        <v>3</v>
      </c>
      <c r="FN37" s="12">
        <v>3.5</v>
      </c>
      <c r="FO37" s="12">
        <v>3.5</v>
      </c>
      <c r="FP37" s="12">
        <v>3.5</v>
      </c>
      <c r="FQ37" s="12">
        <v>2.5</v>
      </c>
      <c r="FR37" s="12">
        <v>2.5</v>
      </c>
      <c r="FS37" s="12">
        <v>3.5</v>
      </c>
      <c r="FT37" s="12">
        <v>1.5</v>
      </c>
      <c r="FU37" s="12">
        <v>1.5</v>
      </c>
      <c r="FV37" s="12">
        <v>2.5</v>
      </c>
      <c r="FW37" s="12">
        <v>2.5</v>
      </c>
      <c r="FX37" s="12">
        <v>2.5</v>
      </c>
      <c r="FY37" s="12">
        <v>3.5</v>
      </c>
      <c r="FZ37" s="12">
        <v>3.5</v>
      </c>
      <c r="GA37" s="12">
        <v>3.5</v>
      </c>
      <c r="GB37" s="12">
        <v>4.5</v>
      </c>
      <c r="GC37" s="12">
        <v>3.5</v>
      </c>
      <c r="GD37" s="12">
        <v>3</v>
      </c>
      <c r="GE37" s="12">
        <v>3</v>
      </c>
      <c r="GF37" s="12">
        <v>3</v>
      </c>
      <c r="GG37" s="12">
        <v>1</v>
      </c>
      <c r="GH37" s="12">
        <v>1</v>
      </c>
      <c r="GI37" s="12">
        <v>0.5</v>
      </c>
      <c r="GJ37" s="12">
        <v>1.5</v>
      </c>
      <c r="GK37" s="12">
        <v>1.5</v>
      </c>
      <c r="GL37" s="12">
        <v>2.5</v>
      </c>
      <c r="GM37" s="12">
        <v>0</v>
      </c>
      <c r="GN37" s="12">
        <v>0</v>
      </c>
      <c r="GO37" s="12">
        <v>0</v>
      </c>
      <c r="GP37" s="12">
        <v>0</v>
      </c>
      <c r="GQ37" s="12">
        <v>0</v>
      </c>
      <c r="GR37" s="12">
        <v>0</v>
      </c>
      <c r="GS37" s="12">
        <v>0</v>
      </c>
      <c r="GT37" s="12">
        <v>0</v>
      </c>
      <c r="GU37" s="12">
        <v>0</v>
      </c>
      <c r="GV37" s="12">
        <v>0</v>
      </c>
      <c r="GW37" s="12">
        <v>0</v>
      </c>
      <c r="GX37" s="12">
        <v>0</v>
      </c>
      <c r="GY37" s="12">
        <v>0</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0.5</v>
      </c>
      <c r="IE37" s="12">
        <v>0.5</v>
      </c>
      <c r="IF37" s="12">
        <v>0.5</v>
      </c>
      <c r="IG37" s="12">
        <v>0.5</v>
      </c>
      <c r="IH37" s="12">
        <v>0.5</v>
      </c>
      <c r="II37" s="62">
        <v>0.5</v>
      </c>
      <c r="IJ37" s="62">
        <v>0.5</v>
      </c>
      <c r="IK37" s="62">
        <v>0.5</v>
      </c>
      <c r="IL37" s="62">
        <v>0.5</v>
      </c>
      <c r="IM37" s="62">
        <v>0.5</v>
      </c>
      <c r="IN37" s="62">
        <f>AVERAGE(CongestionIndex!C139:D139)</f>
        <v>0</v>
      </c>
    </row>
    <row r="38" spans="1:264" s="62" customFormat="1" ht="13.5">
      <c r="A38" s="61" t="s">
        <v>73</v>
      </c>
      <c r="B38" s="60">
        <v>0</v>
      </c>
      <c r="C38" s="60">
        <v>0</v>
      </c>
      <c r="D38" s="60">
        <v>1.5</v>
      </c>
      <c r="E38" s="60">
        <v>0</v>
      </c>
      <c r="F38" s="60">
        <v>0.5</v>
      </c>
      <c r="G38" s="60">
        <v>0</v>
      </c>
      <c r="H38" s="60">
        <v>0</v>
      </c>
      <c r="I38" s="60">
        <v>0</v>
      </c>
      <c r="J38" s="60">
        <v>0</v>
      </c>
      <c r="K38" s="60">
        <v>0</v>
      </c>
      <c r="L38" s="60">
        <v>0</v>
      </c>
      <c r="M38" s="60">
        <v>0</v>
      </c>
      <c r="N38" s="60">
        <v>0</v>
      </c>
      <c r="O38" s="60">
        <v>0</v>
      </c>
      <c r="P38" s="60">
        <v>0</v>
      </c>
      <c r="Q38" s="60">
        <v>0</v>
      </c>
      <c r="R38" s="60">
        <v>1</v>
      </c>
      <c r="S38" s="60">
        <v>0.5</v>
      </c>
      <c r="T38" s="60">
        <v>0.5</v>
      </c>
      <c r="U38" s="60">
        <v>0.5</v>
      </c>
      <c r="V38" s="60">
        <v>0</v>
      </c>
      <c r="W38" s="60">
        <v>0</v>
      </c>
      <c r="X38" s="60">
        <v>0.5</v>
      </c>
      <c r="Y38" s="60">
        <v>2.5</v>
      </c>
      <c r="Z38" s="60">
        <v>0.5</v>
      </c>
      <c r="AA38" s="60">
        <v>0.5</v>
      </c>
      <c r="AB38" s="60">
        <v>0.5</v>
      </c>
      <c r="AC38" s="60">
        <v>0.5</v>
      </c>
      <c r="AD38" s="60">
        <v>0.5</v>
      </c>
      <c r="AE38" s="60">
        <v>0</v>
      </c>
      <c r="AF38" s="60">
        <v>0</v>
      </c>
      <c r="AG38" s="60">
        <v>0.5</v>
      </c>
      <c r="AH38" s="60">
        <v>0</v>
      </c>
      <c r="AI38" s="60">
        <v>1</v>
      </c>
      <c r="AJ38" s="60">
        <v>1.5</v>
      </c>
      <c r="AK38" s="60">
        <v>0.5</v>
      </c>
      <c r="AL38" s="60">
        <v>0</v>
      </c>
      <c r="AM38" s="60">
        <v>0.5</v>
      </c>
      <c r="AN38" s="60">
        <v>0.5</v>
      </c>
      <c r="AO38" s="60">
        <v>1</v>
      </c>
      <c r="AP38" s="60">
        <v>2.5</v>
      </c>
      <c r="AQ38" s="60">
        <v>0.5</v>
      </c>
      <c r="AR38" s="60">
        <v>0.5</v>
      </c>
      <c r="AS38" s="60">
        <v>1</v>
      </c>
      <c r="AT38" s="60">
        <v>0</v>
      </c>
      <c r="AU38" s="60">
        <v>0.5</v>
      </c>
      <c r="AV38" s="60">
        <v>0.5</v>
      </c>
      <c r="AW38" s="60">
        <v>0.5</v>
      </c>
      <c r="AX38" s="60">
        <v>0.5</v>
      </c>
      <c r="AY38" s="60">
        <v>1</v>
      </c>
      <c r="AZ38" s="60">
        <v>0.5</v>
      </c>
      <c r="BA38" s="60">
        <v>0</v>
      </c>
      <c r="BB38" s="12" t="s">
        <v>623</v>
      </c>
      <c r="BC38" s="12">
        <v>0</v>
      </c>
      <c r="BD38" s="12">
        <v>0</v>
      </c>
      <c r="BE38" s="12">
        <v>0</v>
      </c>
      <c r="BF38" s="12">
        <v>1.5</v>
      </c>
      <c r="BG38" s="12">
        <v>0</v>
      </c>
      <c r="BH38" s="12">
        <v>0.5</v>
      </c>
      <c r="BI38" s="12">
        <v>0.5</v>
      </c>
      <c r="BJ38" s="12">
        <v>1</v>
      </c>
      <c r="BK38" s="12">
        <v>1</v>
      </c>
      <c r="BL38" s="12">
        <v>0</v>
      </c>
      <c r="BM38" s="12">
        <v>0</v>
      </c>
      <c r="BN38" s="12">
        <v>0</v>
      </c>
      <c r="BO38" s="12">
        <v>0</v>
      </c>
      <c r="BP38" s="12">
        <v>0.5</v>
      </c>
      <c r="BQ38" s="12">
        <v>0.5</v>
      </c>
      <c r="BR38" s="12">
        <v>2</v>
      </c>
      <c r="BS38" s="12">
        <v>0</v>
      </c>
      <c r="BT38" s="12">
        <v>2.5</v>
      </c>
      <c r="BU38" s="12">
        <v>1</v>
      </c>
      <c r="BV38" s="12">
        <v>0</v>
      </c>
      <c r="BW38" s="12">
        <v>2</v>
      </c>
      <c r="BX38" s="12">
        <v>3</v>
      </c>
      <c r="BY38" s="12">
        <v>5</v>
      </c>
      <c r="BZ38" s="12">
        <v>4.5</v>
      </c>
      <c r="CA38" s="12">
        <v>1</v>
      </c>
      <c r="CB38" s="12">
        <v>0</v>
      </c>
      <c r="CC38" s="12">
        <v>0</v>
      </c>
      <c r="CD38" s="12">
        <v>0</v>
      </c>
      <c r="CE38" s="12">
        <v>0</v>
      </c>
      <c r="CF38" s="12">
        <v>0</v>
      </c>
      <c r="CG38" s="12">
        <v>0</v>
      </c>
      <c r="CH38" s="12">
        <v>1.5</v>
      </c>
      <c r="CI38" s="12">
        <v>2.5</v>
      </c>
      <c r="CJ38" s="12">
        <v>1.5</v>
      </c>
      <c r="CK38" s="12">
        <v>0</v>
      </c>
      <c r="CL38" s="12">
        <v>0.5</v>
      </c>
      <c r="CM38" s="12">
        <v>1</v>
      </c>
      <c r="CN38" s="12">
        <v>0</v>
      </c>
      <c r="CO38" s="12">
        <v>4.5</v>
      </c>
      <c r="CP38" s="12">
        <v>3.5</v>
      </c>
      <c r="CQ38" s="12">
        <v>0.5</v>
      </c>
      <c r="CR38" s="12">
        <v>4</v>
      </c>
      <c r="CS38" s="12">
        <v>0.5</v>
      </c>
      <c r="CT38" s="12">
        <v>2</v>
      </c>
      <c r="CU38" s="12">
        <v>1.5</v>
      </c>
      <c r="CV38" s="12">
        <v>2</v>
      </c>
      <c r="CW38" s="12">
        <v>2.5</v>
      </c>
      <c r="CX38" s="12">
        <v>1.5</v>
      </c>
      <c r="CY38" s="12">
        <v>0</v>
      </c>
      <c r="CZ38" s="12">
        <v>1.5</v>
      </c>
      <c r="DA38" s="12">
        <v>5</v>
      </c>
      <c r="DB38" s="12">
        <v>2</v>
      </c>
      <c r="DC38" s="12">
        <v>2.5</v>
      </c>
      <c r="DD38" s="12">
        <v>0</v>
      </c>
      <c r="DE38" s="12">
        <v>3</v>
      </c>
      <c r="DF38" s="12">
        <v>3</v>
      </c>
      <c r="DG38" s="12">
        <v>2.5</v>
      </c>
      <c r="DH38" s="12">
        <v>2.5</v>
      </c>
      <c r="DI38" s="12">
        <v>4</v>
      </c>
      <c r="DJ38" s="12">
        <v>7</v>
      </c>
      <c r="DK38" s="12">
        <v>11</v>
      </c>
      <c r="DL38" s="12">
        <v>6</v>
      </c>
      <c r="DM38" s="12">
        <v>5</v>
      </c>
      <c r="DN38" s="12">
        <v>8</v>
      </c>
      <c r="DO38" s="12">
        <v>3</v>
      </c>
      <c r="DP38" s="12">
        <v>8</v>
      </c>
      <c r="DQ38" s="12">
        <v>8</v>
      </c>
      <c r="DR38" s="12">
        <v>8</v>
      </c>
      <c r="DS38" s="12">
        <v>10</v>
      </c>
      <c r="DT38" s="12">
        <v>10</v>
      </c>
      <c r="DU38" s="12">
        <v>7.5</v>
      </c>
      <c r="DV38" s="12">
        <v>5</v>
      </c>
      <c r="DW38" s="12">
        <v>5</v>
      </c>
      <c r="DX38" s="12">
        <v>5</v>
      </c>
      <c r="DY38" s="12">
        <v>3</v>
      </c>
      <c r="DZ38" s="12">
        <v>4</v>
      </c>
      <c r="EA38" s="12">
        <v>3.5</v>
      </c>
      <c r="EB38" s="12">
        <v>3.5</v>
      </c>
      <c r="EC38" s="12">
        <v>3</v>
      </c>
      <c r="ED38" s="12">
        <v>4.5</v>
      </c>
      <c r="EE38" s="12">
        <v>9</v>
      </c>
      <c r="EF38" s="12">
        <v>7.5</v>
      </c>
      <c r="EG38" s="12">
        <v>5.5</v>
      </c>
      <c r="EH38" s="12">
        <v>3</v>
      </c>
      <c r="EI38" s="12">
        <v>1.5</v>
      </c>
      <c r="EJ38" s="12">
        <v>2.5</v>
      </c>
      <c r="EK38" s="12">
        <v>2</v>
      </c>
      <c r="EL38" s="12">
        <v>2</v>
      </c>
      <c r="EM38" s="12">
        <v>1</v>
      </c>
      <c r="EN38" s="12">
        <v>1.5</v>
      </c>
      <c r="EO38" s="12">
        <v>4.5</v>
      </c>
      <c r="EP38" s="12">
        <v>3</v>
      </c>
      <c r="EQ38" s="12">
        <v>3.5</v>
      </c>
      <c r="ER38" s="12">
        <v>1</v>
      </c>
      <c r="ES38" s="12">
        <v>1</v>
      </c>
      <c r="ET38" s="12">
        <v>1.5</v>
      </c>
      <c r="EU38" s="12">
        <v>1.5</v>
      </c>
      <c r="EV38" s="12">
        <v>1.5</v>
      </c>
      <c r="EW38" s="12">
        <v>1.5</v>
      </c>
      <c r="EX38" s="12">
        <v>1.5</v>
      </c>
      <c r="EY38" s="12">
        <v>1.5</v>
      </c>
      <c r="EZ38" s="12">
        <v>1.5</v>
      </c>
      <c r="FA38" s="12">
        <v>2</v>
      </c>
      <c r="FB38" s="12">
        <v>2</v>
      </c>
      <c r="FC38" s="12">
        <v>2</v>
      </c>
      <c r="FD38" s="12">
        <v>2</v>
      </c>
      <c r="FE38" s="12">
        <v>2</v>
      </c>
      <c r="FF38" s="12">
        <v>2</v>
      </c>
      <c r="FG38" s="12">
        <v>2</v>
      </c>
      <c r="FH38" s="12">
        <v>2</v>
      </c>
      <c r="FI38" s="12">
        <v>2</v>
      </c>
      <c r="FJ38" s="12">
        <v>2</v>
      </c>
      <c r="FK38" s="12">
        <v>3</v>
      </c>
      <c r="FL38" s="12">
        <v>3</v>
      </c>
      <c r="FM38" s="12">
        <v>3</v>
      </c>
      <c r="FN38" s="12">
        <v>1.5</v>
      </c>
      <c r="FO38" s="12">
        <v>3</v>
      </c>
      <c r="FP38" s="12">
        <v>2</v>
      </c>
      <c r="FQ38" s="12">
        <v>0</v>
      </c>
      <c r="FR38" s="12">
        <v>2</v>
      </c>
      <c r="FS38" s="12">
        <v>1.5</v>
      </c>
      <c r="FT38" s="12">
        <v>2</v>
      </c>
      <c r="FU38" s="12">
        <v>2</v>
      </c>
      <c r="FV38" s="12">
        <v>2</v>
      </c>
      <c r="FW38" s="12">
        <v>3</v>
      </c>
      <c r="FX38" s="12">
        <v>3</v>
      </c>
      <c r="FY38" s="12">
        <v>1.5</v>
      </c>
      <c r="FZ38" s="12">
        <v>1.5</v>
      </c>
      <c r="GA38" s="12">
        <v>1.5</v>
      </c>
      <c r="GB38" s="12">
        <v>2</v>
      </c>
      <c r="GC38" s="12">
        <v>1.5</v>
      </c>
      <c r="GD38" s="12">
        <v>0.5</v>
      </c>
      <c r="GE38" s="12">
        <v>0.5</v>
      </c>
      <c r="GF38" s="12">
        <v>0.5</v>
      </c>
      <c r="GG38" s="12">
        <v>0.5</v>
      </c>
      <c r="GH38" s="12">
        <v>0.5</v>
      </c>
      <c r="GI38" s="12">
        <v>0.5</v>
      </c>
      <c r="GJ38" s="12">
        <v>0.5</v>
      </c>
      <c r="GK38" s="12">
        <v>0.5</v>
      </c>
      <c r="GL38" s="12">
        <v>0.5</v>
      </c>
      <c r="GM38" s="12">
        <v>0.5</v>
      </c>
      <c r="GN38" s="12">
        <v>0.5</v>
      </c>
      <c r="GO38" s="12">
        <v>0.5</v>
      </c>
      <c r="GP38" s="12">
        <v>0.5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1</v>
      </c>
      <c r="HO38" s="12">
        <v>1</v>
      </c>
      <c r="HP38" s="12">
        <v>1.5</v>
      </c>
      <c r="HQ38" s="12">
        <v>1</v>
      </c>
      <c r="HR38" s="12">
        <v>0.5</v>
      </c>
      <c r="HS38" s="12">
        <v>0.5</v>
      </c>
      <c r="HT38" s="12">
        <v>1.5</v>
      </c>
      <c r="HU38" s="12">
        <v>1.5</v>
      </c>
      <c r="HV38" s="12">
        <v>1.5</v>
      </c>
      <c r="HW38" s="12">
        <v>0.5</v>
      </c>
      <c r="HX38" s="12">
        <v>1.5</v>
      </c>
      <c r="HY38" s="12">
        <v>1.5</v>
      </c>
      <c r="HZ38" s="12">
        <v>1</v>
      </c>
      <c r="IA38" s="12">
        <v>0.5</v>
      </c>
      <c r="IB38" s="12">
        <v>0.5</v>
      </c>
      <c r="IC38" s="12">
        <v>0.5</v>
      </c>
      <c r="ID38" s="12">
        <v>1</v>
      </c>
      <c r="IE38" s="12">
        <v>1</v>
      </c>
      <c r="IF38" s="12">
        <v>0</v>
      </c>
      <c r="IG38" s="113">
        <v>0</v>
      </c>
      <c r="IH38" s="113">
        <v>0</v>
      </c>
      <c r="II38" s="62">
        <v>0</v>
      </c>
      <c r="IJ38" s="62">
        <v>0</v>
      </c>
      <c r="IK38" s="62">
        <v>1</v>
      </c>
      <c r="IL38" s="62">
        <v>2</v>
      </c>
      <c r="IM38" s="62">
        <v>0.5</v>
      </c>
      <c r="IN38" s="62">
        <f>AVERAGE(CongestionIndex!C140:D140)</f>
        <v>2</v>
      </c>
    </row>
    <row r="39" spans="1:264" s="62" customFormat="1" ht="13.5">
      <c r="A39" s="61" t="s">
        <v>75</v>
      </c>
      <c r="B39" s="12">
        <v>0</v>
      </c>
      <c r="C39" s="12">
        <v>0</v>
      </c>
      <c r="D39" s="12">
        <v>0</v>
      </c>
      <c r="E39" s="12">
        <v>0</v>
      </c>
      <c r="F39" s="12">
        <v>0</v>
      </c>
      <c r="G39" s="12">
        <v>0</v>
      </c>
      <c r="H39" s="12">
        <v>0</v>
      </c>
      <c r="I39" s="12">
        <v>0</v>
      </c>
      <c r="J39" s="12">
        <v>0</v>
      </c>
      <c r="K39" s="12">
        <v>0</v>
      </c>
      <c r="L39" s="12">
        <v>0</v>
      </c>
      <c r="M39" s="12">
        <v>0</v>
      </c>
      <c r="N39" s="12">
        <v>0</v>
      </c>
      <c r="O39" s="12">
        <v>1.5</v>
      </c>
      <c r="P39" s="12">
        <v>1.5</v>
      </c>
      <c r="Q39" s="12">
        <v>0</v>
      </c>
      <c r="R39" s="12">
        <v>2</v>
      </c>
      <c r="S39" s="12">
        <v>4.5</v>
      </c>
      <c r="T39" s="12">
        <v>8.5</v>
      </c>
      <c r="U39" s="12">
        <v>8</v>
      </c>
      <c r="V39" s="12">
        <v>3</v>
      </c>
      <c r="W39" s="12">
        <v>3</v>
      </c>
      <c r="X39" s="12">
        <v>8.5</v>
      </c>
      <c r="Y39" s="12">
        <v>2</v>
      </c>
      <c r="Z39" s="12">
        <v>0.5</v>
      </c>
      <c r="AA39" s="12">
        <v>1</v>
      </c>
      <c r="AB39" s="12">
        <v>1.5</v>
      </c>
      <c r="AC39" s="12">
        <v>1.5</v>
      </c>
      <c r="AD39" s="12">
        <v>2</v>
      </c>
      <c r="AE39" s="12">
        <v>2.5</v>
      </c>
      <c r="AF39" s="12">
        <v>3</v>
      </c>
      <c r="AG39" s="12">
        <v>3.5</v>
      </c>
      <c r="AH39" s="12">
        <v>4</v>
      </c>
      <c r="AI39" s="12">
        <v>2.5</v>
      </c>
      <c r="AJ39" s="12">
        <v>5</v>
      </c>
      <c r="AK39" s="12">
        <v>1.5</v>
      </c>
      <c r="AL39" s="12">
        <v>5</v>
      </c>
      <c r="AM39" s="12">
        <v>5.5</v>
      </c>
      <c r="AN39" s="12">
        <v>2.5</v>
      </c>
      <c r="AO39" s="12">
        <v>10</v>
      </c>
      <c r="AP39" s="12">
        <v>0</v>
      </c>
      <c r="AQ39" s="12">
        <v>0.5</v>
      </c>
      <c r="AR39" s="12">
        <v>0.5</v>
      </c>
      <c r="AS39" s="12">
        <v>0.5</v>
      </c>
      <c r="AT39" s="12">
        <v>0</v>
      </c>
      <c r="AU39" s="12">
        <v>0.5</v>
      </c>
      <c r="AV39" s="12">
        <v>0.5</v>
      </c>
      <c r="AW39" s="12">
        <v>1.5</v>
      </c>
      <c r="AX39" s="12">
        <v>0.5</v>
      </c>
      <c r="AY39" s="12">
        <v>2</v>
      </c>
      <c r="AZ39" s="12">
        <v>1.5</v>
      </c>
      <c r="BA39" s="12">
        <v>2</v>
      </c>
      <c r="BB39" s="12" t="s">
        <v>623</v>
      </c>
      <c r="BC39" s="12">
        <v>0.5</v>
      </c>
      <c r="BD39" s="12">
        <v>0.5</v>
      </c>
      <c r="BE39" s="12">
        <v>2</v>
      </c>
      <c r="BF39" s="12">
        <v>0</v>
      </c>
      <c r="BG39" s="12">
        <v>0</v>
      </c>
      <c r="BH39" s="12">
        <v>0.5</v>
      </c>
      <c r="BI39" s="12">
        <v>0</v>
      </c>
      <c r="BJ39" s="12">
        <v>0</v>
      </c>
      <c r="BK39" s="12">
        <v>0</v>
      </c>
      <c r="BL39" s="12">
        <v>1</v>
      </c>
      <c r="BM39" s="12">
        <v>0</v>
      </c>
      <c r="BN39" s="12">
        <v>0</v>
      </c>
      <c r="BO39" s="12">
        <v>0</v>
      </c>
      <c r="BP39" s="12">
        <v>2</v>
      </c>
      <c r="BQ39" s="12">
        <v>0</v>
      </c>
      <c r="BR39" s="12">
        <v>1</v>
      </c>
      <c r="BS39" s="12">
        <v>5.5</v>
      </c>
      <c r="BT39" s="12">
        <v>2.5</v>
      </c>
      <c r="BU39" s="12">
        <v>0</v>
      </c>
      <c r="BV39" s="12">
        <v>2</v>
      </c>
      <c r="BW39" s="12">
        <v>3.5</v>
      </c>
      <c r="BX39" s="12">
        <v>0</v>
      </c>
      <c r="BY39" s="12">
        <v>0</v>
      </c>
      <c r="BZ39" s="12">
        <v>0.5</v>
      </c>
      <c r="CA39" s="12">
        <v>0</v>
      </c>
      <c r="CB39" s="12">
        <v>0</v>
      </c>
      <c r="CC39" s="12">
        <v>0</v>
      </c>
      <c r="CD39" s="12">
        <v>0</v>
      </c>
      <c r="CE39" s="12">
        <v>2.5</v>
      </c>
      <c r="CF39" s="12">
        <v>0</v>
      </c>
      <c r="CG39" s="12">
        <v>0</v>
      </c>
      <c r="CH39" s="12">
        <v>1</v>
      </c>
      <c r="CI39" s="12">
        <v>0</v>
      </c>
      <c r="CJ39" s="12">
        <v>0</v>
      </c>
      <c r="CK39" s="12">
        <v>0</v>
      </c>
      <c r="CL39" s="12">
        <v>0</v>
      </c>
      <c r="CM39" s="12">
        <v>0.5</v>
      </c>
      <c r="CN39" s="12">
        <v>1.5</v>
      </c>
      <c r="CO39" s="12">
        <v>0</v>
      </c>
      <c r="CP39" s="12">
        <v>0</v>
      </c>
      <c r="CQ39" s="12">
        <v>0</v>
      </c>
      <c r="CR39" s="12">
        <v>2</v>
      </c>
      <c r="CS39" s="12">
        <v>0.5</v>
      </c>
      <c r="CT39" s="12">
        <v>2</v>
      </c>
      <c r="CU39" s="12">
        <v>0</v>
      </c>
      <c r="CV39" s="12">
        <v>0</v>
      </c>
      <c r="CW39" s="12">
        <v>0</v>
      </c>
      <c r="CX39" s="12">
        <v>0</v>
      </c>
      <c r="CY39" s="12">
        <v>0</v>
      </c>
      <c r="CZ39" s="12">
        <v>0.5</v>
      </c>
      <c r="DA39" s="12">
        <v>0</v>
      </c>
      <c r="DB39" s="12">
        <v>1</v>
      </c>
      <c r="DC39" s="12">
        <v>0</v>
      </c>
      <c r="DD39" s="12">
        <v>0.5</v>
      </c>
      <c r="DE39" s="12">
        <v>1.5</v>
      </c>
      <c r="DF39" s="12">
        <v>1</v>
      </c>
      <c r="DG39" s="12">
        <v>0</v>
      </c>
      <c r="DH39" s="12">
        <v>2.5</v>
      </c>
      <c r="DI39" s="12">
        <v>3.5</v>
      </c>
      <c r="DJ39" s="12">
        <v>0</v>
      </c>
      <c r="DK39" s="12">
        <v>0</v>
      </c>
      <c r="DL39" s="12">
        <v>4.5</v>
      </c>
      <c r="DM39" s="12">
        <v>0</v>
      </c>
      <c r="DN39" s="12">
        <v>0.5</v>
      </c>
      <c r="DO39" s="12">
        <v>3</v>
      </c>
      <c r="DP39" s="12">
        <v>4</v>
      </c>
      <c r="DQ39" s="12">
        <v>5</v>
      </c>
      <c r="DR39" s="12">
        <v>5</v>
      </c>
      <c r="DS39" s="12">
        <v>6</v>
      </c>
      <c r="DT39" s="12">
        <v>3</v>
      </c>
      <c r="DU39" s="12">
        <v>3</v>
      </c>
      <c r="DV39" s="12">
        <v>1</v>
      </c>
      <c r="DW39" s="12">
        <v>1</v>
      </c>
      <c r="DX39" s="12">
        <v>1</v>
      </c>
      <c r="DY39" s="12">
        <v>1</v>
      </c>
      <c r="DZ39" s="12">
        <v>0.5</v>
      </c>
      <c r="EA39" s="12">
        <v>2</v>
      </c>
      <c r="EB39" s="12">
        <v>3.5</v>
      </c>
      <c r="EC39" s="12">
        <v>3</v>
      </c>
      <c r="ED39" s="12">
        <v>4.5</v>
      </c>
      <c r="EE39" s="12">
        <v>0.5</v>
      </c>
      <c r="EF39" s="12">
        <v>1</v>
      </c>
      <c r="EG39" s="12">
        <v>1</v>
      </c>
      <c r="EH39" s="12">
        <v>1.5</v>
      </c>
      <c r="EI39" s="12">
        <v>0.5</v>
      </c>
      <c r="EJ39" s="12">
        <v>1</v>
      </c>
      <c r="EK39" s="12">
        <v>1</v>
      </c>
      <c r="EL39" s="12">
        <v>1</v>
      </c>
      <c r="EM39" s="12">
        <v>1</v>
      </c>
      <c r="EN39" s="12">
        <v>1</v>
      </c>
      <c r="EO39" s="12">
        <v>6</v>
      </c>
      <c r="EP39" s="12">
        <v>5</v>
      </c>
      <c r="EQ39" s="12">
        <v>6</v>
      </c>
      <c r="ER39" s="12">
        <v>4</v>
      </c>
      <c r="ES39" s="12">
        <v>4.5</v>
      </c>
      <c r="ET39" s="12">
        <v>5</v>
      </c>
      <c r="EU39" s="12">
        <v>5</v>
      </c>
      <c r="EV39" s="12">
        <v>5</v>
      </c>
      <c r="EW39" s="12">
        <v>3</v>
      </c>
      <c r="EX39" s="12">
        <v>3</v>
      </c>
      <c r="EY39" s="12">
        <v>3.5</v>
      </c>
      <c r="EZ39" s="12">
        <v>3.5</v>
      </c>
      <c r="FA39" s="12">
        <v>4</v>
      </c>
      <c r="FB39" s="12">
        <v>4</v>
      </c>
      <c r="FC39" s="12">
        <v>4</v>
      </c>
      <c r="FD39" s="12">
        <v>4</v>
      </c>
      <c r="FE39" s="12">
        <v>3</v>
      </c>
      <c r="FF39" s="12">
        <v>3</v>
      </c>
      <c r="FG39" s="12">
        <v>3</v>
      </c>
      <c r="FH39" s="12">
        <v>3</v>
      </c>
      <c r="FI39" s="12">
        <v>2</v>
      </c>
      <c r="FJ39" s="12">
        <v>2</v>
      </c>
      <c r="FK39" s="12">
        <v>3</v>
      </c>
      <c r="FL39" s="12">
        <v>3</v>
      </c>
      <c r="FM39" s="12">
        <v>2</v>
      </c>
      <c r="FN39" s="12">
        <v>2</v>
      </c>
      <c r="FO39" s="12">
        <v>1</v>
      </c>
      <c r="FP39" s="12">
        <v>1.5</v>
      </c>
      <c r="FQ39" s="12">
        <v>0</v>
      </c>
      <c r="FR39" s="12">
        <v>1.5</v>
      </c>
      <c r="FS39" s="12">
        <v>1.5</v>
      </c>
      <c r="FT39" s="12">
        <v>1</v>
      </c>
      <c r="FU39" s="12">
        <v>1</v>
      </c>
      <c r="FV39" s="12">
        <v>2</v>
      </c>
      <c r="FW39" s="12">
        <v>2</v>
      </c>
      <c r="FX39" s="12">
        <v>2</v>
      </c>
      <c r="FY39" s="12">
        <v>2</v>
      </c>
      <c r="FZ39" s="12">
        <v>1.5</v>
      </c>
      <c r="GA39" s="12">
        <v>1.5</v>
      </c>
      <c r="GB39" s="12">
        <v>0.5</v>
      </c>
      <c r="GC39" s="12">
        <v>1.5</v>
      </c>
      <c r="GD39" s="12">
        <v>0.5</v>
      </c>
      <c r="GE39" s="12">
        <v>0.5</v>
      </c>
      <c r="GF39" s="12">
        <v>0.5</v>
      </c>
      <c r="GG39" s="12">
        <v>0.5</v>
      </c>
      <c r="GH39" s="12">
        <v>0.5</v>
      </c>
      <c r="GI39" s="12">
        <v>0.5</v>
      </c>
      <c r="GJ39" s="12">
        <v>0.5</v>
      </c>
      <c r="GK39" s="12">
        <v>0.5</v>
      </c>
      <c r="GL39" s="12">
        <v>0.5</v>
      </c>
      <c r="GM39" s="12">
        <v>0.5</v>
      </c>
      <c r="GN39" s="12">
        <v>0.5</v>
      </c>
      <c r="GO39" s="12">
        <v>0.5</v>
      </c>
      <c r="GP39" s="12">
        <v>0.5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1</v>
      </c>
      <c r="HO39" s="12">
        <v>1</v>
      </c>
      <c r="HP39" s="12">
        <v>1.5</v>
      </c>
      <c r="HQ39" s="12">
        <v>1</v>
      </c>
      <c r="HR39" s="12">
        <v>0.5</v>
      </c>
      <c r="HS39" s="12">
        <v>0.5</v>
      </c>
      <c r="HT39" s="12">
        <v>1.5</v>
      </c>
      <c r="HU39" s="12">
        <v>1.5</v>
      </c>
      <c r="HV39" s="12">
        <v>1.5</v>
      </c>
      <c r="HW39" s="12">
        <v>0.5</v>
      </c>
      <c r="HX39" s="12">
        <v>1.5</v>
      </c>
      <c r="HY39" s="12">
        <v>1.5</v>
      </c>
      <c r="HZ39" s="12">
        <v>1</v>
      </c>
      <c r="IA39" s="12">
        <v>0.5</v>
      </c>
      <c r="IB39" s="12">
        <v>0.5</v>
      </c>
      <c r="IC39" s="12">
        <v>0.5</v>
      </c>
      <c r="ID39" s="12">
        <v>2.5</v>
      </c>
      <c r="IE39" s="12">
        <v>3.5</v>
      </c>
      <c r="IF39" s="12">
        <v>2.5</v>
      </c>
      <c r="IG39" s="12">
        <v>0</v>
      </c>
      <c r="IH39" s="12">
        <v>0</v>
      </c>
      <c r="II39" s="62">
        <v>0</v>
      </c>
      <c r="IJ39" s="62">
        <v>0</v>
      </c>
      <c r="IK39" s="62">
        <v>1</v>
      </c>
      <c r="IL39" s="62">
        <v>2</v>
      </c>
      <c r="IM39" s="62">
        <v>0.5</v>
      </c>
      <c r="IN39" s="62">
        <f>AVERAGE(CongestionIndex!C141:D141)</f>
        <v>0</v>
      </c>
    </row>
    <row r="40" spans="1:264" s="62" customFormat="1" ht="13.5">
      <c r="A40" s="61" t="s">
        <v>77</v>
      </c>
      <c r="B40" s="12">
        <v>0</v>
      </c>
      <c r="C40" s="12">
        <v>0</v>
      </c>
      <c r="D40" s="12">
        <v>0.5</v>
      </c>
      <c r="E40" s="12">
        <v>0.5</v>
      </c>
      <c r="F40" s="12">
        <v>0</v>
      </c>
      <c r="G40" s="12">
        <v>0</v>
      </c>
      <c r="H40" s="12">
        <v>0</v>
      </c>
      <c r="I40" s="12">
        <v>0.5</v>
      </c>
      <c r="J40" s="12">
        <v>0</v>
      </c>
      <c r="K40" s="12">
        <v>0</v>
      </c>
      <c r="L40" s="12">
        <v>0</v>
      </c>
      <c r="M40" s="12">
        <v>0.5</v>
      </c>
      <c r="N40" s="12">
        <v>0</v>
      </c>
      <c r="O40" s="12">
        <v>0.5</v>
      </c>
      <c r="P40" s="12">
        <v>1</v>
      </c>
      <c r="Q40" s="12">
        <v>1.5</v>
      </c>
      <c r="R40" s="12">
        <v>0.5</v>
      </c>
      <c r="S40" s="12">
        <v>0.5</v>
      </c>
      <c r="T40" s="12">
        <v>1</v>
      </c>
      <c r="U40" s="12">
        <v>2</v>
      </c>
      <c r="V40" s="12">
        <v>0.5</v>
      </c>
      <c r="W40" s="12">
        <v>1</v>
      </c>
      <c r="X40" s="12">
        <v>1</v>
      </c>
      <c r="Y40" s="12">
        <v>0.5</v>
      </c>
      <c r="Z40" s="12">
        <v>1.5</v>
      </c>
      <c r="AA40" s="12">
        <v>3.5</v>
      </c>
      <c r="AB40" s="12">
        <v>3</v>
      </c>
      <c r="AC40" s="12">
        <v>3</v>
      </c>
      <c r="AD40" s="12">
        <v>1</v>
      </c>
      <c r="AE40" s="12">
        <v>0.5</v>
      </c>
      <c r="AF40" s="12">
        <v>0.5</v>
      </c>
      <c r="AG40" s="12">
        <v>1.5</v>
      </c>
      <c r="AH40" s="12">
        <v>0.5</v>
      </c>
      <c r="AI40" s="12">
        <v>1</v>
      </c>
      <c r="AJ40" s="12">
        <v>2</v>
      </c>
      <c r="AK40" s="12">
        <v>2</v>
      </c>
      <c r="AL40" s="12">
        <v>2.5</v>
      </c>
      <c r="AM40" s="12">
        <v>1</v>
      </c>
      <c r="AN40" s="12">
        <v>0.5</v>
      </c>
      <c r="AO40" s="12">
        <v>1</v>
      </c>
      <c r="AP40" s="12">
        <v>2</v>
      </c>
      <c r="AQ40" s="12">
        <v>1</v>
      </c>
      <c r="AR40" s="12">
        <v>0.5</v>
      </c>
      <c r="AS40" s="12">
        <v>0</v>
      </c>
      <c r="AT40" s="12">
        <v>0</v>
      </c>
      <c r="AU40" s="12">
        <v>0.5</v>
      </c>
      <c r="AV40" s="12">
        <v>0.5</v>
      </c>
      <c r="AW40" s="12">
        <v>0.5</v>
      </c>
      <c r="AX40" s="12">
        <v>0.5</v>
      </c>
      <c r="AY40" s="12">
        <v>1</v>
      </c>
      <c r="AZ40" s="12">
        <v>0.5</v>
      </c>
      <c r="BA40" s="12">
        <v>0</v>
      </c>
      <c r="BB40" s="12" t="s">
        <v>623</v>
      </c>
      <c r="BC40" s="12">
        <v>0</v>
      </c>
      <c r="BD40" s="12">
        <v>0</v>
      </c>
      <c r="BE40" s="12">
        <v>0</v>
      </c>
      <c r="BF40" s="12">
        <v>0</v>
      </c>
      <c r="BG40" s="12">
        <v>0</v>
      </c>
      <c r="BH40" s="12">
        <v>1.5</v>
      </c>
      <c r="BI40" s="12">
        <v>0</v>
      </c>
      <c r="BJ40" s="12">
        <v>0</v>
      </c>
      <c r="BK40" s="12">
        <v>0</v>
      </c>
      <c r="BL40" s="12">
        <v>0.5</v>
      </c>
      <c r="BM40" s="12">
        <v>0</v>
      </c>
      <c r="BN40" s="12">
        <v>0.5</v>
      </c>
      <c r="BO40" s="12">
        <v>0</v>
      </c>
      <c r="BP40" s="12">
        <v>0</v>
      </c>
      <c r="BQ40" s="12">
        <v>0</v>
      </c>
      <c r="BR40" s="12">
        <v>0</v>
      </c>
      <c r="BS40" s="12">
        <v>0.5</v>
      </c>
      <c r="BT40" s="12">
        <v>1</v>
      </c>
      <c r="BU40" s="12">
        <v>1</v>
      </c>
      <c r="BV40" s="12">
        <v>0.5</v>
      </c>
      <c r="BW40" s="12">
        <v>0</v>
      </c>
      <c r="BX40" s="12">
        <v>0.5</v>
      </c>
      <c r="BY40" s="12">
        <v>0</v>
      </c>
      <c r="BZ40" s="12">
        <v>2</v>
      </c>
      <c r="CA40" s="12">
        <v>0</v>
      </c>
      <c r="CB40" s="12">
        <v>0.5</v>
      </c>
      <c r="CC40" s="12">
        <v>1</v>
      </c>
      <c r="CD40" s="12">
        <v>0</v>
      </c>
      <c r="CE40" s="12">
        <v>0</v>
      </c>
      <c r="CF40" s="12">
        <v>0.5</v>
      </c>
      <c r="CG40" s="12">
        <v>0.5</v>
      </c>
      <c r="CH40" s="12">
        <v>0</v>
      </c>
      <c r="CI40" s="12">
        <v>1</v>
      </c>
      <c r="CJ40" s="12">
        <v>1.5</v>
      </c>
      <c r="CK40" s="12">
        <v>0.5</v>
      </c>
      <c r="CL40" s="12">
        <v>0</v>
      </c>
      <c r="CM40" s="12">
        <v>0</v>
      </c>
      <c r="CN40" s="12">
        <v>0</v>
      </c>
      <c r="CO40" s="12">
        <v>1.5</v>
      </c>
      <c r="CP40" s="12">
        <v>0</v>
      </c>
      <c r="CQ40" s="12">
        <v>0</v>
      </c>
      <c r="CR40" s="12">
        <v>0</v>
      </c>
      <c r="CS40" s="12">
        <v>0</v>
      </c>
      <c r="CT40" s="12">
        <v>0.5</v>
      </c>
      <c r="CU40" s="12">
        <v>0</v>
      </c>
      <c r="CV40" s="12">
        <v>1.5</v>
      </c>
      <c r="CW40" s="12">
        <v>0</v>
      </c>
      <c r="CX40" s="12">
        <v>1.5</v>
      </c>
      <c r="CY40" s="12">
        <v>2.5</v>
      </c>
      <c r="CZ40" s="12">
        <v>3.5</v>
      </c>
      <c r="DA40" s="12">
        <v>4.5</v>
      </c>
      <c r="DB40" s="12">
        <v>3</v>
      </c>
      <c r="DC40" s="12">
        <v>0.5</v>
      </c>
      <c r="DD40" s="12">
        <v>0</v>
      </c>
      <c r="DE40" s="12">
        <v>4.5</v>
      </c>
      <c r="DF40" s="12">
        <v>2</v>
      </c>
      <c r="DG40" s="12">
        <v>4.5</v>
      </c>
      <c r="DH40" s="12">
        <v>1</v>
      </c>
      <c r="DI40" s="12">
        <v>0</v>
      </c>
      <c r="DJ40" s="12">
        <v>0</v>
      </c>
      <c r="DK40" s="12">
        <v>2.5</v>
      </c>
      <c r="DL40" s="12">
        <v>4.5</v>
      </c>
      <c r="DM40" s="12">
        <v>5</v>
      </c>
      <c r="DN40" s="12">
        <v>0.5</v>
      </c>
      <c r="DO40" s="12">
        <v>1</v>
      </c>
      <c r="DP40" s="12">
        <v>0</v>
      </c>
      <c r="DQ40" s="12">
        <v>0</v>
      </c>
      <c r="DR40" s="12">
        <v>1</v>
      </c>
      <c r="DS40" s="12">
        <v>1</v>
      </c>
      <c r="DT40" s="12">
        <v>2</v>
      </c>
      <c r="DU40" s="12">
        <v>1.5</v>
      </c>
      <c r="DV40" s="12">
        <v>1</v>
      </c>
      <c r="DW40" s="12">
        <v>1</v>
      </c>
      <c r="DX40" s="12">
        <v>1</v>
      </c>
      <c r="DY40" s="12">
        <v>0.5</v>
      </c>
      <c r="DZ40" s="12">
        <v>1.5</v>
      </c>
      <c r="EA40" s="12">
        <v>3</v>
      </c>
      <c r="EB40" s="12">
        <v>5</v>
      </c>
      <c r="EC40" s="12">
        <v>4.5</v>
      </c>
      <c r="ED40" s="12">
        <v>5.5</v>
      </c>
      <c r="EE40" s="12">
        <v>6</v>
      </c>
      <c r="EF40" s="12">
        <v>2</v>
      </c>
      <c r="EG40" s="12">
        <v>2.5</v>
      </c>
      <c r="EH40" s="12">
        <v>5</v>
      </c>
      <c r="EI40" s="12">
        <v>4.5</v>
      </c>
      <c r="EJ40" s="12">
        <v>2.5</v>
      </c>
      <c r="EK40" s="12">
        <v>1</v>
      </c>
      <c r="EL40" s="12">
        <v>3.5</v>
      </c>
      <c r="EM40" s="12">
        <v>4.5</v>
      </c>
      <c r="EN40" s="12">
        <v>5</v>
      </c>
      <c r="EO40" s="12">
        <v>3.5</v>
      </c>
      <c r="EP40" s="12">
        <v>3</v>
      </c>
      <c r="EQ40" s="12">
        <v>3.5</v>
      </c>
      <c r="ER40" s="12">
        <v>1.5</v>
      </c>
      <c r="ES40" s="12">
        <v>2</v>
      </c>
      <c r="ET40" s="12">
        <v>2.5</v>
      </c>
      <c r="EU40" s="12">
        <v>2.5</v>
      </c>
      <c r="EV40" s="12">
        <v>2.5</v>
      </c>
      <c r="EW40" s="12">
        <v>1.5</v>
      </c>
      <c r="EX40" s="12">
        <v>1.5</v>
      </c>
      <c r="EY40" s="12">
        <v>1.5</v>
      </c>
      <c r="EZ40" s="12">
        <v>1.5</v>
      </c>
      <c r="FA40" s="12">
        <v>1.5</v>
      </c>
      <c r="FB40" s="12">
        <v>1.5</v>
      </c>
      <c r="FC40" s="12">
        <v>1.5</v>
      </c>
      <c r="FD40" s="12">
        <v>1.5</v>
      </c>
      <c r="FE40" s="12">
        <v>1.5</v>
      </c>
      <c r="FF40" s="12">
        <v>1.5</v>
      </c>
      <c r="FG40" s="12">
        <v>1.5</v>
      </c>
      <c r="FH40" s="12">
        <v>1.5</v>
      </c>
      <c r="FI40" s="12">
        <v>1.5</v>
      </c>
      <c r="FJ40" s="12">
        <v>1.5</v>
      </c>
      <c r="FK40" s="12">
        <v>1.5</v>
      </c>
      <c r="FL40" s="12">
        <v>1.5</v>
      </c>
      <c r="FM40" s="12">
        <v>1.5</v>
      </c>
      <c r="FN40" s="12">
        <v>1.5</v>
      </c>
      <c r="FO40" s="12">
        <v>2</v>
      </c>
      <c r="FP40" s="12">
        <v>2</v>
      </c>
      <c r="FQ40" s="12">
        <v>0</v>
      </c>
      <c r="FR40" s="12">
        <v>2</v>
      </c>
      <c r="FS40" s="12">
        <v>3</v>
      </c>
      <c r="FT40" s="12">
        <v>4</v>
      </c>
      <c r="FU40" s="12">
        <v>2</v>
      </c>
      <c r="FV40" s="12">
        <v>1</v>
      </c>
      <c r="FW40" s="12">
        <v>1</v>
      </c>
      <c r="FX40" s="12">
        <v>1</v>
      </c>
      <c r="FY40" s="12">
        <v>1</v>
      </c>
      <c r="FZ40" s="12">
        <v>1</v>
      </c>
      <c r="GA40" s="12">
        <v>1</v>
      </c>
      <c r="GB40" s="12">
        <v>1.5</v>
      </c>
      <c r="GC40" s="12">
        <v>2</v>
      </c>
      <c r="GD40" s="12">
        <v>1</v>
      </c>
      <c r="GE40" s="12">
        <v>1</v>
      </c>
      <c r="GF40" s="12">
        <v>1</v>
      </c>
      <c r="GG40" s="12">
        <v>1</v>
      </c>
      <c r="GH40" s="12">
        <v>1</v>
      </c>
      <c r="GI40" s="12">
        <v>1</v>
      </c>
      <c r="GJ40" s="12">
        <v>1</v>
      </c>
      <c r="GK40" s="12">
        <v>1</v>
      </c>
      <c r="GL40" s="12">
        <v>1</v>
      </c>
      <c r="GM40" s="12">
        <v>1</v>
      </c>
      <c r="GN40" s="12">
        <v>1</v>
      </c>
      <c r="GO40" s="12">
        <v>1</v>
      </c>
      <c r="GP40" s="12">
        <v>1</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2</v>
      </c>
      <c r="HO40" s="12">
        <v>2</v>
      </c>
      <c r="HP40" s="12">
        <v>1</v>
      </c>
      <c r="HQ40" s="12">
        <v>2.5</v>
      </c>
      <c r="HR40" s="12">
        <v>1.5</v>
      </c>
      <c r="HS40" s="12">
        <v>1.5</v>
      </c>
      <c r="HT40" s="12">
        <v>1.5</v>
      </c>
      <c r="HU40" s="12">
        <v>2.5</v>
      </c>
      <c r="HV40" s="12">
        <v>1.5</v>
      </c>
      <c r="HW40" s="12">
        <v>0.5</v>
      </c>
      <c r="HX40" s="12">
        <v>3.5</v>
      </c>
      <c r="HY40" s="12">
        <v>2.5</v>
      </c>
      <c r="HZ40" s="12">
        <v>1</v>
      </c>
      <c r="IA40" s="12">
        <v>1.5</v>
      </c>
      <c r="IB40" s="12">
        <v>1.5</v>
      </c>
      <c r="IC40" s="12">
        <v>1.5</v>
      </c>
      <c r="ID40" s="12">
        <v>1.5</v>
      </c>
      <c r="IE40" s="12">
        <v>1.5</v>
      </c>
      <c r="IF40" s="12">
        <v>1</v>
      </c>
      <c r="IG40" s="12">
        <v>3</v>
      </c>
      <c r="IH40" s="12">
        <v>2</v>
      </c>
      <c r="II40" s="62">
        <v>0</v>
      </c>
      <c r="IJ40" s="62">
        <v>0</v>
      </c>
      <c r="IK40" s="62">
        <v>0</v>
      </c>
      <c r="IL40" s="62">
        <v>1</v>
      </c>
      <c r="IM40" s="62">
        <v>3</v>
      </c>
      <c r="IN40" s="62">
        <f>AVERAGE(CongestionIndex!C142:D142)</f>
        <v>0</v>
      </c>
    </row>
    <row r="41" spans="1:264" s="62" customFormat="1" ht="13.5">
      <c r="A41" s="61" t="s">
        <v>79</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12" t="s">
        <v>623</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14</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0.5</v>
      </c>
      <c r="DR41" s="12">
        <v>0.5</v>
      </c>
      <c r="DS41" s="12">
        <v>1</v>
      </c>
      <c r="DT41" s="12">
        <v>1</v>
      </c>
      <c r="DU41" s="12">
        <v>2</v>
      </c>
      <c r="DV41" s="12">
        <v>2</v>
      </c>
      <c r="DW41" s="12">
        <v>3</v>
      </c>
      <c r="DX41" s="12">
        <v>6</v>
      </c>
      <c r="DY41" s="12">
        <v>6</v>
      </c>
      <c r="DZ41" s="12">
        <v>1</v>
      </c>
      <c r="EA41" s="12">
        <v>2.5</v>
      </c>
      <c r="EB41" s="12">
        <v>3</v>
      </c>
      <c r="EC41" s="12">
        <v>2.5</v>
      </c>
      <c r="ED41" s="12">
        <v>2.5</v>
      </c>
      <c r="EE41" s="12">
        <v>5</v>
      </c>
      <c r="EF41" s="12">
        <v>8.5</v>
      </c>
      <c r="EG41" s="12">
        <v>4</v>
      </c>
      <c r="EH41" s="12">
        <v>4</v>
      </c>
      <c r="EI41" s="12">
        <v>4</v>
      </c>
      <c r="EJ41" s="12">
        <v>4</v>
      </c>
      <c r="EK41" s="12">
        <v>4</v>
      </c>
      <c r="EL41" s="12">
        <v>5</v>
      </c>
      <c r="EM41" s="12">
        <v>6</v>
      </c>
      <c r="EN41" s="12">
        <v>6</v>
      </c>
      <c r="EO41" s="12">
        <v>5</v>
      </c>
      <c r="EP41" s="12">
        <v>5</v>
      </c>
      <c r="EQ41" s="12">
        <v>4</v>
      </c>
      <c r="ER41" s="12">
        <v>4</v>
      </c>
      <c r="ES41" s="12">
        <v>4.5</v>
      </c>
      <c r="ET41" s="12">
        <v>5</v>
      </c>
      <c r="EU41" s="12">
        <v>5</v>
      </c>
      <c r="EV41" s="12">
        <v>5</v>
      </c>
      <c r="EW41" s="12">
        <v>2</v>
      </c>
      <c r="EX41" s="12">
        <v>4</v>
      </c>
      <c r="EY41" s="12">
        <v>3</v>
      </c>
      <c r="EZ41" s="12">
        <v>3</v>
      </c>
      <c r="FA41" s="12">
        <v>2.5</v>
      </c>
      <c r="FB41" s="12">
        <v>3</v>
      </c>
      <c r="FC41" s="12">
        <v>2</v>
      </c>
      <c r="FD41" s="12">
        <v>4</v>
      </c>
      <c r="FE41" s="12">
        <v>3</v>
      </c>
      <c r="FF41" s="12">
        <v>3</v>
      </c>
      <c r="FG41" s="12">
        <v>1.5</v>
      </c>
      <c r="FH41" s="12">
        <v>2.5</v>
      </c>
      <c r="FI41" s="12">
        <v>3.5</v>
      </c>
      <c r="FJ41" s="12">
        <v>3</v>
      </c>
      <c r="FK41" s="12">
        <v>3.5</v>
      </c>
      <c r="FL41" s="12">
        <v>3.5</v>
      </c>
      <c r="FM41" s="12">
        <v>4</v>
      </c>
      <c r="FN41" s="12">
        <v>4.5</v>
      </c>
      <c r="FO41" s="12">
        <v>5.5</v>
      </c>
      <c r="FP41" s="12">
        <v>5.5</v>
      </c>
      <c r="FQ41" s="12">
        <v>0</v>
      </c>
      <c r="FR41" s="12">
        <v>5.5</v>
      </c>
      <c r="FS41" s="12">
        <v>5</v>
      </c>
      <c r="FT41" s="12">
        <v>4</v>
      </c>
      <c r="FU41" s="12">
        <v>4</v>
      </c>
      <c r="FV41" s="12">
        <v>3</v>
      </c>
      <c r="FW41" s="12">
        <v>4</v>
      </c>
      <c r="FX41" s="12">
        <v>4</v>
      </c>
      <c r="FY41" s="12">
        <v>4</v>
      </c>
      <c r="FZ41" s="12">
        <v>4.5</v>
      </c>
      <c r="GA41" s="12">
        <v>6</v>
      </c>
      <c r="GB41" s="12">
        <v>5.5</v>
      </c>
      <c r="GC41" s="12">
        <v>2.5</v>
      </c>
      <c r="GD41" s="12">
        <v>2</v>
      </c>
      <c r="GE41" s="12">
        <v>2</v>
      </c>
      <c r="GF41" s="12">
        <v>2.5</v>
      </c>
      <c r="GG41" s="12">
        <v>3</v>
      </c>
      <c r="GH41" s="12">
        <v>3</v>
      </c>
      <c r="GI41" s="12">
        <v>2.5</v>
      </c>
      <c r="GJ41" s="12">
        <v>2.5</v>
      </c>
      <c r="GK41" s="12">
        <v>4</v>
      </c>
      <c r="GL41" s="12">
        <v>3</v>
      </c>
      <c r="GM41" s="12">
        <v>2.5</v>
      </c>
      <c r="GN41" s="12">
        <v>2.5</v>
      </c>
      <c r="GO41" s="12">
        <v>4</v>
      </c>
      <c r="GP41" s="12">
        <v>3.5</v>
      </c>
      <c r="GQ41" s="12">
        <v>5</v>
      </c>
      <c r="GR41" s="12">
        <v>5</v>
      </c>
      <c r="GS41" s="12">
        <v>4</v>
      </c>
      <c r="GT41" s="12">
        <v>0.5</v>
      </c>
      <c r="GU41" s="12">
        <v>0.5</v>
      </c>
      <c r="GV41" s="12">
        <v>1</v>
      </c>
      <c r="GW41" s="12">
        <v>2</v>
      </c>
      <c r="GX41" s="12">
        <v>2</v>
      </c>
      <c r="GY41" s="12">
        <v>2</v>
      </c>
      <c r="GZ41" s="12">
        <v>2</v>
      </c>
      <c r="HA41" s="12">
        <v>1.5</v>
      </c>
      <c r="HB41" s="12">
        <v>2.5</v>
      </c>
      <c r="HC41" s="12">
        <v>2</v>
      </c>
      <c r="HD41" s="12">
        <v>1</v>
      </c>
      <c r="HE41" s="12">
        <v>3.5</v>
      </c>
      <c r="HF41" s="12">
        <v>3.5</v>
      </c>
      <c r="HG41" s="12">
        <v>1</v>
      </c>
      <c r="HH41" s="12">
        <v>2.5</v>
      </c>
      <c r="HI41" s="12">
        <v>2</v>
      </c>
      <c r="HJ41" s="12">
        <v>4</v>
      </c>
      <c r="HK41" s="12">
        <v>2</v>
      </c>
      <c r="HL41" s="12">
        <v>1.5</v>
      </c>
      <c r="HM41" s="12">
        <v>1.5</v>
      </c>
      <c r="HN41" s="12">
        <v>1</v>
      </c>
      <c r="HO41" s="12">
        <v>1</v>
      </c>
      <c r="HP41" s="12">
        <v>1</v>
      </c>
      <c r="HQ41" s="12">
        <v>1</v>
      </c>
      <c r="HR41" s="12">
        <v>2.5</v>
      </c>
      <c r="HS41" s="12">
        <v>2.5</v>
      </c>
      <c r="HT41" s="12">
        <v>2.5</v>
      </c>
      <c r="HU41" s="12">
        <v>2.5</v>
      </c>
      <c r="HV41" s="12">
        <v>1.5</v>
      </c>
      <c r="HW41" s="12">
        <v>1.5</v>
      </c>
      <c r="HX41" s="12">
        <v>1.5</v>
      </c>
      <c r="HY41" s="12">
        <v>1.5</v>
      </c>
      <c r="HZ41" s="12">
        <v>1</v>
      </c>
      <c r="IA41" s="12">
        <v>1</v>
      </c>
      <c r="IB41" s="12">
        <v>1</v>
      </c>
      <c r="IC41" s="12">
        <v>1</v>
      </c>
      <c r="ID41" s="12">
        <v>0.5</v>
      </c>
      <c r="IE41" s="12">
        <v>0.5</v>
      </c>
      <c r="IF41" s="12">
        <v>0.5</v>
      </c>
      <c r="IG41" s="12">
        <v>1</v>
      </c>
      <c r="IH41" s="12">
        <v>0</v>
      </c>
      <c r="II41" s="62">
        <v>1</v>
      </c>
      <c r="IJ41" s="62">
        <v>1</v>
      </c>
      <c r="IK41" s="62">
        <v>3</v>
      </c>
      <c r="IL41" s="62">
        <v>2</v>
      </c>
      <c r="IM41" s="62">
        <v>1</v>
      </c>
      <c r="IN41" s="62">
        <f>AVERAGE(CongestionIndex!C143:D143)</f>
        <v>3</v>
      </c>
    </row>
    <row r="42" spans="1:264" s="62" customFormat="1" ht="13.5">
      <c r="A42" s="61" t="s">
        <v>81</v>
      </c>
      <c r="B42" s="64">
        <v>0</v>
      </c>
      <c r="C42" s="64">
        <v>0.5</v>
      </c>
      <c r="D42" s="64">
        <v>0</v>
      </c>
      <c r="E42" s="64">
        <v>0</v>
      </c>
      <c r="F42" s="64">
        <v>0</v>
      </c>
      <c r="G42" s="64">
        <v>0.5</v>
      </c>
      <c r="H42" s="64">
        <v>0</v>
      </c>
      <c r="I42" s="64">
        <v>0</v>
      </c>
      <c r="J42" s="64">
        <v>0.5</v>
      </c>
      <c r="K42" s="64">
        <v>0</v>
      </c>
      <c r="L42" s="64">
        <v>1</v>
      </c>
      <c r="M42" s="64">
        <v>0</v>
      </c>
      <c r="N42" s="64">
        <v>0</v>
      </c>
      <c r="O42" s="64">
        <v>4.5</v>
      </c>
      <c r="P42" s="64">
        <v>4.5</v>
      </c>
      <c r="Q42" s="64">
        <v>4.5</v>
      </c>
      <c r="R42" s="64">
        <v>1.5</v>
      </c>
      <c r="S42" s="64">
        <v>1.5</v>
      </c>
      <c r="T42" s="64">
        <v>1.5</v>
      </c>
      <c r="U42" s="64">
        <v>4</v>
      </c>
      <c r="V42" s="64">
        <v>5</v>
      </c>
      <c r="W42" s="64">
        <v>6</v>
      </c>
      <c r="X42" s="64">
        <v>5.5</v>
      </c>
      <c r="Y42" s="64">
        <v>7.5</v>
      </c>
      <c r="Z42" s="64">
        <v>6.5</v>
      </c>
      <c r="AA42" s="64">
        <v>7.5</v>
      </c>
      <c r="AB42" s="64">
        <v>7</v>
      </c>
      <c r="AC42" s="64">
        <v>8</v>
      </c>
      <c r="AD42" s="64">
        <v>8</v>
      </c>
      <c r="AE42" s="64">
        <v>10</v>
      </c>
      <c r="AF42" s="64">
        <v>10.5</v>
      </c>
      <c r="AG42" s="64">
        <v>9.5</v>
      </c>
      <c r="AH42" s="64">
        <v>8</v>
      </c>
      <c r="AI42" s="64">
        <v>9</v>
      </c>
      <c r="AJ42" s="64">
        <v>5.5</v>
      </c>
      <c r="AK42" s="64">
        <v>3.5</v>
      </c>
      <c r="AL42" s="64">
        <v>2.5</v>
      </c>
      <c r="AM42" s="64">
        <v>2</v>
      </c>
      <c r="AN42" s="64">
        <v>3.5</v>
      </c>
      <c r="AO42" s="64">
        <v>3</v>
      </c>
      <c r="AP42" s="64">
        <v>1.5</v>
      </c>
      <c r="AQ42" s="64">
        <v>1.5</v>
      </c>
      <c r="AR42" s="64">
        <v>2</v>
      </c>
      <c r="AS42" s="64">
        <v>2</v>
      </c>
      <c r="AT42" s="64">
        <v>1.5</v>
      </c>
      <c r="AU42" s="64">
        <v>1.5</v>
      </c>
      <c r="AV42" s="64">
        <v>2</v>
      </c>
      <c r="AW42" s="64">
        <v>1</v>
      </c>
      <c r="AX42" s="64">
        <v>1.5</v>
      </c>
      <c r="AY42" s="64">
        <v>5</v>
      </c>
      <c r="AZ42" s="64">
        <v>0</v>
      </c>
      <c r="BA42" s="64">
        <v>3</v>
      </c>
      <c r="BB42" s="12" t="s">
        <v>623</v>
      </c>
      <c r="BC42" s="12">
        <v>2</v>
      </c>
      <c r="BD42" s="12">
        <v>0</v>
      </c>
      <c r="BE42" s="12">
        <v>0</v>
      </c>
      <c r="BF42" s="12">
        <v>1.5</v>
      </c>
      <c r="BG42" s="12">
        <v>0</v>
      </c>
      <c r="BH42" s="12">
        <v>2.5</v>
      </c>
      <c r="BI42" s="12">
        <v>2.5</v>
      </c>
      <c r="BJ42" s="12">
        <v>2.5</v>
      </c>
      <c r="BK42" s="12">
        <v>1.5</v>
      </c>
      <c r="BL42" s="12">
        <v>0</v>
      </c>
      <c r="BM42" s="12">
        <v>1</v>
      </c>
      <c r="BN42" s="12">
        <v>1</v>
      </c>
      <c r="BO42" s="12">
        <v>0.5</v>
      </c>
      <c r="BP42" s="12">
        <v>1</v>
      </c>
      <c r="BQ42" s="12">
        <v>3.5</v>
      </c>
      <c r="BR42" s="12">
        <v>3</v>
      </c>
      <c r="BS42" s="12">
        <v>4</v>
      </c>
      <c r="BT42" s="12">
        <v>6.5</v>
      </c>
      <c r="BU42" s="12">
        <v>4.5</v>
      </c>
      <c r="BV42" s="12">
        <v>4</v>
      </c>
      <c r="BW42" s="12">
        <v>4</v>
      </c>
      <c r="BX42" s="12">
        <v>5</v>
      </c>
      <c r="BY42" s="12">
        <v>4</v>
      </c>
      <c r="BZ42" s="12">
        <v>4</v>
      </c>
      <c r="CA42" s="12">
        <v>4.5</v>
      </c>
      <c r="CB42" s="12">
        <v>3</v>
      </c>
      <c r="CC42" s="12">
        <v>2</v>
      </c>
      <c r="CD42" s="12">
        <v>2</v>
      </c>
      <c r="CE42" s="12">
        <v>2.5</v>
      </c>
      <c r="CF42" s="12">
        <v>2.5</v>
      </c>
      <c r="CG42" s="12">
        <v>5.5</v>
      </c>
      <c r="CH42" s="12">
        <v>4.5</v>
      </c>
      <c r="CI42" s="12">
        <v>4.5</v>
      </c>
      <c r="CJ42" s="12">
        <v>3</v>
      </c>
      <c r="CK42" s="12">
        <v>4.5</v>
      </c>
      <c r="CL42" s="12">
        <v>5.5</v>
      </c>
      <c r="CM42" s="12">
        <v>8</v>
      </c>
      <c r="CN42" s="12">
        <v>5</v>
      </c>
      <c r="CO42" s="12">
        <v>5</v>
      </c>
      <c r="CP42" s="12">
        <v>5.5</v>
      </c>
      <c r="CQ42" s="12">
        <v>6</v>
      </c>
      <c r="CR42" s="12">
        <v>6.5</v>
      </c>
      <c r="CS42" s="12">
        <v>11.5</v>
      </c>
      <c r="CT42" s="12">
        <v>16.5</v>
      </c>
      <c r="CU42" s="12">
        <v>3</v>
      </c>
      <c r="CV42" s="12">
        <v>4.5</v>
      </c>
      <c r="CW42" s="12">
        <v>2</v>
      </c>
      <c r="CX42" s="12">
        <v>3.5</v>
      </c>
      <c r="CY42" s="12">
        <v>2</v>
      </c>
      <c r="CZ42" s="12">
        <v>5</v>
      </c>
      <c r="DA42" s="12">
        <v>4</v>
      </c>
      <c r="DB42" s="12">
        <v>5.5</v>
      </c>
      <c r="DC42" s="12">
        <v>1.5</v>
      </c>
      <c r="DD42" s="12">
        <v>1.5</v>
      </c>
      <c r="DE42" s="12">
        <v>2.5</v>
      </c>
      <c r="DF42" s="12">
        <v>3</v>
      </c>
      <c r="DG42" s="12">
        <v>1.5</v>
      </c>
      <c r="DH42" s="12">
        <v>1</v>
      </c>
      <c r="DI42" s="12">
        <v>5.5</v>
      </c>
      <c r="DJ42" s="12">
        <v>5.5</v>
      </c>
      <c r="DK42" s="12">
        <v>1.5</v>
      </c>
      <c r="DL42" s="12">
        <v>3</v>
      </c>
      <c r="DM42" s="12">
        <v>6</v>
      </c>
      <c r="DN42" s="12">
        <v>4</v>
      </c>
      <c r="DO42" s="12">
        <v>6.5</v>
      </c>
      <c r="DP42" s="12">
        <v>2.5</v>
      </c>
      <c r="DQ42" s="12">
        <v>4</v>
      </c>
      <c r="DR42" s="12">
        <v>5</v>
      </c>
      <c r="DS42" s="12">
        <v>5</v>
      </c>
      <c r="DT42" s="12">
        <v>4.5</v>
      </c>
      <c r="DU42" s="12">
        <v>8.5</v>
      </c>
      <c r="DV42" s="12">
        <v>5.5</v>
      </c>
      <c r="DW42" s="12">
        <v>5.5</v>
      </c>
      <c r="DX42" s="12">
        <v>5.5</v>
      </c>
      <c r="DY42" s="12">
        <v>5.5</v>
      </c>
      <c r="DZ42" s="12">
        <v>7.5</v>
      </c>
      <c r="EA42" s="12">
        <v>3</v>
      </c>
      <c r="EB42" s="12">
        <v>4</v>
      </c>
      <c r="EC42" s="12">
        <v>5</v>
      </c>
      <c r="ED42" s="12">
        <v>6</v>
      </c>
      <c r="EE42" s="12">
        <v>5</v>
      </c>
      <c r="EF42" s="12">
        <v>8.5</v>
      </c>
      <c r="EG42" s="12">
        <v>4</v>
      </c>
      <c r="EH42" s="12">
        <v>4</v>
      </c>
      <c r="EI42" s="12">
        <v>4</v>
      </c>
      <c r="EJ42" s="12">
        <v>1.5</v>
      </c>
      <c r="EK42" s="12">
        <v>2</v>
      </c>
      <c r="EL42" s="12">
        <v>3.5</v>
      </c>
      <c r="EM42" s="12">
        <v>6</v>
      </c>
      <c r="EN42" s="12">
        <v>3.5</v>
      </c>
      <c r="EO42" s="12">
        <v>3</v>
      </c>
      <c r="EP42" s="12">
        <v>2.5</v>
      </c>
      <c r="EQ42" s="12">
        <v>2.5</v>
      </c>
      <c r="ER42" s="12">
        <v>4</v>
      </c>
      <c r="ES42" s="12">
        <v>3</v>
      </c>
      <c r="ET42" s="12">
        <v>3.5</v>
      </c>
      <c r="EU42" s="12">
        <v>3.5</v>
      </c>
      <c r="EV42" s="12">
        <v>3.5</v>
      </c>
      <c r="EW42" s="12">
        <v>2</v>
      </c>
      <c r="EX42" s="12">
        <v>3.5</v>
      </c>
      <c r="EY42" s="12">
        <v>2.5</v>
      </c>
      <c r="EZ42" s="12">
        <v>3</v>
      </c>
      <c r="FA42" s="12">
        <v>3.5</v>
      </c>
      <c r="FB42" s="12">
        <v>3</v>
      </c>
      <c r="FC42" s="12">
        <v>3.5</v>
      </c>
      <c r="FD42" s="12">
        <v>3.5</v>
      </c>
      <c r="FE42" s="12">
        <v>3</v>
      </c>
      <c r="FF42" s="12">
        <v>3</v>
      </c>
      <c r="FG42" s="12">
        <v>3</v>
      </c>
      <c r="FH42" s="12">
        <v>2</v>
      </c>
      <c r="FI42" s="12">
        <v>2.5</v>
      </c>
      <c r="FJ42" s="12">
        <v>4</v>
      </c>
      <c r="FK42" s="12">
        <v>3</v>
      </c>
      <c r="FL42" s="12">
        <v>3</v>
      </c>
      <c r="FM42" s="12">
        <v>3.5</v>
      </c>
      <c r="FN42" s="12">
        <v>3</v>
      </c>
      <c r="FO42" s="12">
        <v>7</v>
      </c>
      <c r="FP42" s="12">
        <v>7</v>
      </c>
      <c r="FQ42" s="12">
        <v>1</v>
      </c>
      <c r="FR42" s="12">
        <v>2.5</v>
      </c>
      <c r="FS42" s="12">
        <v>3</v>
      </c>
      <c r="FT42" s="12">
        <v>5</v>
      </c>
      <c r="FU42" s="12">
        <v>5</v>
      </c>
      <c r="FV42" s="12">
        <v>4</v>
      </c>
      <c r="FW42" s="12">
        <v>4</v>
      </c>
      <c r="FX42" s="12">
        <v>4</v>
      </c>
      <c r="FY42" s="12">
        <v>3</v>
      </c>
      <c r="FZ42" s="12">
        <v>3.5</v>
      </c>
      <c r="GA42" s="12">
        <v>3.5</v>
      </c>
      <c r="GB42" s="12">
        <v>3</v>
      </c>
      <c r="GC42" s="12">
        <v>2</v>
      </c>
      <c r="GD42" s="12">
        <v>1.5</v>
      </c>
      <c r="GE42" s="12">
        <v>4</v>
      </c>
      <c r="GF42" s="12">
        <v>6</v>
      </c>
      <c r="GG42" s="12">
        <v>6</v>
      </c>
      <c r="GH42" s="12">
        <v>5</v>
      </c>
      <c r="GI42" s="12">
        <v>5</v>
      </c>
      <c r="GJ42" s="12">
        <v>5.5</v>
      </c>
      <c r="GK42" s="12">
        <v>7</v>
      </c>
      <c r="GL42" s="12">
        <v>6</v>
      </c>
      <c r="GM42" s="12">
        <v>7.5</v>
      </c>
      <c r="GN42" s="12">
        <v>7.5</v>
      </c>
      <c r="GO42" s="12">
        <v>7.5</v>
      </c>
      <c r="GP42" s="12">
        <v>9</v>
      </c>
      <c r="GQ42" s="12">
        <v>9.5</v>
      </c>
      <c r="GR42" s="12">
        <v>9.5</v>
      </c>
      <c r="GS42" s="12">
        <v>9.5</v>
      </c>
      <c r="GT42" s="12">
        <v>0.5</v>
      </c>
      <c r="GU42" s="12">
        <v>0.5</v>
      </c>
      <c r="GV42" s="12">
        <v>1</v>
      </c>
      <c r="GW42" s="12">
        <v>2</v>
      </c>
      <c r="GX42" s="12">
        <v>2</v>
      </c>
      <c r="GY42" s="12">
        <v>2</v>
      </c>
      <c r="GZ42" s="12">
        <v>2</v>
      </c>
      <c r="HA42" s="12">
        <v>1.5</v>
      </c>
      <c r="HB42" s="12">
        <v>2.5</v>
      </c>
      <c r="HC42" s="12">
        <v>2</v>
      </c>
      <c r="HD42" s="12">
        <v>1</v>
      </c>
      <c r="HE42" s="12">
        <v>3.5</v>
      </c>
      <c r="HF42" s="12">
        <v>3.5</v>
      </c>
      <c r="HG42" s="12">
        <v>1</v>
      </c>
      <c r="HH42" s="12">
        <v>2.5</v>
      </c>
      <c r="HI42" s="12">
        <v>2</v>
      </c>
      <c r="HJ42" s="12">
        <v>8</v>
      </c>
      <c r="HK42" s="12">
        <v>1</v>
      </c>
      <c r="HL42" s="12">
        <v>3</v>
      </c>
      <c r="HM42" s="12">
        <v>1.5</v>
      </c>
      <c r="HN42" s="12">
        <v>1</v>
      </c>
      <c r="HO42" s="12">
        <v>1</v>
      </c>
      <c r="HP42" s="12">
        <v>1</v>
      </c>
      <c r="HQ42" s="12">
        <v>1</v>
      </c>
      <c r="HR42" s="12">
        <v>2.5</v>
      </c>
      <c r="HS42" s="12">
        <v>2.5</v>
      </c>
      <c r="HT42" s="12">
        <v>2.5</v>
      </c>
      <c r="HU42" s="12">
        <v>2.5</v>
      </c>
      <c r="HV42" s="12">
        <v>1.5</v>
      </c>
      <c r="HW42" s="12">
        <v>1.5</v>
      </c>
      <c r="HX42" s="12">
        <v>1.5</v>
      </c>
      <c r="HY42" s="12">
        <v>1.5</v>
      </c>
      <c r="HZ42" s="12">
        <v>1</v>
      </c>
      <c r="IA42" s="12">
        <v>1</v>
      </c>
      <c r="IB42" s="12">
        <v>1</v>
      </c>
      <c r="IC42" s="12">
        <v>1</v>
      </c>
      <c r="ID42" s="12">
        <v>1</v>
      </c>
      <c r="IE42" s="12">
        <v>1.5</v>
      </c>
      <c r="IF42" s="12">
        <v>0.5</v>
      </c>
      <c r="IG42" s="12">
        <v>1</v>
      </c>
      <c r="IH42" s="12">
        <v>0</v>
      </c>
      <c r="II42" s="62">
        <v>1</v>
      </c>
      <c r="IJ42" s="62">
        <v>1</v>
      </c>
      <c r="IK42" s="62">
        <v>3</v>
      </c>
      <c r="IL42" s="62">
        <v>2</v>
      </c>
      <c r="IM42" s="62">
        <v>1</v>
      </c>
      <c r="IN42" s="62">
        <f>AVERAGE(CongestionIndex!C144:D144)</f>
        <v>3</v>
      </c>
    </row>
    <row r="43" spans="1:264" s="62" customFormat="1" ht="13.5">
      <c r="A43" s="61" t="s">
        <v>82</v>
      </c>
      <c r="B43" s="64">
        <v>0</v>
      </c>
      <c r="C43" s="64">
        <v>0</v>
      </c>
      <c r="D43" s="64">
        <v>0</v>
      </c>
      <c r="E43" s="64">
        <v>0</v>
      </c>
      <c r="F43" s="64">
        <v>0</v>
      </c>
      <c r="G43" s="64">
        <v>0</v>
      </c>
      <c r="H43" s="64">
        <v>0</v>
      </c>
      <c r="I43" s="64">
        <v>0</v>
      </c>
      <c r="J43" s="64">
        <v>0</v>
      </c>
      <c r="K43" s="64">
        <v>0</v>
      </c>
      <c r="L43" s="64">
        <v>0</v>
      </c>
      <c r="M43" s="64">
        <v>0</v>
      </c>
      <c r="N43" s="64">
        <v>0</v>
      </c>
      <c r="O43" s="64">
        <v>0</v>
      </c>
      <c r="P43" s="64">
        <v>0</v>
      </c>
      <c r="Q43" s="64">
        <v>2.5</v>
      </c>
      <c r="R43" s="64">
        <v>2.5</v>
      </c>
      <c r="S43" s="64">
        <v>2.5</v>
      </c>
      <c r="T43" s="64">
        <v>2.5</v>
      </c>
      <c r="U43" s="64">
        <v>2.5</v>
      </c>
      <c r="V43" s="64">
        <v>2</v>
      </c>
      <c r="W43" s="64">
        <v>1.5</v>
      </c>
      <c r="X43" s="64">
        <v>0.5</v>
      </c>
      <c r="Y43" s="64">
        <v>0.5</v>
      </c>
      <c r="Z43" s="64">
        <v>1.5</v>
      </c>
      <c r="AA43" s="64">
        <v>2</v>
      </c>
      <c r="AB43" s="64">
        <v>3</v>
      </c>
      <c r="AC43" s="64">
        <v>4</v>
      </c>
      <c r="AD43" s="64">
        <v>10.5</v>
      </c>
      <c r="AE43" s="64">
        <v>2.5</v>
      </c>
      <c r="AF43" s="64">
        <v>1</v>
      </c>
      <c r="AG43" s="64">
        <v>4</v>
      </c>
      <c r="AH43" s="64">
        <v>1.5</v>
      </c>
      <c r="AI43" s="64">
        <v>1</v>
      </c>
      <c r="AJ43" s="64">
        <v>0.5</v>
      </c>
      <c r="AK43" s="64">
        <v>0.5</v>
      </c>
      <c r="AL43" s="64">
        <v>2.5</v>
      </c>
      <c r="AM43" s="64">
        <v>1.5</v>
      </c>
      <c r="AN43" s="64">
        <v>4</v>
      </c>
      <c r="AO43" s="64">
        <v>2.5</v>
      </c>
      <c r="AP43" s="64">
        <v>0.5</v>
      </c>
      <c r="AQ43" s="64">
        <v>0</v>
      </c>
      <c r="AR43" s="64">
        <v>0.5</v>
      </c>
      <c r="AS43" s="64">
        <v>2</v>
      </c>
      <c r="AT43" s="64">
        <v>1.5</v>
      </c>
      <c r="AU43" s="64">
        <v>0.5</v>
      </c>
      <c r="AV43" s="64">
        <v>0.5</v>
      </c>
      <c r="AW43" s="64">
        <v>0.5</v>
      </c>
      <c r="AX43" s="64">
        <v>0</v>
      </c>
      <c r="AY43" s="64">
        <v>0</v>
      </c>
      <c r="AZ43" s="64">
        <v>0</v>
      </c>
      <c r="BA43" s="64">
        <v>2</v>
      </c>
      <c r="BB43" s="12" t="s">
        <v>623</v>
      </c>
      <c r="BC43" s="12">
        <v>4</v>
      </c>
      <c r="BD43" s="12">
        <v>0</v>
      </c>
      <c r="BE43" s="12">
        <v>0</v>
      </c>
      <c r="BF43" s="12">
        <v>0</v>
      </c>
      <c r="BG43" s="12">
        <v>0</v>
      </c>
      <c r="BH43" s="12">
        <v>1.5</v>
      </c>
      <c r="BI43" s="12">
        <v>0</v>
      </c>
      <c r="BJ43" s="12">
        <v>0</v>
      </c>
      <c r="BK43" s="12">
        <v>0</v>
      </c>
      <c r="BL43" s="12">
        <v>0</v>
      </c>
      <c r="BM43" s="12">
        <v>0</v>
      </c>
      <c r="BN43" s="12">
        <v>0</v>
      </c>
      <c r="BO43" s="12">
        <v>0</v>
      </c>
      <c r="BP43" s="12">
        <v>0.5</v>
      </c>
      <c r="BQ43" s="12">
        <v>3.5</v>
      </c>
      <c r="BR43" s="12">
        <v>2.5</v>
      </c>
      <c r="BS43" s="12">
        <v>3.5</v>
      </c>
      <c r="BT43" s="12">
        <v>3.5</v>
      </c>
      <c r="BU43" s="12">
        <v>3</v>
      </c>
      <c r="BV43" s="12">
        <v>4</v>
      </c>
      <c r="BW43" s="12">
        <v>3.5</v>
      </c>
      <c r="BX43" s="12">
        <v>4.5</v>
      </c>
      <c r="BY43" s="12">
        <v>2</v>
      </c>
      <c r="BZ43" s="12">
        <v>2</v>
      </c>
      <c r="CA43" s="12">
        <v>3</v>
      </c>
      <c r="CB43" s="12">
        <v>3</v>
      </c>
      <c r="CC43" s="12">
        <v>3.5</v>
      </c>
      <c r="CD43" s="12">
        <v>2.5</v>
      </c>
      <c r="CE43" s="12">
        <v>2.5</v>
      </c>
      <c r="CF43" s="12">
        <v>1.5</v>
      </c>
      <c r="CG43" s="12">
        <v>5.5</v>
      </c>
      <c r="CH43" s="12">
        <v>4.5</v>
      </c>
      <c r="CI43" s="12">
        <v>3.5</v>
      </c>
      <c r="CJ43" s="12">
        <v>6.5</v>
      </c>
      <c r="CK43" s="12">
        <v>8.5</v>
      </c>
      <c r="CL43" s="12">
        <v>4.5</v>
      </c>
      <c r="CM43" s="12">
        <v>2</v>
      </c>
      <c r="CN43" s="12">
        <v>1</v>
      </c>
      <c r="CO43" s="12">
        <v>2</v>
      </c>
      <c r="CP43" s="12">
        <v>2.5</v>
      </c>
      <c r="CQ43" s="12">
        <v>5.5</v>
      </c>
      <c r="CR43" s="12">
        <v>6.5</v>
      </c>
      <c r="CS43" s="12">
        <v>5.5</v>
      </c>
      <c r="CT43" s="12">
        <v>5</v>
      </c>
      <c r="CU43" s="12">
        <v>2</v>
      </c>
      <c r="CV43" s="12">
        <v>3.5</v>
      </c>
      <c r="CW43" s="12">
        <v>5.5</v>
      </c>
      <c r="CX43" s="12">
        <v>5.5</v>
      </c>
      <c r="CY43" s="12">
        <v>5</v>
      </c>
      <c r="CZ43" s="12">
        <v>6.5</v>
      </c>
      <c r="DA43" s="12">
        <v>4.5</v>
      </c>
      <c r="DB43" s="12">
        <v>7.5</v>
      </c>
      <c r="DC43" s="12">
        <v>2.5</v>
      </c>
      <c r="DD43" s="12">
        <v>2</v>
      </c>
      <c r="DE43" s="12">
        <v>5</v>
      </c>
      <c r="DF43" s="12">
        <v>3</v>
      </c>
      <c r="DG43" s="12">
        <v>3.5</v>
      </c>
      <c r="DH43" s="12">
        <v>1.5</v>
      </c>
      <c r="DI43" s="12">
        <v>2.5</v>
      </c>
      <c r="DJ43" s="12">
        <v>3</v>
      </c>
      <c r="DK43" s="12">
        <v>6</v>
      </c>
      <c r="DL43" s="12">
        <v>5</v>
      </c>
      <c r="DM43" s="12">
        <v>6</v>
      </c>
      <c r="DN43" s="12">
        <v>8</v>
      </c>
      <c r="DO43" s="12">
        <v>6</v>
      </c>
      <c r="DP43" s="12">
        <v>1</v>
      </c>
      <c r="DQ43" s="12">
        <v>3.5</v>
      </c>
      <c r="DR43" s="12">
        <v>3</v>
      </c>
      <c r="DS43" s="12">
        <v>2</v>
      </c>
      <c r="DT43" s="12">
        <v>2</v>
      </c>
      <c r="DU43" s="12">
        <v>4.5</v>
      </c>
      <c r="DV43" s="12">
        <v>4</v>
      </c>
      <c r="DW43" s="12">
        <v>4</v>
      </c>
      <c r="DX43" s="12">
        <v>4</v>
      </c>
      <c r="DY43" s="12">
        <v>5.5</v>
      </c>
      <c r="DZ43" s="12">
        <v>2</v>
      </c>
      <c r="EA43" s="12">
        <v>4.5</v>
      </c>
      <c r="EB43" s="12">
        <v>6</v>
      </c>
      <c r="EC43" s="12">
        <v>5.5</v>
      </c>
      <c r="ED43" s="12">
        <v>4</v>
      </c>
      <c r="EE43" s="12">
        <v>10</v>
      </c>
      <c r="EF43" s="12">
        <v>8</v>
      </c>
      <c r="EG43" s="12">
        <v>4</v>
      </c>
      <c r="EH43" s="12">
        <v>7</v>
      </c>
      <c r="EI43" s="12">
        <v>4.5</v>
      </c>
      <c r="EJ43" s="12">
        <v>4</v>
      </c>
      <c r="EK43" s="12">
        <v>3</v>
      </c>
      <c r="EL43" s="12">
        <v>7</v>
      </c>
      <c r="EM43" s="12">
        <v>4</v>
      </c>
      <c r="EN43" s="12">
        <v>8</v>
      </c>
      <c r="EO43" s="12">
        <v>3</v>
      </c>
      <c r="EP43" s="12">
        <v>2</v>
      </c>
      <c r="EQ43" s="12">
        <v>2.5</v>
      </c>
      <c r="ER43" s="12">
        <v>1</v>
      </c>
      <c r="ES43" s="12">
        <v>2</v>
      </c>
      <c r="ET43" s="12">
        <v>2.5</v>
      </c>
      <c r="EU43" s="12">
        <v>2.5</v>
      </c>
      <c r="EV43" s="12">
        <v>2.5</v>
      </c>
      <c r="EW43" s="12">
        <v>2.5</v>
      </c>
      <c r="EX43" s="12">
        <v>6</v>
      </c>
      <c r="EY43" s="12">
        <v>6</v>
      </c>
      <c r="EZ43" s="12">
        <v>6.5</v>
      </c>
      <c r="FA43" s="12">
        <v>4</v>
      </c>
      <c r="FB43" s="12">
        <v>4</v>
      </c>
      <c r="FC43" s="12">
        <v>4</v>
      </c>
      <c r="FD43" s="12">
        <v>3</v>
      </c>
      <c r="FE43" s="12">
        <v>5</v>
      </c>
      <c r="FF43" s="12">
        <v>6</v>
      </c>
      <c r="FG43" s="12">
        <v>8</v>
      </c>
      <c r="FH43" s="12">
        <v>6.5</v>
      </c>
      <c r="FI43" s="12">
        <v>6.5</v>
      </c>
      <c r="FJ43" s="12">
        <v>5.5</v>
      </c>
      <c r="FK43" s="12">
        <v>5.5</v>
      </c>
      <c r="FL43" s="12">
        <v>5.5</v>
      </c>
      <c r="FM43" s="12">
        <v>5</v>
      </c>
      <c r="FN43" s="12">
        <v>4</v>
      </c>
      <c r="FO43" s="12">
        <v>2</v>
      </c>
      <c r="FP43" s="12">
        <v>2</v>
      </c>
      <c r="FQ43" s="12">
        <v>6</v>
      </c>
      <c r="FR43" s="12">
        <v>4</v>
      </c>
      <c r="FS43" s="12">
        <v>5.5</v>
      </c>
      <c r="FT43" s="12">
        <v>3.5</v>
      </c>
      <c r="FU43" s="12">
        <v>3.5</v>
      </c>
      <c r="FV43" s="12">
        <v>2.5</v>
      </c>
      <c r="FW43" s="12">
        <v>1.5</v>
      </c>
      <c r="FX43" s="12">
        <v>1.5</v>
      </c>
      <c r="FY43" s="12">
        <v>1.5</v>
      </c>
      <c r="FZ43" s="12">
        <v>1</v>
      </c>
      <c r="GA43" s="12">
        <v>0.5</v>
      </c>
      <c r="GB43" s="12">
        <v>1</v>
      </c>
      <c r="GC43" s="12">
        <v>1.5</v>
      </c>
      <c r="GD43" s="12">
        <v>2</v>
      </c>
      <c r="GE43" s="12">
        <v>2</v>
      </c>
      <c r="GF43" s="12">
        <v>1</v>
      </c>
      <c r="GG43" s="12">
        <v>1</v>
      </c>
      <c r="GH43" s="12">
        <v>0.5</v>
      </c>
      <c r="GI43" s="12">
        <v>1</v>
      </c>
      <c r="GJ43" s="12">
        <v>1.5</v>
      </c>
      <c r="GK43" s="12">
        <v>2</v>
      </c>
      <c r="GL43" s="12">
        <v>1</v>
      </c>
      <c r="GM43" s="12">
        <v>1.5</v>
      </c>
      <c r="GN43" s="12">
        <v>2</v>
      </c>
      <c r="GO43" s="12">
        <v>4</v>
      </c>
      <c r="GP43" s="12">
        <v>3.5</v>
      </c>
      <c r="GQ43" s="12">
        <v>3</v>
      </c>
      <c r="GR43" s="12">
        <v>4</v>
      </c>
      <c r="GS43" s="12">
        <v>3</v>
      </c>
      <c r="GT43" s="12">
        <v>2</v>
      </c>
      <c r="GU43" s="12">
        <v>1.5</v>
      </c>
      <c r="GV43" s="12">
        <v>1.5</v>
      </c>
      <c r="GW43" s="12">
        <v>1.5</v>
      </c>
      <c r="GX43" s="12">
        <v>3</v>
      </c>
      <c r="GY43" s="12">
        <v>3</v>
      </c>
      <c r="GZ43" s="12">
        <v>2</v>
      </c>
      <c r="HA43" s="12">
        <v>1</v>
      </c>
      <c r="HB43" s="12">
        <v>1.5</v>
      </c>
      <c r="HC43" s="12">
        <v>5</v>
      </c>
      <c r="HD43" s="12">
        <v>1</v>
      </c>
      <c r="HE43" s="12">
        <v>1.5</v>
      </c>
      <c r="HF43" s="12">
        <v>1</v>
      </c>
      <c r="HG43" s="12">
        <v>4</v>
      </c>
      <c r="HH43" s="12">
        <v>2</v>
      </c>
      <c r="HI43" s="12">
        <v>4</v>
      </c>
      <c r="HJ43" s="12">
        <v>2</v>
      </c>
      <c r="HK43" s="12">
        <v>5</v>
      </c>
      <c r="HL43" s="12">
        <v>2</v>
      </c>
      <c r="HM43" s="12">
        <v>2</v>
      </c>
      <c r="HN43" s="12">
        <v>1</v>
      </c>
      <c r="HO43" s="12">
        <v>1</v>
      </c>
      <c r="HP43" s="12">
        <v>1</v>
      </c>
      <c r="HQ43" s="12">
        <v>1</v>
      </c>
      <c r="HR43" s="12">
        <v>1</v>
      </c>
      <c r="HS43" s="12">
        <v>1</v>
      </c>
      <c r="HT43" s="12">
        <v>1</v>
      </c>
      <c r="HU43" s="12">
        <v>2.5</v>
      </c>
      <c r="HV43" s="12">
        <v>3.5</v>
      </c>
      <c r="HW43" s="12">
        <v>5.5</v>
      </c>
      <c r="HX43" s="12">
        <v>0.5</v>
      </c>
      <c r="HY43" s="12">
        <v>0.5</v>
      </c>
      <c r="HZ43" s="12">
        <v>2.5</v>
      </c>
      <c r="IA43" s="12">
        <v>1</v>
      </c>
      <c r="IB43" s="12">
        <v>1</v>
      </c>
      <c r="IC43" s="12">
        <v>1</v>
      </c>
      <c r="ID43" s="12">
        <v>0.5</v>
      </c>
      <c r="IE43" s="12">
        <v>0.5</v>
      </c>
      <c r="IF43" s="12">
        <v>2</v>
      </c>
      <c r="IG43" s="12">
        <v>3</v>
      </c>
      <c r="IH43" s="12">
        <v>2</v>
      </c>
      <c r="II43" s="62">
        <v>0</v>
      </c>
      <c r="IJ43" s="62">
        <v>3</v>
      </c>
      <c r="IK43" s="62">
        <v>3</v>
      </c>
      <c r="IL43" s="62">
        <v>3</v>
      </c>
      <c r="IM43" s="62">
        <v>1</v>
      </c>
      <c r="IN43" s="62">
        <f>AVERAGE(CongestionIndex!C145:D145)</f>
        <v>2.5</v>
      </c>
    </row>
    <row r="44" spans="1:264" s="62" customFormat="1" ht="13.5">
      <c r="A44" s="61" t="s">
        <v>84</v>
      </c>
      <c r="B44" s="12">
        <v>0</v>
      </c>
      <c r="C44" s="12">
        <v>0</v>
      </c>
      <c r="D44" s="12">
        <v>0</v>
      </c>
      <c r="E44" s="12">
        <v>0</v>
      </c>
      <c r="F44" s="12">
        <v>0</v>
      </c>
      <c r="G44" s="12">
        <v>0.5</v>
      </c>
      <c r="H44" s="12">
        <v>0</v>
      </c>
      <c r="I44" s="12">
        <v>0.5</v>
      </c>
      <c r="J44" s="12">
        <v>0.5</v>
      </c>
      <c r="K44" s="12">
        <v>0</v>
      </c>
      <c r="L44" s="12">
        <v>0.5</v>
      </c>
      <c r="M44" s="12">
        <v>0</v>
      </c>
      <c r="N44" s="12">
        <v>1.5</v>
      </c>
      <c r="O44" s="12">
        <v>0.5</v>
      </c>
      <c r="P44" s="12">
        <v>0.5</v>
      </c>
      <c r="Q44" s="12">
        <v>0.5</v>
      </c>
      <c r="R44" s="12">
        <v>1.5</v>
      </c>
      <c r="S44" s="12">
        <v>1.5</v>
      </c>
      <c r="T44" s="12">
        <v>0.5</v>
      </c>
      <c r="U44" s="12">
        <v>0</v>
      </c>
      <c r="V44" s="12">
        <v>0</v>
      </c>
      <c r="W44" s="12">
        <v>0.5</v>
      </c>
      <c r="X44" s="12">
        <v>1</v>
      </c>
      <c r="Y44" s="12">
        <v>0.5</v>
      </c>
      <c r="Z44" s="12">
        <v>0</v>
      </c>
      <c r="AA44" s="12">
        <v>1.5</v>
      </c>
      <c r="AB44" s="12">
        <v>0.5</v>
      </c>
      <c r="AC44" s="12">
        <v>0.5</v>
      </c>
      <c r="AD44" s="12">
        <v>0.5</v>
      </c>
      <c r="AE44" s="12">
        <v>0.5</v>
      </c>
      <c r="AF44" s="12">
        <v>0</v>
      </c>
      <c r="AG44" s="12">
        <v>0</v>
      </c>
      <c r="AH44" s="12">
        <v>0</v>
      </c>
      <c r="AI44" s="12">
        <v>0</v>
      </c>
      <c r="AJ44" s="12">
        <v>0</v>
      </c>
      <c r="AK44" s="12">
        <v>0</v>
      </c>
      <c r="AL44" s="12">
        <v>0</v>
      </c>
      <c r="AM44" s="12">
        <v>1</v>
      </c>
      <c r="AN44" s="12">
        <v>0.5</v>
      </c>
      <c r="AO44" s="12">
        <v>0.5</v>
      </c>
      <c r="AP44" s="12">
        <v>0.5</v>
      </c>
      <c r="AQ44" s="12">
        <v>1</v>
      </c>
      <c r="AR44" s="12">
        <v>1</v>
      </c>
      <c r="AS44" s="12">
        <v>1.5</v>
      </c>
      <c r="AT44" s="12">
        <v>2</v>
      </c>
      <c r="AU44" s="12">
        <v>0.5</v>
      </c>
      <c r="AV44" s="12">
        <v>0.5</v>
      </c>
      <c r="AW44" s="12">
        <v>0.5</v>
      </c>
      <c r="AX44" s="12">
        <v>0.5</v>
      </c>
      <c r="AY44" s="12">
        <v>0</v>
      </c>
      <c r="AZ44" s="12">
        <v>0</v>
      </c>
      <c r="BA44" s="12">
        <v>1.5</v>
      </c>
      <c r="BB44" s="12" t="s">
        <v>623</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6.5</v>
      </c>
      <c r="CT44" s="12">
        <v>10</v>
      </c>
      <c r="CU44" s="12">
        <v>0</v>
      </c>
      <c r="CV44" s="12">
        <v>1</v>
      </c>
      <c r="CW44" s="12">
        <v>2</v>
      </c>
      <c r="CX44" s="12">
        <v>4</v>
      </c>
      <c r="CY44" s="12">
        <v>3.5</v>
      </c>
      <c r="CZ44" s="12">
        <v>1.5</v>
      </c>
      <c r="DA44" s="12">
        <v>2.5</v>
      </c>
      <c r="DB44" s="12">
        <v>1</v>
      </c>
      <c r="DC44" s="12">
        <v>4.5</v>
      </c>
      <c r="DD44" s="12">
        <v>3.5</v>
      </c>
      <c r="DE44" s="12">
        <v>0.5</v>
      </c>
      <c r="DF44" s="12">
        <v>2.5</v>
      </c>
      <c r="DG44" s="12">
        <v>1.5</v>
      </c>
      <c r="DH44" s="12">
        <v>0.5</v>
      </c>
      <c r="DI44" s="12">
        <v>1</v>
      </c>
      <c r="DJ44" s="12">
        <v>0.5</v>
      </c>
      <c r="DK44" s="12">
        <v>3.5</v>
      </c>
      <c r="DL44" s="12">
        <v>2</v>
      </c>
      <c r="DM44" s="12">
        <v>1.5</v>
      </c>
      <c r="DN44" s="12">
        <v>3</v>
      </c>
      <c r="DO44" s="12">
        <v>4</v>
      </c>
      <c r="DP44" s="12">
        <v>2</v>
      </c>
      <c r="DQ44" s="12">
        <v>2</v>
      </c>
      <c r="DR44" s="12">
        <v>2</v>
      </c>
      <c r="DS44" s="12">
        <v>2</v>
      </c>
      <c r="DT44" s="12">
        <v>2</v>
      </c>
      <c r="DU44" s="12">
        <v>1.5</v>
      </c>
      <c r="DV44" s="12">
        <v>2.5</v>
      </c>
      <c r="DW44" s="12">
        <v>3</v>
      </c>
      <c r="DX44" s="12">
        <v>4</v>
      </c>
      <c r="DY44" s="12">
        <v>2</v>
      </c>
      <c r="DZ44" s="12">
        <v>3</v>
      </c>
      <c r="EA44" s="12">
        <v>1</v>
      </c>
      <c r="EB44" s="12">
        <v>1</v>
      </c>
      <c r="EC44" s="12">
        <v>1</v>
      </c>
      <c r="ED44" s="12">
        <v>1</v>
      </c>
      <c r="EE44" s="12">
        <v>3.5</v>
      </c>
      <c r="EF44" s="12">
        <v>3.5</v>
      </c>
      <c r="EG44" s="12">
        <v>1.5</v>
      </c>
      <c r="EH44" s="12">
        <v>1</v>
      </c>
      <c r="EI44" s="12">
        <v>0.5</v>
      </c>
      <c r="EJ44" s="12">
        <v>1</v>
      </c>
      <c r="EK44" s="12">
        <v>1</v>
      </c>
      <c r="EL44" s="12">
        <v>1</v>
      </c>
      <c r="EM44" s="12">
        <v>1.5</v>
      </c>
      <c r="EN44" s="12">
        <v>2</v>
      </c>
      <c r="EO44" s="12">
        <v>2.5</v>
      </c>
      <c r="EP44" s="12">
        <v>0.5</v>
      </c>
      <c r="EQ44" s="12">
        <v>0.5</v>
      </c>
      <c r="ER44" s="12">
        <v>1</v>
      </c>
      <c r="ES44" s="12">
        <v>1</v>
      </c>
      <c r="ET44" s="12">
        <v>0.5</v>
      </c>
      <c r="EU44" s="12">
        <v>0.5</v>
      </c>
      <c r="EV44" s="12">
        <v>0.5</v>
      </c>
      <c r="EW44" s="12">
        <v>1.5</v>
      </c>
      <c r="EX44" s="12">
        <v>2.5</v>
      </c>
      <c r="EY44" s="12">
        <v>1.5</v>
      </c>
      <c r="EZ44" s="12">
        <v>1.5</v>
      </c>
      <c r="FA44" s="12">
        <v>1.5</v>
      </c>
      <c r="FB44" s="12">
        <v>1</v>
      </c>
      <c r="FC44" s="12">
        <v>5</v>
      </c>
      <c r="FD44" s="12">
        <v>4</v>
      </c>
      <c r="FE44" s="12">
        <v>1.5</v>
      </c>
      <c r="FF44" s="12">
        <v>1.5</v>
      </c>
      <c r="FG44" s="12">
        <v>3.5</v>
      </c>
      <c r="FH44" s="12">
        <v>4.5</v>
      </c>
      <c r="FI44" s="12">
        <v>2</v>
      </c>
      <c r="FJ44" s="12">
        <v>2.5</v>
      </c>
      <c r="FK44" s="12">
        <v>1.5</v>
      </c>
      <c r="FL44" s="12">
        <v>1.5</v>
      </c>
      <c r="FM44" s="12">
        <v>2</v>
      </c>
      <c r="FN44" s="12">
        <v>2</v>
      </c>
      <c r="FO44" s="12">
        <v>2.5</v>
      </c>
      <c r="FP44" s="12">
        <v>3</v>
      </c>
      <c r="FQ44" s="12">
        <v>2</v>
      </c>
      <c r="FR44" s="12">
        <v>2</v>
      </c>
      <c r="FS44" s="12">
        <v>2.5</v>
      </c>
      <c r="FT44" s="12">
        <v>2.5</v>
      </c>
      <c r="FU44" s="12">
        <v>3.5</v>
      </c>
      <c r="FV44" s="12">
        <v>4.5</v>
      </c>
      <c r="FW44" s="12">
        <v>4.5</v>
      </c>
      <c r="FX44" s="12">
        <v>3</v>
      </c>
      <c r="FY44" s="12">
        <v>3</v>
      </c>
      <c r="FZ44" s="12">
        <v>3</v>
      </c>
      <c r="GA44" s="12">
        <v>3</v>
      </c>
      <c r="GB44" s="12">
        <v>2</v>
      </c>
      <c r="GC44" s="12">
        <v>2.5</v>
      </c>
      <c r="GD44" s="12">
        <v>1.5</v>
      </c>
      <c r="GE44" s="12">
        <v>1.5</v>
      </c>
      <c r="GF44" s="12">
        <v>2</v>
      </c>
      <c r="GG44" s="12">
        <v>1</v>
      </c>
      <c r="GH44" s="12">
        <v>0.5</v>
      </c>
      <c r="GI44" s="12">
        <v>0.5</v>
      </c>
      <c r="GJ44" s="12">
        <v>0.5</v>
      </c>
      <c r="GK44" s="12">
        <v>1</v>
      </c>
      <c r="GL44" s="12">
        <v>1</v>
      </c>
      <c r="GM44" s="12">
        <v>1.5</v>
      </c>
      <c r="GN44" s="12">
        <v>2</v>
      </c>
      <c r="GO44" s="12">
        <v>2</v>
      </c>
      <c r="GP44" s="12">
        <v>4</v>
      </c>
      <c r="GQ44" s="12">
        <v>5</v>
      </c>
      <c r="GR44" s="12">
        <v>6</v>
      </c>
      <c r="GS44" s="12">
        <v>7</v>
      </c>
      <c r="GT44" s="12">
        <v>0.5</v>
      </c>
      <c r="GU44" s="12">
        <v>0.5</v>
      </c>
      <c r="GV44" s="12">
        <v>1</v>
      </c>
      <c r="GW44" s="12">
        <v>1</v>
      </c>
      <c r="GX44" s="12">
        <v>1</v>
      </c>
      <c r="GY44" s="12">
        <v>1</v>
      </c>
      <c r="GZ44" s="12">
        <v>1</v>
      </c>
      <c r="HA44" s="12">
        <v>1</v>
      </c>
      <c r="HB44" s="12">
        <v>1.5</v>
      </c>
      <c r="HC44" s="12">
        <v>1</v>
      </c>
      <c r="HD44" s="12">
        <v>1</v>
      </c>
      <c r="HE44" s="12">
        <v>1.5</v>
      </c>
      <c r="HF44" s="12">
        <v>1.5</v>
      </c>
      <c r="HG44" s="12">
        <v>2.5</v>
      </c>
      <c r="HH44" s="12">
        <v>2.5</v>
      </c>
      <c r="HI44" s="12">
        <v>1</v>
      </c>
      <c r="HJ44" s="12">
        <v>2</v>
      </c>
      <c r="HK44" s="12">
        <v>1</v>
      </c>
      <c r="HL44" s="12">
        <v>1</v>
      </c>
      <c r="HM44" s="12">
        <v>1</v>
      </c>
      <c r="HN44" s="12">
        <v>1</v>
      </c>
      <c r="HO44" s="12">
        <v>1</v>
      </c>
      <c r="HP44" s="12">
        <v>1</v>
      </c>
      <c r="HQ44" s="12">
        <v>1</v>
      </c>
      <c r="HR44" s="12">
        <v>0.5</v>
      </c>
      <c r="HS44" s="12">
        <v>0.5</v>
      </c>
      <c r="HT44" s="12">
        <v>1.5</v>
      </c>
      <c r="HU44" s="12">
        <v>1.5</v>
      </c>
      <c r="HV44" s="12">
        <v>1.5</v>
      </c>
      <c r="HW44" s="12">
        <v>0.5</v>
      </c>
      <c r="HX44" s="12">
        <v>0.5</v>
      </c>
      <c r="HY44" s="12">
        <v>1.5</v>
      </c>
      <c r="HZ44" s="12">
        <v>1</v>
      </c>
      <c r="IA44" s="12">
        <v>0.5</v>
      </c>
      <c r="IB44" s="12">
        <v>0.5</v>
      </c>
      <c r="IC44" s="12">
        <v>0.5</v>
      </c>
      <c r="ID44" s="12">
        <v>0</v>
      </c>
      <c r="IE44" s="12">
        <v>0</v>
      </c>
      <c r="IF44" s="12">
        <v>0</v>
      </c>
      <c r="IG44" s="113">
        <v>0</v>
      </c>
      <c r="IH44" s="12">
        <v>0.5</v>
      </c>
      <c r="II44" s="62">
        <v>1.5</v>
      </c>
      <c r="IJ44" s="62">
        <v>0</v>
      </c>
      <c r="IK44" s="62">
        <v>1.5</v>
      </c>
      <c r="IL44" s="62">
        <v>1.5</v>
      </c>
      <c r="IM44" s="62">
        <v>1.5</v>
      </c>
      <c r="IN44" s="62">
        <f>AVERAGE(CongestionIndex!C146:D146)</f>
        <v>1</v>
      </c>
    </row>
    <row r="45" spans="1:264" s="62" customFormat="1" ht="13.5">
      <c r="A45" s="61" t="s">
        <v>86</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1</v>
      </c>
      <c r="AT45" s="12">
        <v>0</v>
      </c>
      <c r="AU45" s="12">
        <v>0</v>
      </c>
      <c r="AV45" s="12">
        <v>0</v>
      </c>
      <c r="AW45" s="12">
        <v>0</v>
      </c>
      <c r="AX45" s="12">
        <v>0</v>
      </c>
      <c r="AY45" s="12">
        <v>0</v>
      </c>
      <c r="AZ45" s="12">
        <v>0</v>
      </c>
      <c r="BA45" s="12">
        <v>0</v>
      </c>
      <c r="BB45" s="12" t="s">
        <v>623</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1</v>
      </c>
      <c r="FE45" s="12">
        <v>1</v>
      </c>
      <c r="FF45" s="12">
        <v>1</v>
      </c>
      <c r="FG45" s="12">
        <v>1</v>
      </c>
      <c r="FH45" s="12">
        <v>1</v>
      </c>
      <c r="FI45" s="12">
        <v>1</v>
      </c>
      <c r="FJ45" s="12">
        <v>1</v>
      </c>
      <c r="FK45" s="12">
        <v>2</v>
      </c>
      <c r="FL45" s="12">
        <v>2</v>
      </c>
      <c r="FM45" s="12">
        <v>2.5</v>
      </c>
      <c r="FN45" s="12">
        <v>3</v>
      </c>
      <c r="FO45" s="12">
        <v>5</v>
      </c>
      <c r="FP45" s="12">
        <v>5</v>
      </c>
      <c r="FQ45" s="12">
        <v>5</v>
      </c>
      <c r="FR45" s="12">
        <v>2</v>
      </c>
      <c r="FS45" s="12">
        <v>2.5</v>
      </c>
      <c r="FT45" s="12">
        <v>2.5</v>
      </c>
      <c r="FU45" s="12">
        <v>1.5</v>
      </c>
      <c r="FV45" s="12">
        <v>2.5</v>
      </c>
      <c r="FW45" s="12">
        <v>1.5</v>
      </c>
      <c r="FX45" s="12">
        <v>1.5</v>
      </c>
      <c r="FY45" s="12">
        <v>1.5</v>
      </c>
      <c r="FZ45" s="12">
        <v>1.5</v>
      </c>
      <c r="GA45" s="12">
        <v>2</v>
      </c>
      <c r="GB45" s="12">
        <v>2</v>
      </c>
      <c r="GC45" s="12">
        <v>1</v>
      </c>
      <c r="GD45" s="12">
        <v>3</v>
      </c>
      <c r="GE45" s="12">
        <v>3</v>
      </c>
      <c r="GF45" s="12">
        <v>3.5</v>
      </c>
      <c r="GG45" s="12">
        <v>2.5</v>
      </c>
      <c r="GH45" s="12">
        <v>1</v>
      </c>
      <c r="GI45" s="12">
        <v>0.5</v>
      </c>
      <c r="GJ45" s="12">
        <v>0.5</v>
      </c>
      <c r="GK45" s="12">
        <v>1</v>
      </c>
      <c r="GL45" s="12">
        <v>1</v>
      </c>
      <c r="GM45" s="12">
        <v>1</v>
      </c>
      <c r="GN45" s="12">
        <v>1</v>
      </c>
      <c r="GO45" s="12">
        <v>1</v>
      </c>
      <c r="GP45" s="12">
        <v>1</v>
      </c>
      <c r="GQ45" s="12">
        <v>1</v>
      </c>
      <c r="GR45" s="12">
        <v>1</v>
      </c>
      <c r="GS45" s="12">
        <v>0.5</v>
      </c>
      <c r="GT45" s="12">
        <v>0.5</v>
      </c>
      <c r="GU45" s="12">
        <v>0.5</v>
      </c>
      <c r="GV45" s="12">
        <v>1</v>
      </c>
      <c r="GW45" s="12">
        <v>1</v>
      </c>
      <c r="GX45" s="12">
        <v>1</v>
      </c>
      <c r="GY45" s="12">
        <v>1</v>
      </c>
      <c r="GZ45" s="12">
        <v>1</v>
      </c>
      <c r="HA45" s="12">
        <v>1</v>
      </c>
      <c r="HB45" s="12">
        <v>1.5</v>
      </c>
      <c r="HC45" s="12">
        <v>1</v>
      </c>
      <c r="HD45" s="12">
        <v>1</v>
      </c>
      <c r="HE45" s="12">
        <v>1</v>
      </c>
      <c r="HF45" s="12">
        <v>1</v>
      </c>
      <c r="HG45" s="12">
        <v>2.5</v>
      </c>
      <c r="HH45" s="12">
        <v>2.5</v>
      </c>
      <c r="HI45" s="12">
        <v>1</v>
      </c>
      <c r="HJ45" s="12">
        <v>2</v>
      </c>
      <c r="HK45" s="12">
        <v>1</v>
      </c>
      <c r="HL45" s="12">
        <v>1</v>
      </c>
      <c r="HM45" s="12">
        <v>1</v>
      </c>
      <c r="HN45" s="12">
        <v>1</v>
      </c>
      <c r="HO45" s="12">
        <v>1</v>
      </c>
      <c r="HP45" s="12">
        <v>1</v>
      </c>
      <c r="HQ45" s="12">
        <v>1</v>
      </c>
      <c r="HR45" s="12">
        <v>0.5</v>
      </c>
      <c r="HS45" s="12">
        <v>0.5</v>
      </c>
      <c r="HT45" s="12">
        <v>1.5</v>
      </c>
      <c r="HU45" s="12">
        <v>1.5</v>
      </c>
      <c r="HV45" s="12">
        <v>1.5</v>
      </c>
      <c r="HW45" s="12">
        <v>0.5</v>
      </c>
      <c r="HX45" s="12">
        <v>0.5</v>
      </c>
      <c r="HY45" s="12">
        <v>1.5</v>
      </c>
      <c r="HZ45" s="12">
        <v>1</v>
      </c>
      <c r="IA45" s="12">
        <v>0.5</v>
      </c>
      <c r="IB45" s="12">
        <v>0.5</v>
      </c>
      <c r="IC45" s="12">
        <v>0.5</v>
      </c>
      <c r="ID45" s="12">
        <v>0</v>
      </c>
      <c r="IE45" s="12">
        <v>0</v>
      </c>
      <c r="IF45" s="12">
        <v>0</v>
      </c>
      <c r="IG45" s="113">
        <v>0</v>
      </c>
      <c r="IH45" s="12">
        <v>0.5</v>
      </c>
      <c r="II45" s="62">
        <v>1.5</v>
      </c>
      <c r="IJ45" s="62">
        <v>0</v>
      </c>
      <c r="IK45" s="62">
        <v>1.5</v>
      </c>
      <c r="IL45" s="62">
        <v>2</v>
      </c>
      <c r="IM45" s="62">
        <v>2</v>
      </c>
      <c r="IN45" s="62">
        <f>AVERAGE(CongestionIndex!C147:D147)</f>
        <v>1</v>
      </c>
    </row>
    <row r="46" spans="1:264" s="62" customFormat="1" ht="13.5">
      <c r="A46" s="61" t="s">
        <v>88</v>
      </c>
      <c r="B46" s="12">
        <v>0</v>
      </c>
      <c r="C46" s="12">
        <v>0</v>
      </c>
      <c r="D46" s="12">
        <v>0</v>
      </c>
      <c r="E46" s="12">
        <v>0</v>
      </c>
      <c r="F46" s="12">
        <v>0</v>
      </c>
      <c r="G46" s="12">
        <v>0</v>
      </c>
      <c r="H46" s="12">
        <v>0</v>
      </c>
      <c r="I46" s="12">
        <v>0</v>
      </c>
      <c r="J46" s="12">
        <v>0.5</v>
      </c>
      <c r="K46" s="12">
        <v>0</v>
      </c>
      <c r="L46" s="12">
        <v>0</v>
      </c>
      <c r="M46" s="12">
        <v>0</v>
      </c>
      <c r="N46" s="12">
        <v>0</v>
      </c>
      <c r="O46" s="12">
        <v>2</v>
      </c>
      <c r="P46" s="12">
        <v>2</v>
      </c>
      <c r="Q46" s="12">
        <v>0</v>
      </c>
      <c r="R46" s="12">
        <v>0</v>
      </c>
      <c r="S46" s="12">
        <v>0</v>
      </c>
      <c r="T46" s="12">
        <v>0</v>
      </c>
      <c r="U46" s="12">
        <v>0</v>
      </c>
      <c r="V46" s="12">
        <v>0</v>
      </c>
      <c r="W46" s="12">
        <v>0.5</v>
      </c>
      <c r="X46" s="12">
        <v>0</v>
      </c>
      <c r="Y46" s="12">
        <v>0</v>
      </c>
      <c r="Z46" s="12">
        <v>0</v>
      </c>
      <c r="AA46" s="12">
        <v>0</v>
      </c>
      <c r="AB46" s="12">
        <v>0</v>
      </c>
      <c r="AC46" s="12">
        <v>0</v>
      </c>
      <c r="AD46" s="12">
        <v>0</v>
      </c>
      <c r="AE46" s="12">
        <v>0</v>
      </c>
      <c r="AF46" s="12">
        <v>0</v>
      </c>
      <c r="AG46" s="12">
        <v>1</v>
      </c>
      <c r="AH46" s="12">
        <v>0</v>
      </c>
      <c r="AI46" s="12">
        <v>0</v>
      </c>
      <c r="AJ46" s="12">
        <v>0</v>
      </c>
      <c r="AK46" s="12">
        <v>0</v>
      </c>
      <c r="AL46" s="12">
        <v>0.5</v>
      </c>
      <c r="AM46" s="12">
        <v>0.5</v>
      </c>
      <c r="AN46" s="12">
        <v>0</v>
      </c>
      <c r="AO46" s="12">
        <v>0</v>
      </c>
      <c r="AP46" s="12">
        <v>1</v>
      </c>
      <c r="AQ46" s="12">
        <v>1.5</v>
      </c>
      <c r="AR46" s="12">
        <v>0</v>
      </c>
      <c r="AS46" s="12">
        <v>0</v>
      </c>
      <c r="AT46" s="12">
        <v>1</v>
      </c>
      <c r="AU46" s="12">
        <v>0</v>
      </c>
      <c r="AV46" s="12">
        <v>0</v>
      </c>
      <c r="AW46" s="12">
        <v>0</v>
      </c>
      <c r="AX46" s="12">
        <v>2.5</v>
      </c>
      <c r="AY46" s="12">
        <v>0</v>
      </c>
      <c r="AZ46" s="12">
        <v>0</v>
      </c>
      <c r="BA46" s="12">
        <v>0</v>
      </c>
      <c r="BB46" s="12" t="s">
        <v>623</v>
      </c>
      <c r="BC46" s="12">
        <v>0.5</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1</v>
      </c>
      <c r="FE46" s="12">
        <v>1</v>
      </c>
      <c r="FF46" s="12">
        <v>1</v>
      </c>
      <c r="FG46" s="12">
        <v>1</v>
      </c>
      <c r="FH46" s="12">
        <v>1</v>
      </c>
      <c r="FI46" s="12">
        <v>1</v>
      </c>
      <c r="FJ46" s="12">
        <v>1</v>
      </c>
      <c r="FK46" s="12">
        <v>2</v>
      </c>
      <c r="FL46" s="12">
        <v>2</v>
      </c>
      <c r="FM46" s="12">
        <v>2.5</v>
      </c>
      <c r="FN46" s="12">
        <v>2.5</v>
      </c>
      <c r="FO46" s="12">
        <v>4</v>
      </c>
      <c r="FP46" s="12">
        <v>3.5</v>
      </c>
      <c r="FQ46" s="12">
        <v>0</v>
      </c>
      <c r="FR46" s="12">
        <v>2.5</v>
      </c>
      <c r="FS46" s="12">
        <v>2</v>
      </c>
      <c r="FT46" s="12">
        <v>2</v>
      </c>
      <c r="FU46" s="12">
        <v>3</v>
      </c>
      <c r="FV46" s="12">
        <v>4</v>
      </c>
      <c r="FW46" s="12">
        <v>4</v>
      </c>
      <c r="FX46" s="12">
        <v>4</v>
      </c>
      <c r="FY46" s="12">
        <v>4</v>
      </c>
      <c r="FZ46" s="12">
        <v>4.5</v>
      </c>
      <c r="GA46" s="12">
        <v>3.5</v>
      </c>
      <c r="GB46" s="12">
        <v>3.5</v>
      </c>
      <c r="GC46" s="12">
        <v>3.5</v>
      </c>
      <c r="GD46" s="12">
        <v>1</v>
      </c>
      <c r="GE46" s="12">
        <v>1</v>
      </c>
      <c r="GF46" s="12">
        <v>1</v>
      </c>
      <c r="GG46" s="12">
        <v>1</v>
      </c>
      <c r="GH46" s="12">
        <v>1</v>
      </c>
      <c r="GI46" s="12">
        <v>1</v>
      </c>
      <c r="GJ46" s="12">
        <v>1</v>
      </c>
      <c r="GK46" s="12">
        <v>1</v>
      </c>
      <c r="GL46" s="12">
        <v>1</v>
      </c>
      <c r="GM46" s="12">
        <v>1</v>
      </c>
      <c r="GN46" s="12">
        <v>1</v>
      </c>
      <c r="GO46" s="12">
        <v>1</v>
      </c>
      <c r="GP46" s="12">
        <v>1</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2</v>
      </c>
      <c r="HJ46" s="12">
        <v>2</v>
      </c>
      <c r="HK46" s="12">
        <v>2</v>
      </c>
      <c r="HL46" s="12">
        <v>1.5</v>
      </c>
      <c r="HM46" s="12">
        <v>1</v>
      </c>
      <c r="HN46" s="12">
        <v>1</v>
      </c>
      <c r="HO46" s="12">
        <v>1</v>
      </c>
      <c r="HP46" s="12">
        <v>1</v>
      </c>
      <c r="HQ46" s="12">
        <v>1</v>
      </c>
      <c r="HR46" s="12">
        <v>1</v>
      </c>
      <c r="HS46" s="12">
        <v>1</v>
      </c>
      <c r="HT46" s="12">
        <v>1</v>
      </c>
      <c r="HU46" s="12">
        <v>1</v>
      </c>
      <c r="HV46" s="12">
        <v>1</v>
      </c>
      <c r="HW46" s="12">
        <v>0.5</v>
      </c>
      <c r="HX46" s="12">
        <v>0.5</v>
      </c>
      <c r="HY46" s="12">
        <v>0.5</v>
      </c>
      <c r="HZ46" s="12">
        <v>0.5</v>
      </c>
      <c r="IA46" s="12">
        <v>0.5</v>
      </c>
      <c r="IB46" s="12">
        <v>0.5</v>
      </c>
      <c r="IC46" s="12">
        <v>0.5</v>
      </c>
      <c r="ID46" s="12">
        <v>0.5</v>
      </c>
      <c r="IE46" s="12">
        <v>0.5</v>
      </c>
      <c r="IF46" s="12">
        <v>0.5</v>
      </c>
      <c r="IG46" s="12">
        <v>0.5</v>
      </c>
      <c r="IH46" s="12">
        <v>0.5</v>
      </c>
      <c r="II46" s="62">
        <v>0.5</v>
      </c>
      <c r="IJ46" s="62">
        <v>0.5</v>
      </c>
      <c r="IK46" s="62">
        <v>0.5</v>
      </c>
      <c r="IL46" s="62">
        <v>2</v>
      </c>
      <c r="IM46" s="62">
        <v>2</v>
      </c>
      <c r="IN46" s="62">
        <f>AVERAGE(CongestionIndex!C148:D148)</f>
        <v>2</v>
      </c>
    </row>
    <row r="47" spans="1:264" s="62" customFormat="1" ht="13.5">
      <c r="A47" s="61" t="s">
        <v>90</v>
      </c>
      <c r="B47" s="60">
        <v>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1</v>
      </c>
      <c r="AH47" s="60">
        <v>0</v>
      </c>
      <c r="AI47" s="60">
        <v>0</v>
      </c>
      <c r="AJ47" s="60">
        <v>2.5</v>
      </c>
      <c r="AK47" s="60">
        <v>1.5</v>
      </c>
      <c r="AL47" s="60">
        <v>0</v>
      </c>
      <c r="AM47" s="60">
        <v>1.5</v>
      </c>
      <c r="AN47" s="60">
        <v>0</v>
      </c>
      <c r="AO47" s="60">
        <v>0</v>
      </c>
      <c r="AP47" s="60">
        <v>0</v>
      </c>
      <c r="AQ47" s="60">
        <v>0</v>
      </c>
      <c r="AR47" s="60">
        <v>0</v>
      </c>
      <c r="AS47" s="60">
        <v>0</v>
      </c>
      <c r="AT47" s="60">
        <v>0</v>
      </c>
      <c r="AU47" s="60">
        <v>0</v>
      </c>
      <c r="AV47" s="60">
        <v>0</v>
      </c>
      <c r="AW47" s="60">
        <v>0</v>
      </c>
      <c r="AX47" s="60">
        <v>0</v>
      </c>
      <c r="AY47" s="60">
        <v>0</v>
      </c>
      <c r="AZ47" s="60">
        <v>0</v>
      </c>
      <c r="BA47" s="60">
        <v>0</v>
      </c>
      <c r="BB47" s="12" t="s">
        <v>623</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2.5</v>
      </c>
      <c r="CS47" s="12">
        <v>0</v>
      </c>
      <c r="CT47" s="12">
        <v>0</v>
      </c>
      <c r="CU47" s="12">
        <v>0</v>
      </c>
      <c r="CV47" s="12">
        <v>0</v>
      </c>
      <c r="CW47" s="12">
        <v>0</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1</v>
      </c>
      <c r="FE47" s="12">
        <v>1</v>
      </c>
      <c r="FF47" s="12">
        <v>1</v>
      </c>
      <c r="FG47" s="12">
        <v>1</v>
      </c>
      <c r="FH47" s="12">
        <v>1</v>
      </c>
      <c r="FI47" s="12">
        <v>1</v>
      </c>
      <c r="FJ47" s="12">
        <v>1</v>
      </c>
      <c r="FK47" s="12">
        <v>2</v>
      </c>
      <c r="FL47" s="12">
        <v>2</v>
      </c>
      <c r="FM47" s="12">
        <v>2</v>
      </c>
      <c r="FN47" s="12">
        <v>1.5</v>
      </c>
      <c r="FO47" s="12">
        <v>2</v>
      </c>
      <c r="FP47" s="12">
        <v>2</v>
      </c>
      <c r="FQ47" s="12">
        <v>0</v>
      </c>
      <c r="FR47" s="12">
        <v>2.5</v>
      </c>
      <c r="FS47" s="12">
        <v>3</v>
      </c>
      <c r="FT47" s="12">
        <v>3</v>
      </c>
      <c r="FU47" s="12">
        <v>3</v>
      </c>
      <c r="FV47" s="12">
        <v>3</v>
      </c>
      <c r="FW47" s="12">
        <v>4</v>
      </c>
      <c r="FX47" s="12">
        <v>4</v>
      </c>
      <c r="FY47" s="12">
        <v>4</v>
      </c>
      <c r="FZ47" s="12">
        <v>4.5</v>
      </c>
      <c r="GA47" s="12">
        <v>4.5</v>
      </c>
      <c r="GB47" s="12">
        <v>3.5</v>
      </c>
      <c r="GC47" s="12">
        <v>1.5</v>
      </c>
      <c r="GD47" s="12">
        <v>1</v>
      </c>
      <c r="GE47" s="12">
        <v>1</v>
      </c>
      <c r="GF47" s="12">
        <v>1</v>
      </c>
      <c r="GG47" s="12">
        <v>1</v>
      </c>
      <c r="GH47" s="12">
        <v>1</v>
      </c>
      <c r="GI47" s="12">
        <v>1</v>
      </c>
      <c r="GJ47" s="12">
        <v>1</v>
      </c>
      <c r="GK47" s="12">
        <v>1</v>
      </c>
      <c r="GL47" s="12">
        <v>1</v>
      </c>
      <c r="GM47" s="12">
        <v>1</v>
      </c>
      <c r="GN47" s="12">
        <v>1</v>
      </c>
      <c r="GO47" s="12">
        <v>1</v>
      </c>
      <c r="GP47" s="12">
        <v>1</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2</v>
      </c>
      <c r="HJ47" s="12">
        <v>2</v>
      </c>
      <c r="HK47" s="12">
        <v>2</v>
      </c>
      <c r="HL47" s="12">
        <v>1.5</v>
      </c>
      <c r="HM47" s="12">
        <v>1</v>
      </c>
      <c r="HN47" s="12">
        <v>1</v>
      </c>
      <c r="HO47" s="12">
        <v>1</v>
      </c>
      <c r="HP47" s="12">
        <v>1</v>
      </c>
      <c r="HQ47" s="12">
        <v>1</v>
      </c>
      <c r="HR47" s="12">
        <v>1</v>
      </c>
      <c r="HS47" s="12">
        <v>1</v>
      </c>
      <c r="HT47" s="12">
        <v>1</v>
      </c>
      <c r="HU47" s="12">
        <v>1</v>
      </c>
      <c r="HV47" s="12">
        <v>1</v>
      </c>
      <c r="HW47" s="12">
        <v>0.5</v>
      </c>
      <c r="HX47" s="12">
        <v>0.5</v>
      </c>
      <c r="HY47" s="12">
        <v>0.5</v>
      </c>
      <c r="HZ47" s="12">
        <v>0.5</v>
      </c>
      <c r="IA47" s="12">
        <v>0.5</v>
      </c>
      <c r="IB47" s="12">
        <v>0.5</v>
      </c>
      <c r="IC47" s="12">
        <v>0.5</v>
      </c>
      <c r="ID47" s="12">
        <v>0.5</v>
      </c>
      <c r="IE47" s="12">
        <v>0.5</v>
      </c>
      <c r="IF47" s="12">
        <v>0.5</v>
      </c>
      <c r="IG47" s="12">
        <v>0.5</v>
      </c>
      <c r="IH47" s="12">
        <v>0.5</v>
      </c>
      <c r="II47" s="62">
        <v>0.5</v>
      </c>
      <c r="IJ47" s="62">
        <v>0.5</v>
      </c>
      <c r="IK47" s="62">
        <v>0.5</v>
      </c>
      <c r="IL47" s="62">
        <v>1.5</v>
      </c>
      <c r="IM47" s="62">
        <v>1.5</v>
      </c>
      <c r="IN47" s="62">
        <f>AVERAGE(CongestionIndex!C149:D149)</f>
        <v>1.5</v>
      </c>
    </row>
    <row r="48" spans="1:264" s="62" customFormat="1" ht="13.5">
      <c r="A48" s="61" t="s">
        <v>92</v>
      </c>
      <c r="B48" s="64">
        <v>0</v>
      </c>
      <c r="C48" s="64">
        <v>0</v>
      </c>
      <c r="D48" s="64">
        <v>0</v>
      </c>
      <c r="E48" s="64">
        <v>0</v>
      </c>
      <c r="F48" s="64">
        <v>0</v>
      </c>
      <c r="G48" s="64">
        <v>0</v>
      </c>
      <c r="H48" s="64">
        <v>0</v>
      </c>
      <c r="I48" s="64">
        <v>0</v>
      </c>
      <c r="J48" s="64">
        <v>0</v>
      </c>
      <c r="K48" s="64">
        <v>0</v>
      </c>
      <c r="L48" s="64">
        <v>0</v>
      </c>
      <c r="M48" s="64">
        <v>0</v>
      </c>
      <c r="N48" s="64">
        <v>0</v>
      </c>
      <c r="O48" s="64">
        <v>1</v>
      </c>
      <c r="P48" s="64">
        <v>0</v>
      </c>
      <c r="Q48" s="64">
        <v>0</v>
      </c>
      <c r="R48" s="64">
        <v>0</v>
      </c>
      <c r="S48" s="64">
        <v>0</v>
      </c>
      <c r="T48" s="64">
        <v>0</v>
      </c>
      <c r="U48" s="64">
        <v>0.5</v>
      </c>
      <c r="V48" s="64">
        <v>0</v>
      </c>
      <c r="W48" s="64">
        <v>0</v>
      </c>
      <c r="X48" s="64">
        <v>0.5</v>
      </c>
      <c r="Y48" s="64">
        <v>0.5</v>
      </c>
      <c r="Z48" s="64">
        <v>1</v>
      </c>
      <c r="AA48" s="64">
        <v>0</v>
      </c>
      <c r="AB48" s="64">
        <v>0</v>
      </c>
      <c r="AC48" s="64">
        <v>2</v>
      </c>
      <c r="AD48" s="64">
        <v>0.5</v>
      </c>
      <c r="AE48" s="64">
        <v>0.5</v>
      </c>
      <c r="AF48" s="64">
        <v>0.5</v>
      </c>
      <c r="AG48" s="64">
        <v>0.5</v>
      </c>
      <c r="AH48" s="64">
        <v>1</v>
      </c>
      <c r="AI48" s="64">
        <v>2.5</v>
      </c>
      <c r="AJ48" s="64">
        <v>1.5</v>
      </c>
      <c r="AK48" s="64">
        <v>2</v>
      </c>
      <c r="AL48" s="64">
        <v>2</v>
      </c>
      <c r="AM48" s="64">
        <v>2</v>
      </c>
      <c r="AN48" s="64">
        <v>3</v>
      </c>
      <c r="AO48" s="64">
        <v>3</v>
      </c>
      <c r="AP48" s="64">
        <v>1.5</v>
      </c>
      <c r="AQ48" s="64">
        <v>2</v>
      </c>
      <c r="AR48" s="64">
        <v>0.5</v>
      </c>
      <c r="AS48" s="64">
        <v>0.5</v>
      </c>
      <c r="AT48" s="64">
        <v>0</v>
      </c>
      <c r="AU48" s="64">
        <v>0</v>
      </c>
      <c r="AV48" s="64">
        <v>1.5</v>
      </c>
      <c r="AW48" s="64">
        <v>0.5</v>
      </c>
      <c r="AX48" s="64">
        <v>1.5</v>
      </c>
      <c r="AY48" s="64">
        <v>0</v>
      </c>
      <c r="AZ48" s="64">
        <v>0</v>
      </c>
      <c r="BA48" s="64">
        <v>0.5</v>
      </c>
      <c r="BB48" s="12" t="s">
        <v>623</v>
      </c>
      <c r="BC48" s="12">
        <v>0</v>
      </c>
      <c r="BD48" s="12">
        <v>0</v>
      </c>
      <c r="BE48" s="12">
        <v>0</v>
      </c>
      <c r="BF48" s="12">
        <v>0</v>
      </c>
      <c r="BG48" s="12">
        <v>0</v>
      </c>
      <c r="BH48" s="12">
        <v>0.5</v>
      </c>
      <c r="BI48" s="12">
        <v>0</v>
      </c>
      <c r="BJ48" s="12">
        <v>0</v>
      </c>
      <c r="BK48" s="12">
        <v>0</v>
      </c>
      <c r="BL48" s="12">
        <v>0</v>
      </c>
      <c r="BM48" s="12">
        <v>1.5</v>
      </c>
      <c r="BN48" s="12">
        <v>1.5</v>
      </c>
      <c r="BO48" s="12">
        <v>1.5</v>
      </c>
      <c r="BP48" s="12">
        <v>0.5</v>
      </c>
      <c r="BQ48" s="12">
        <v>0.5</v>
      </c>
      <c r="BR48" s="12">
        <v>2</v>
      </c>
      <c r="BS48" s="12">
        <v>3</v>
      </c>
      <c r="BT48" s="12">
        <v>2</v>
      </c>
      <c r="BU48" s="12">
        <v>1.5</v>
      </c>
      <c r="BV48" s="12">
        <v>2</v>
      </c>
      <c r="BW48" s="12">
        <v>3</v>
      </c>
      <c r="BX48" s="12">
        <v>5</v>
      </c>
      <c r="BY48" s="12">
        <v>2.5</v>
      </c>
      <c r="BZ48" s="12">
        <v>2.5</v>
      </c>
      <c r="CA48" s="12">
        <v>2</v>
      </c>
      <c r="CB48" s="12">
        <v>1.5</v>
      </c>
      <c r="CC48" s="12">
        <v>0.5</v>
      </c>
      <c r="CD48" s="12">
        <v>2</v>
      </c>
      <c r="CE48" s="12">
        <v>1</v>
      </c>
      <c r="CF48" s="12">
        <v>0.5</v>
      </c>
      <c r="CG48" s="12">
        <v>0.5</v>
      </c>
      <c r="CH48" s="12">
        <v>1</v>
      </c>
      <c r="CI48" s="12">
        <v>2</v>
      </c>
      <c r="CJ48" s="12">
        <v>0</v>
      </c>
      <c r="CK48" s="12">
        <v>0</v>
      </c>
      <c r="CL48" s="12">
        <v>0.5</v>
      </c>
      <c r="CM48" s="12">
        <v>2</v>
      </c>
      <c r="CN48" s="12">
        <v>0.5</v>
      </c>
      <c r="CO48" s="12">
        <v>2.5</v>
      </c>
      <c r="CP48" s="12">
        <v>1.5</v>
      </c>
      <c r="CQ48" s="12">
        <v>2</v>
      </c>
      <c r="CR48" s="12">
        <v>1.5</v>
      </c>
      <c r="CS48" s="12">
        <v>1.5</v>
      </c>
      <c r="CT48" s="12">
        <v>2</v>
      </c>
      <c r="CU48" s="12">
        <v>4</v>
      </c>
      <c r="CV48" s="12">
        <v>2.5</v>
      </c>
      <c r="CW48" s="12">
        <v>2</v>
      </c>
      <c r="CX48" s="12">
        <v>0.5</v>
      </c>
      <c r="CY48" s="12">
        <v>1.5</v>
      </c>
      <c r="CZ48" s="12">
        <v>2</v>
      </c>
      <c r="DA48" s="12">
        <v>1</v>
      </c>
      <c r="DB48" s="12">
        <v>0</v>
      </c>
      <c r="DC48" s="12">
        <v>1.5</v>
      </c>
      <c r="DD48" s="12">
        <v>0.5</v>
      </c>
      <c r="DE48" s="12">
        <v>0</v>
      </c>
      <c r="DF48" s="12">
        <v>0</v>
      </c>
      <c r="DG48" s="12">
        <v>1</v>
      </c>
      <c r="DH48" s="12">
        <v>0</v>
      </c>
      <c r="DI48" s="12">
        <v>2.5</v>
      </c>
      <c r="DJ48" s="12">
        <v>2</v>
      </c>
      <c r="DK48" s="12">
        <v>4.5</v>
      </c>
      <c r="DL48" s="12">
        <v>3</v>
      </c>
      <c r="DM48" s="12">
        <v>5</v>
      </c>
      <c r="DN48" s="12">
        <v>5.5</v>
      </c>
      <c r="DO48" s="12">
        <v>1.5</v>
      </c>
      <c r="DP48" s="12">
        <v>1.5</v>
      </c>
      <c r="DQ48" s="12">
        <v>0.5</v>
      </c>
      <c r="DR48" s="12">
        <v>1</v>
      </c>
      <c r="DS48" s="12">
        <v>1</v>
      </c>
      <c r="DT48" s="12">
        <v>0.5</v>
      </c>
      <c r="DU48" s="12">
        <v>1.5</v>
      </c>
      <c r="DV48" s="12">
        <v>1.5</v>
      </c>
      <c r="DW48" s="12">
        <v>2</v>
      </c>
      <c r="DX48" s="12">
        <v>2.5</v>
      </c>
      <c r="DY48" s="12">
        <v>1.5</v>
      </c>
      <c r="DZ48" s="12">
        <v>1</v>
      </c>
      <c r="EA48" s="12">
        <v>1.5</v>
      </c>
      <c r="EB48" s="12">
        <v>1</v>
      </c>
      <c r="EC48" s="12">
        <v>2</v>
      </c>
      <c r="ED48" s="12">
        <v>1.5</v>
      </c>
      <c r="EE48" s="12">
        <v>1</v>
      </c>
      <c r="EF48" s="12">
        <v>1.5</v>
      </c>
      <c r="EG48" s="12">
        <v>2</v>
      </c>
      <c r="EH48" s="12">
        <v>0.5</v>
      </c>
      <c r="EI48" s="12">
        <v>1</v>
      </c>
      <c r="EJ48" s="12">
        <v>0.5</v>
      </c>
      <c r="EK48" s="12">
        <v>0.5</v>
      </c>
      <c r="EL48" s="12">
        <v>0.5</v>
      </c>
      <c r="EM48" s="12">
        <v>0.5</v>
      </c>
      <c r="EN48" s="12">
        <v>2.5</v>
      </c>
      <c r="EO48" s="12">
        <v>1</v>
      </c>
      <c r="EP48" s="12">
        <v>1</v>
      </c>
      <c r="EQ48" s="12">
        <v>1.5</v>
      </c>
      <c r="ER48" s="12">
        <v>3</v>
      </c>
      <c r="ES48" s="12">
        <v>3</v>
      </c>
      <c r="ET48" s="12">
        <v>2.5</v>
      </c>
      <c r="EU48" s="12">
        <v>2.5</v>
      </c>
      <c r="EV48" s="12">
        <v>2.5</v>
      </c>
      <c r="EW48" s="12">
        <v>2</v>
      </c>
      <c r="EX48" s="12">
        <v>2</v>
      </c>
      <c r="EY48" s="12">
        <v>2.5</v>
      </c>
      <c r="EZ48" s="12">
        <v>2.5</v>
      </c>
      <c r="FA48" s="12">
        <v>2</v>
      </c>
      <c r="FB48" s="12">
        <v>1</v>
      </c>
      <c r="FC48" s="12">
        <v>4.5</v>
      </c>
      <c r="FD48" s="12">
        <v>6</v>
      </c>
      <c r="FE48" s="12">
        <v>3</v>
      </c>
      <c r="FF48" s="12">
        <v>3</v>
      </c>
      <c r="FG48" s="12">
        <v>2</v>
      </c>
      <c r="FH48" s="12">
        <v>3.5</v>
      </c>
      <c r="FI48" s="12">
        <v>3.5</v>
      </c>
      <c r="FJ48" s="12">
        <v>4</v>
      </c>
      <c r="FK48" s="12">
        <v>3</v>
      </c>
      <c r="FL48" s="12">
        <v>3</v>
      </c>
      <c r="FM48" s="12">
        <v>2.5</v>
      </c>
      <c r="FN48" s="12">
        <v>1</v>
      </c>
      <c r="FO48" s="12">
        <v>2</v>
      </c>
      <c r="FP48" s="12">
        <v>3</v>
      </c>
      <c r="FQ48" s="12">
        <v>0</v>
      </c>
      <c r="FR48" s="12">
        <v>3</v>
      </c>
      <c r="FS48" s="12">
        <v>2.5</v>
      </c>
      <c r="FT48" s="12">
        <v>1.5</v>
      </c>
      <c r="FU48" s="12">
        <v>1.5</v>
      </c>
      <c r="FV48" s="12">
        <v>2.5</v>
      </c>
      <c r="FW48" s="12">
        <v>1</v>
      </c>
      <c r="FX48" s="12">
        <v>1</v>
      </c>
      <c r="FY48" s="12">
        <v>2</v>
      </c>
      <c r="FZ48" s="12">
        <v>1.5</v>
      </c>
      <c r="GA48" s="12">
        <v>1.5</v>
      </c>
      <c r="GB48" s="12">
        <v>1</v>
      </c>
      <c r="GC48" s="12">
        <v>1</v>
      </c>
      <c r="GD48" s="12">
        <v>1</v>
      </c>
      <c r="GE48" s="12">
        <v>1.5</v>
      </c>
      <c r="GF48" s="12">
        <v>5.5</v>
      </c>
      <c r="GG48" s="12">
        <v>5.5</v>
      </c>
      <c r="GH48" s="12">
        <v>5.5</v>
      </c>
      <c r="GI48" s="12">
        <v>5.5</v>
      </c>
      <c r="GJ48" s="12">
        <v>5.5</v>
      </c>
      <c r="GK48" s="12">
        <v>5.5</v>
      </c>
      <c r="GL48" s="12">
        <v>5.5</v>
      </c>
      <c r="GM48" s="12">
        <v>5.5</v>
      </c>
      <c r="GN48" s="12">
        <v>5.5</v>
      </c>
      <c r="GO48" s="12">
        <v>5.5</v>
      </c>
      <c r="GP48" s="12">
        <v>5.5</v>
      </c>
      <c r="GQ48" s="12">
        <v>5.5</v>
      </c>
      <c r="GR48" s="12">
        <v>5.5</v>
      </c>
      <c r="GS48" s="12">
        <v>5.5</v>
      </c>
      <c r="GT48" s="12">
        <v>5.5</v>
      </c>
      <c r="GU48" s="12">
        <v>0.5</v>
      </c>
      <c r="GV48" s="12">
        <v>1</v>
      </c>
      <c r="GW48" s="12">
        <v>1</v>
      </c>
      <c r="GX48" s="12">
        <v>1</v>
      </c>
      <c r="GY48" s="12">
        <v>1</v>
      </c>
      <c r="GZ48" s="12">
        <v>1</v>
      </c>
      <c r="HA48" s="12">
        <v>1</v>
      </c>
      <c r="HB48" s="12">
        <v>1</v>
      </c>
      <c r="HC48" s="12">
        <v>1</v>
      </c>
      <c r="HD48" s="12">
        <v>1</v>
      </c>
      <c r="HE48" s="12">
        <v>1</v>
      </c>
      <c r="HF48" s="12">
        <v>2</v>
      </c>
      <c r="HG48" s="12">
        <v>2</v>
      </c>
      <c r="HH48" s="12">
        <v>2</v>
      </c>
      <c r="HI48" s="12">
        <v>2</v>
      </c>
      <c r="HJ48" s="12">
        <v>1</v>
      </c>
      <c r="HK48" s="12">
        <v>1</v>
      </c>
      <c r="HL48" s="12">
        <v>1</v>
      </c>
      <c r="HM48" s="12">
        <v>1</v>
      </c>
      <c r="HN48" s="12">
        <v>1</v>
      </c>
      <c r="HO48" s="12">
        <v>1</v>
      </c>
      <c r="HP48" s="12">
        <v>1</v>
      </c>
      <c r="HQ48" s="12">
        <v>1</v>
      </c>
      <c r="HR48" s="12">
        <v>1</v>
      </c>
      <c r="HS48" s="12">
        <v>1</v>
      </c>
      <c r="HT48" s="12">
        <v>1</v>
      </c>
      <c r="HU48" s="12">
        <v>1</v>
      </c>
      <c r="HV48" s="12">
        <v>1</v>
      </c>
      <c r="HW48" s="12">
        <v>0.5</v>
      </c>
      <c r="HX48" s="12">
        <v>0.5</v>
      </c>
      <c r="HY48" s="12">
        <v>0.5</v>
      </c>
      <c r="HZ48" s="12">
        <v>0.5</v>
      </c>
      <c r="IA48" s="12">
        <v>0.5</v>
      </c>
      <c r="IB48" s="12">
        <v>0.5</v>
      </c>
      <c r="IC48" s="12">
        <v>0.5</v>
      </c>
      <c r="ID48" s="12">
        <v>0.5</v>
      </c>
      <c r="IE48" s="12">
        <v>0.5</v>
      </c>
      <c r="IF48" s="12">
        <v>0.5</v>
      </c>
      <c r="IG48" s="12">
        <v>0.5</v>
      </c>
      <c r="IH48" s="12">
        <v>0.5</v>
      </c>
      <c r="II48" s="62">
        <v>0.5</v>
      </c>
      <c r="IJ48" s="62">
        <v>0.5</v>
      </c>
      <c r="IK48" s="62">
        <v>0.5</v>
      </c>
      <c r="IL48" s="62">
        <v>1.5</v>
      </c>
      <c r="IM48" s="62">
        <v>1.5</v>
      </c>
      <c r="IN48" s="62">
        <f>AVERAGE(CongestionIndex!C150:D150)</f>
        <v>1.5</v>
      </c>
    </row>
    <row r="49" spans="1:251" s="62" customFormat="1" ht="13.5">
      <c r="A49" s="61" t="s">
        <v>94</v>
      </c>
      <c r="B49" s="64">
        <v>1</v>
      </c>
      <c r="C49" s="64">
        <v>0</v>
      </c>
      <c r="D49" s="64">
        <v>0.5</v>
      </c>
      <c r="E49" s="64">
        <v>0</v>
      </c>
      <c r="F49" s="64">
        <v>0</v>
      </c>
      <c r="G49" s="64">
        <v>0</v>
      </c>
      <c r="H49" s="64">
        <v>0</v>
      </c>
      <c r="I49" s="64">
        <v>0</v>
      </c>
      <c r="J49" s="64">
        <v>0</v>
      </c>
      <c r="K49" s="64">
        <v>0</v>
      </c>
      <c r="L49" s="64">
        <v>0</v>
      </c>
      <c r="M49" s="64">
        <v>0</v>
      </c>
      <c r="N49" s="64">
        <v>1</v>
      </c>
      <c r="O49" s="64">
        <v>0.5</v>
      </c>
      <c r="P49" s="64">
        <v>1.5</v>
      </c>
      <c r="Q49" s="64">
        <v>0.5</v>
      </c>
      <c r="R49" s="64">
        <v>1</v>
      </c>
      <c r="S49" s="64">
        <v>2</v>
      </c>
      <c r="T49" s="64">
        <v>0.5</v>
      </c>
      <c r="U49" s="64">
        <v>0</v>
      </c>
      <c r="V49" s="64">
        <v>0</v>
      </c>
      <c r="W49" s="64">
        <v>0</v>
      </c>
      <c r="X49" s="64">
        <v>0</v>
      </c>
      <c r="Y49" s="64">
        <v>0</v>
      </c>
      <c r="Z49" s="64">
        <v>0.5</v>
      </c>
      <c r="AA49" s="64">
        <v>0.5</v>
      </c>
      <c r="AB49" s="64">
        <v>0</v>
      </c>
      <c r="AC49" s="64">
        <v>3</v>
      </c>
      <c r="AD49" s="64">
        <v>0</v>
      </c>
      <c r="AE49" s="64">
        <v>1</v>
      </c>
      <c r="AF49" s="64">
        <v>1</v>
      </c>
      <c r="AG49" s="64">
        <v>1.5</v>
      </c>
      <c r="AH49" s="64">
        <v>1</v>
      </c>
      <c r="AI49" s="64">
        <v>1.5</v>
      </c>
      <c r="AJ49" s="64">
        <v>2</v>
      </c>
      <c r="AK49" s="64">
        <v>3</v>
      </c>
      <c r="AL49" s="64">
        <v>3.5</v>
      </c>
      <c r="AM49" s="64">
        <v>1.5</v>
      </c>
      <c r="AN49" s="64">
        <v>1</v>
      </c>
      <c r="AO49" s="64">
        <v>1.5</v>
      </c>
      <c r="AP49" s="64">
        <v>2.5</v>
      </c>
      <c r="AQ49" s="64">
        <v>2</v>
      </c>
      <c r="AR49" s="64">
        <v>4</v>
      </c>
      <c r="AS49" s="64">
        <v>2</v>
      </c>
      <c r="AT49" s="64">
        <v>1</v>
      </c>
      <c r="AU49" s="64">
        <v>2</v>
      </c>
      <c r="AV49" s="64">
        <v>2.5</v>
      </c>
      <c r="AW49" s="64">
        <v>0</v>
      </c>
      <c r="AX49" s="64">
        <v>2</v>
      </c>
      <c r="AY49" s="64">
        <v>2.5</v>
      </c>
      <c r="AZ49" s="64">
        <v>1</v>
      </c>
      <c r="BA49" s="64">
        <v>2</v>
      </c>
      <c r="BB49" s="12" t="s">
        <v>623</v>
      </c>
      <c r="BC49" s="12">
        <v>2</v>
      </c>
      <c r="BD49" s="12">
        <v>0</v>
      </c>
      <c r="BE49" s="12">
        <v>0</v>
      </c>
      <c r="BF49" s="12">
        <v>0</v>
      </c>
      <c r="BG49" s="12">
        <v>0.5</v>
      </c>
      <c r="BH49" s="12">
        <v>0</v>
      </c>
      <c r="BI49" s="12">
        <v>1</v>
      </c>
      <c r="BJ49" s="12">
        <v>1</v>
      </c>
      <c r="BK49" s="12">
        <v>0.5</v>
      </c>
      <c r="BL49" s="12">
        <v>0</v>
      </c>
      <c r="BM49" s="12">
        <v>0</v>
      </c>
      <c r="BN49" s="12">
        <v>2.5</v>
      </c>
      <c r="BO49" s="12">
        <v>0.5</v>
      </c>
      <c r="BP49" s="12">
        <v>2.5</v>
      </c>
      <c r="BQ49" s="12">
        <v>1</v>
      </c>
      <c r="BR49" s="12">
        <v>0.5</v>
      </c>
      <c r="BS49" s="12">
        <v>2.5</v>
      </c>
      <c r="BT49" s="12">
        <v>1</v>
      </c>
      <c r="BU49" s="12">
        <v>0</v>
      </c>
      <c r="BV49" s="12">
        <v>2</v>
      </c>
      <c r="BW49" s="12">
        <v>2.5</v>
      </c>
      <c r="BX49" s="12">
        <v>2</v>
      </c>
      <c r="BY49" s="12">
        <v>1.5</v>
      </c>
      <c r="BZ49" s="12">
        <v>2.5</v>
      </c>
      <c r="CA49" s="12">
        <v>1.5</v>
      </c>
      <c r="CB49" s="12">
        <v>0.5</v>
      </c>
      <c r="CC49" s="12">
        <v>2.5</v>
      </c>
      <c r="CD49" s="12">
        <v>1</v>
      </c>
      <c r="CE49" s="12">
        <v>1.5</v>
      </c>
      <c r="CF49" s="12">
        <v>0.5</v>
      </c>
      <c r="CG49" s="12">
        <v>0.5</v>
      </c>
      <c r="CH49" s="12">
        <v>1</v>
      </c>
      <c r="CI49" s="12">
        <v>0</v>
      </c>
      <c r="CJ49" s="12">
        <v>0</v>
      </c>
      <c r="CK49" s="12">
        <v>0</v>
      </c>
      <c r="CL49" s="12">
        <v>0</v>
      </c>
      <c r="CM49" s="12">
        <v>0.5</v>
      </c>
      <c r="CN49" s="12">
        <v>1.5</v>
      </c>
      <c r="CO49" s="12">
        <v>0.5</v>
      </c>
      <c r="CP49" s="12">
        <v>0.5</v>
      </c>
      <c r="CQ49" s="12">
        <v>4</v>
      </c>
      <c r="CR49" s="12">
        <v>0</v>
      </c>
      <c r="CS49" s="12">
        <v>0</v>
      </c>
      <c r="CT49" s="12">
        <v>0</v>
      </c>
      <c r="CU49" s="12">
        <v>2</v>
      </c>
      <c r="CV49" s="12">
        <v>0</v>
      </c>
      <c r="CW49" s="12">
        <v>0</v>
      </c>
      <c r="CX49" s="12">
        <v>0.5</v>
      </c>
      <c r="CY49" s="12">
        <v>1</v>
      </c>
      <c r="CZ49" s="12">
        <v>0</v>
      </c>
      <c r="DA49" s="12">
        <v>0</v>
      </c>
      <c r="DB49" s="12">
        <v>0.5</v>
      </c>
      <c r="DC49" s="12">
        <v>1</v>
      </c>
      <c r="DD49" s="12">
        <v>0</v>
      </c>
      <c r="DE49" s="12">
        <v>0.5</v>
      </c>
      <c r="DF49" s="12">
        <v>0.5</v>
      </c>
      <c r="DG49" s="12">
        <v>0</v>
      </c>
      <c r="DH49" s="12">
        <v>4.5</v>
      </c>
      <c r="DI49" s="12">
        <v>4</v>
      </c>
      <c r="DJ49" s="12">
        <v>7.5</v>
      </c>
      <c r="DK49" s="12">
        <v>5.5</v>
      </c>
      <c r="DL49" s="12">
        <v>7.5</v>
      </c>
      <c r="DM49" s="12">
        <v>5.5</v>
      </c>
      <c r="DN49" s="12">
        <v>4.5</v>
      </c>
      <c r="DO49" s="12">
        <v>5.5</v>
      </c>
      <c r="DP49" s="12">
        <v>0.5</v>
      </c>
      <c r="DQ49" s="12">
        <v>0.5</v>
      </c>
      <c r="DR49" s="12">
        <v>1.5</v>
      </c>
      <c r="DS49" s="12">
        <v>1</v>
      </c>
      <c r="DT49" s="12">
        <v>1.5</v>
      </c>
      <c r="DU49" s="12">
        <v>0.5</v>
      </c>
      <c r="DV49" s="12">
        <v>0.5</v>
      </c>
      <c r="DW49" s="12">
        <v>0.5</v>
      </c>
      <c r="DX49" s="12">
        <v>0.5</v>
      </c>
      <c r="DY49" s="12">
        <v>2</v>
      </c>
      <c r="DZ49" s="12">
        <v>2.5</v>
      </c>
      <c r="EA49" s="12">
        <v>2</v>
      </c>
      <c r="EB49" s="12">
        <v>1.5</v>
      </c>
      <c r="EC49" s="12">
        <v>2.5</v>
      </c>
      <c r="ED49" s="12">
        <v>1</v>
      </c>
      <c r="EE49" s="12">
        <v>0.5</v>
      </c>
      <c r="EF49" s="12">
        <v>2</v>
      </c>
      <c r="EG49" s="12">
        <v>1.5</v>
      </c>
      <c r="EH49" s="12">
        <v>3</v>
      </c>
      <c r="EI49" s="12">
        <v>3</v>
      </c>
      <c r="EJ49" s="12">
        <v>1</v>
      </c>
      <c r="EK49" s="12">
        <v>1.5</v>
      </c>
      <c r="EL49" s="12">
        <v>1.5</v>
      </c>
      <c r="EM49" s="12">
        <v>1.5</v>
      </c>
      <c r="EN49" s="12">
        <v>4.5</v>
      </c>
      <c r="EO49" s="12">
        <v>7</v>
      </c>
      <c r="EP49" s="12">
        <v>2.5</v>
      </c>
      <c r="EQ49" s="12">
        <v>2.5</v>
      </c>
      <c r="ER49" s="12">
        <v>4.5</v>
      </c>
      <c r="ES49" s="12">
        <v>4.5</v>
      </c>
      <c r="ET49" s="12">
        <v>5</v>
      </c>
      <c r="EU49" s="12">
        <v>5</v>
      </c>
      <c r="EV49" s="12">
        <v>5</v>
      </c>
      <c r="EW49" s="12">
        <v>1.5</v>
      </c>
      <c r="EX49" s="12">
        <v>2</v>
      </c>
      <c r="EY49" s="12">
        <v>2</v>
      </c>
      <c r="EZ49" s="12">
        <v>2.5</v>
      </c>
      <c r="FA49" s="12">
        <v>2</v>
      </c>
      <c r="FB49" s="12">
        <v>2</v>
      </c>
      <c r="FC49" s="12">
        <v>2</v>
      </c>
      <c r="FD49" s="12">
        <v>2</v>
      </c>
      <c r="FE49" s="12">
        <v>3.5</v>
      </c>
      <c r="FF49" s="12">
        <v>3.5</v>
      </c>
      <c r="FG49" s="12">
        <v>5</v>
      </c>
      <c r="FH49" s="12">
        <v>5</v>
      </c>
      <c r="FI49" s="12">
        <v>3</v>
      </c>
      <c r="FJ49" s="12">
        <v>3.5</v>
      </c>
      <c r="FK49" s="12">
        <v>3</v>
      </c>
      <c r="FL49" s="12">
        <v>3</v>
      </c>
      <c r="FM49" s="12">
        <v>2</v>
      </c>
      <c r="FN49" s="12">
        <v>1.5</v>
      </c>
      <c r="FO49" s="12">
        <v>1</v>
      </c>
      <c r="FP49" s="12">
        <v>0.5</v>
      </c>
      <c r="FQ49" s="12">
        <v>6</v>
      </c>
      <c r="FR49" s="12">
        <v>4</v>
      </c>
      <c r="FS49" s="12">
        <v>3.5</v>
      </c>
      <c r="FT49" s="12">
        <v>2</v>
      </c>
      <c r="FU49" s="12">
        <v>0.5</v>
      </c>
      <c r="FV49" s="12">
        <v>0.5</v>
      </c>
      <c r="FW49" s="12">
        <v>1.5</v>
      </c>
      <c r="FX49" s="12">
        <v>1.5</v>
      </c>
      <c r="FY49" s="12">
        <v>1.5</v>
      </c>
      <c r="FZ49" s="12">
        <v>0.5</v>
      </c>
      <c r="GA49" s="12">
        <v>0.5</v>
      </c>
      <c r="GB49" s="12">
        <v>1.5</v>
      </c>
      <c r="GC49" s="12">
        <v>1.5</v>
      </c>
      <c r="GD49" s="12">
        <v>1.5</v>
      </c>
      <c r="GE49" s="12">
        <v>2</v>
      </c>
      <c r="GF49" s="12">
        <v>2</v>
      </c>
      <c r="GG49" s="12">
        <v>2.5</v>
      </c>
      <c r="GH49" s="12">
        <v>4</v>
      </c>
      <c r="GI49" s="12">
        <v>2.5</v>
      </c>
      <c r="GJ49" s="12">
        <v>2.5</v>
      </c>
      <c r="GK49" s="12">
        <v>4</v>
      </c>
      <c r="GL49" s="12">
        <v>3</v>
      </c>
      <c r="GM49" s="12">
        <v>3</v>
      </c>
      <c r="GN49" s="12">
        <v>2</v>
      </c>
      <c r="GO49" s="12">
        <v>2</v>
      </c>
      <c r="GP49" s="12">
        <v>1.5</v>
      </c>
      <c r="GQ49" s="12">
        <v>1.5</v>
      </c>
      <c r="GR49" s="12">
        <v>2</v>
      </c>
      <c r="GS49" s="12">
        <v>2</v>
      </c>
      <c r="GT49" s="12">
        <v>3</v>
      </c>
      <c r="GU49" s="12">
        <v>3</v>
      </c>
      <c r="GV49" s="12">
        <v>1.5</v>
      </c>
      <c r="GW49" s="12">
        <v>1</v>
      </c>
      <c r="GX49" s="12">
        <v>1</v>
      </c>
      <c r="GY49" s="12">
        <v>1</v>
      </c>
      <c r="GZ49" s="12">
        <v>3</v>
      </c>
      <c r="HA49" s="12">
        <v>2.5</v>
      </c>
      <c r="HB49" s="12">
        <v>1</v>
      </c>
      <c r="HC49" s="12">
        <v>1</v>
      </c>
      <c r="HD49" s="12">
        <v>0.5</v>
      </c>
      <c r="HE49" s="12">
        <v>1</v>
      </c>
      <c r="HF49" s="12">
        <v>1.5</v>
      </c>
      <c r="HG49" s="12">
        <v>1.5</v>
      </c>
      <c r="HH49" s="12">
        <v>2</v>
      </c>
      <c r="HI49" s="12">
        <v>1</v>
      </c>
      <c r="HJ49" s="12">
        <v>2</v>
      </c>
      <c r="HK49" s="12">
        <v>2</v>
      </c>
      <c r="HL49" s="12">
        <v>2.5</v>
      </c>
      <c r="HM49" s="12">
        <v>1</v>
      </c>
      <c r="HN49" s="12">
        <v>2</v>
      </c>
      <c r="HO49" s="12">
        <v>2</v>
      </c>
      <c r="HP49" s="12">
        <v>1.5</v>
      </c>
      <c r="HQ49" s="12">
        <v>1</v>
      </c>
      <c r="HR49" s="12">
        <v>1</v>
      </c>
      <c r="HS49" s="12">
        <v>1</v>
      </c>
      <c r="HT49" s="12">
        <v>2.5</v>
      </c>
      <c r="HU49" s="12">
        <v>2.5</v>
      </c>
      <c r="HV49" s="12">
        <v>5.5</v>
      </c>
      <c r="HW49" s="12">
        <v>2.5</v>
      </c>
      <c r="HX49" s="12">
        <v>1.5</v>
      </c>
      <c r="HY49" s="12">
        <v>3.5</v>
      </c>
      <c r="HZ49" s="12">
        <v>1</v>
      </c>
      <c r="IA49" s="12">
        <v>1.5</v>
      </c>
      <c r="IB49" s="12">
        <v>1.5</v>
      </c>
      <c r="IC49" s="12">
        <v>0.5</v>
      </c>
      <c r="ID49" s="12">
        <v>2</v>
      </c>
      <c r="IE49" s="12">
        <v>1.5</v>
      </c>
      <c r="IF49" s="12">
        <v>1.5</v>
      </c>
      <c r="IG49" s="12">
        <v>0</v>
      </c>
      <c r="IH49" s="12">
        <v>0.5</v>
      </c>
      <c r="II49" s="62">
        <v>0</v>
      </c>
      <c r="IJ49" s="62">
        <v>3</v>
      </c>
      <c r="IK49" s="62">
        <v>1</v>
      </c>
      <c r="IL49" s="62">
        <v>2</v>
      </c>
      <c r="IM49" s="62">
        <v>0</v>
      </c>
      <c r="IN49" s="62">
        <f>AVERAGE(CongestionIndex!C151:D151)</f>
        <v>3</v>
      </c>
    </row>
    <row r="50" spans="1:251" s="62" customFormat="1" ht="13.5">
      <c r="A50" s="61" t="s">
        <v>95</v>
      </c>
      <c r="B50" s="64">
        <v>0</v>
      </c>
      <c r="C50" s="64">
        <v>0</v>
      </c>
      <c r="D50" s="64">
        <v>0</v>
      </c>
      <c r="E50" s="64">
        <v>0</v>
      </c>
      <c r="F50" s="64">
        <v>0</v>
      </c>
      <c r="G50" s="64">
        <v>0</v>
      </c>
      <c r="H50" s="64">
        <v>0</v>
      </c>
      <c r="I50" s="64">
        <v>0</v>
      </c>
      <c r="J50" s="64">
        <v>0.5</v>
      </c>
      <c r="K50" s="64">
        <v>0.5</v>
      </c>
      <c r="L50" s="64">
        <v>0</v>
      </c>
      <c r="M50" s="64">
        <v>0</v>
      </c>
      <c r="N50" s="64">
        <v>0</v>
      </c>
      <c r="O50" s="64">
        <v>2</v>
      </c>
      <c r="P50" s="64">
        <v>2</v>
      </c>
      <c r="Q50" s="64">
        <v>1</v>
      </c>
      <c r="R50" s="64">
        <v>1</v>
      </c>
      <c r="S50" s="64">
        <v>0</v>
      </c>
      <c r="T50" s="64">
        <v>0</v>
      </c>
      <c r="U50" s="64">
        <v>0</v>
      </c>
      <c r="V50" s="64">
        <v>0</v>
      </c>
      <c r="W50" s="64">
        <v>0.5</v>
      </c>
      <c r="X50" s="64">
        <v>3</v>
      </c>
      <c r="Y50" s="64">
        <v>0</v>
      </c>
      <c r="Z50" s="64">
        <v>1</v>
      </c>
      <c r="AA50" s="64">
        <v>0</v>
      </c>
      <c r="AB50" s="64">
        <v>1</v>
      </c>
      <c r="AC50" s="64">
        <v>1</v>
      </c>
      <c r="AD50" s="64">
        <v>2</v>
      </c>
      <c r="AE50" s="64">
        <v>0</v>
      </c>
      <c r="AF50" s="64">
        <v>3</v>
      </c>
      <c r="AG50" s="64">
        <v>4.5</v>
      </c>
      <c r="AH50" s="64">
        <v>6.5</v>
      </c>
      <c r="AI50" s="64">
        <v>4.5</v>
      </c>
      <c r="AJ50" s="64">
        <v>4.5</v>
      </c>
      <c r="AK50" s="64">
        <v>3.5</v>
      </c>
      <c r="AL50" s="64">
        <v>0</v>
      </c>
      <c r="AM50" s="64">
        <v>1</v>
      </c>
      <c r="AN50" s="64">
        <v>2</v>
      </c>
      <c r="AO50" s="64">
        <v>1</v>
      </c>
      <c r="AP50" s="64">
        <v>3.5</v>
      </c>
      <c r="AQ50" s="64">
        <v>1.5</v>
      </c>
      <c r="AR50" s="64">
        <v>0</v>
      </c>
      <c r="AS50" s="64">
        <v>2</v>
      </c>
      <c r="AT50" s="64">
        <v>0</v>
      </c>
      <c r="AU50" s="64">
        <v>1</v>
      </c>
      <c r="AV50" s="64">
        <v>2</v>
      </c>
      <c r="AW50" s="64">
        <v>1</v>
      </c>
      <c r="AX50" s="64">
        <v>2</v>
      </c>
      <c r="AY50" s="64">
        <v>2</v>
      </c>
      <c r="AZ50" s="64">
        <v>0.5</v>
      </c>
      <c r="BA50" s="64">
        <v>1.5</v>
      </c>
      <c r="BB50" s="12" t="s">
        <v>623</v>
      </c>
      <c r="BC50" s="12">
        <v>1</v>
      </c>
      <c r="BD50" s="12">
        <v>0</v>
      </c>
      <c r="BE50" s="12">
        <v>0</v>
      </c>
      <c r="BF50" s="12">
        <v>0</v>
      </c>
      <c r="BG50" s="12">
        <v>0</v>
      </c>
      <c r="BH50" s="12">
        <v>0</v>
      </c>
      <c r="BI50" s="12">
        <v>0.5</v>
      </c>
      <c r="BJ50" s="12">
        <v>1</v>
      </c>
      <c r="BK50" s="12">
        <v>0</v>
      </c>
      <c r="BL50" s="12">
        <v>0.5</v>
      </c>
      <c r="BM50" s="12">
        <v>0</v>
      </c>
      <c r="BN50" s="12">
        <v>1.5</v>
      </c>
      <c r="BO50" s="12">
        <v>0.5</v>
      </c>
      <c r="BP50" s="12">
        <v>0</v>
      </c>
      <c r="BQ50" s="12">
        <v>0</v>
      </c>
      <c r="BR50" s="12">
        <v>0</v>
      </c>
      <c r="BS50" s="12">
        <v>0.5</v>
      </c>
      <c r="BT50" s="12">
        <v>4</v>
      </c>
      <c r="BU50" s="12">
        <v>4</v>
      </c>
      <c r="BV50" s="12">
        <v>3</v>
      </c>
      <c r="BW50" s="12">
        <v>4.5</v>
      </c>
      <c r="BX50" s="12">
        <v>4</v>
      </c>
      <c r="BY50" s="12">
        <v>1</v>
      </c>
      <c r="BZ50" s="12">
        <v>0</v>
      </c>
      <c r="CA50" s="12">
        <v>0</v>
      </c>
      <c r="CB50" s="12">
        <v>0</v>
      </c>
      <c r="CC50" s="12">
        <v>0</v>
      </c>
      <c r="CD50" s="12">
        <v>0</v>
      </c>
      <c r="CE50" s="12">
        <v>0</v>
      </c>
      <c r="CF50" s="12">
        <v>0</v>
      </c>
      <c r="CG50" s="12">
        <v>0</v>
      </c>
      <c r="CH50" s="12">
        <v>0</v>
      </c>
      <c r="CI50" s="12">
        <v>0</v>
      </c>
      <c r="CJ50" s="12">
        <v>0</v>
      </c>
      <c r="CK50" s="12">
        <v>0</v>
      </c>
      <c r="CL50" s="12">
        <v>0</v>
      </c>
      <c r="CM50" s="12">
        <v>0.5</v>
      </c>
      <c r="CN50" s="12">
        <v>1</v>
      </c>
      <c r="CO50" s="12">
        <v>0</v>
      </c>
      <c r="CP50" s="12">
        <v>0</v>
      </c>
      <c r="CQ50" s="12">
        <v>0</v>
      </c>
      <c r="CR50" s="12">
        <v>5</v>
      </c>
      <c r="CS50" s="12">
        <v>0</v>
      </c>
      <c r="CT50" s="12">
        <v>0</v>
      </c>
      <c r="CU50" s="12">
        <v>2</v>
      </c>
      <c r="CV50" s="12">
        <v>0</v>
      </c>
      <c r="CW50" s="12">
        <v>0.5</v>
      </c>
      <c r="CX50" s="12">
        <v>0</v>
      </c>
      <c r="CY50" s="12">
        <v>0</v>
      </c>
      <c r="CZ50" s="12">
        <v>0</v>
      </c>
      <c r="DA50" s="12">
        <v>0</v>
      </c>
      <c r="DB50" s="12">
        <v>1.5</v>
      </c>
      <c r="DC50" s="12">
        <v>0</v>
      </c>
      <c r="DD50" s="12">
        <v>0</v>
      </c>
      <c r="DE50" s="12">
        <v>0</v>
      </c>
      <c r="DF50" s="12">
        <v>0</v>
      </c>
      <c r="DG50" s="12">
        <v>0</v>
      </c>
      <c r="DH50" s="12">
        <v>1</v>
      </c>
      <c r="DI50" s="12">
        <v>0.5</v>
      </c>
      <c r="DJ50" s="12">
        <v>3</v>
      </c>
      <c r="DK50" s="12">
        <v>2.5</v>
      </c>
      <c r="DL50" s="12">
        <v>1</v>
      </c>
      <c r="DM50" s="12">
        <v>0</v>
      </c>
      <c r="DN50" s="12">
        <v>0</v>
      </c>
      <c r="DO50" s="12">
        <v>0</v>
      </c>
      <c r="DP50" s="12">
        <v>0</v>
      </c>
      <c r="DQ50" s="12">
        <v>0</v>
      </c>
      <c r="DR50" s="12">
        <v>0.5</v>
      </c>
      <c r="DS50" s="12">
        <v>1</v>
      </c>
      <c r="DT50" s="12">
        <v>1</v>
      </c>
      <c r="DU50" s="12">
        <v>1.5</v>
      </c>
      <c r="DV50" s="12">
        <v>2</v>
      </c>
      <c r="DW50" s="12">
        <v>2.5</v>
      </c>
      <c r="DX50" s="12">
        <v>3</v>
      </c>
      <c r="DY50" s="12">
        <v>3</v>
      </c>
      <c r="DZ50" s="12">
        <v>4</v>
      </c>
      <c r="EA50" s="12">
        <v>0.5</v>
      </c>
      <c r="EB50" s="12">
        <v>0.5</v>
      </c>
      <c r="EC50" s="12">
        <v>0.5</v>
      </c>
      <c r="ED50" s="12">
        <v>0.5</v>
      </c>
      <c r="EE50" s="12">
        <v>0.5</v>
      </c>
      <c r="EF50" s="12">
        <v>3</v>
      </c>
      <c r="EG50" s="12">
        <v>2</v>
      </c>
      <c r="EH50" s="12">
        <v>2</v>
      </c>
      <c r="EI50" s="12">
        <v>2</v>
      </c>
      <c r="EJ50" s="12">
        <v>3</v>
      </c>
      <c r="EK50" s="12">
        <v>4</v>
      </c>
      <c r="EL50" s="12">
        <v>0.5</v>
      </c>
      <c r="EM50" s="12">
        <v>1</v>
      </c>
      <c r="EN50" s="12">
        <v>2</v>
      </c>
      <c r="EO50" s="12">
        <v>1</v>
      </c>
      <c r="EP50" s="12">
        <v>1.5</v>
      </c>
      <c r="EQ50" s="12">
        <v>2</v>
      </c>
      <c r="ER50" s="12">
        <v>2.5</v>
      </c>
      <c r="ES50" s="12">
        <v>2</v>
      </c>
      <c r="ET50" s="12">
        <v>1.5</v>
      </c>
      <c r="EU50" s="12">
        <v>1.5</v>
      </c>
      <c r="EV50" s="12">
        <v>1.5</v>
      </c>
      <c r="EW50" s="12">
        <v>1.5</v>
      </c>
      <c r="EX50" s="12">
        <v>1.5</v>
      </c>
      <c r="EY50" s="12">
        <v>2</v>
      </c>
      <c r="EZ50" s="12">
        <v>2</v>
      </c>
      <c r="FA50" s="12">
        <v>2</v>
      </c>
      <c r="FB50" s="12">
        <v>0</v>
      </c>
      <c r="FC50" s="12">
        <v>0</v>
      </c>
      <c r="FD50" s="12">
        <v>0</v>
      </c>
      <c r="FE50" s="12">
        <v>3</v>
      </c>
      <c r="FF50" s="12">
        <v>3</v>
      </c>
      <c r="FG50" s="12">
        <v>3</v>
      </c>
      <c r="FH50" s="12">
        <v>3</v>
      </c>
      <c r="FI50" s="12">
        <v>3</v>
      </c>
      <c r="FJ50" s="12">
        <v>2.5</v>
      </c>
      <c r="FK50" s="12">
        <v>3</v>
      </c>
      <c r="FL50" s="12">
        <v>3</v>
      </c>
      <c r="FM50" s="12">
        <v>3</v>
      </c>
      <c r="FN50" s="12">
        <v>3.5</v>
      </c>
      <c r="FO50" s="12">
        <v>4</v>
      </c>
      <c r="FP50" s="12">
        <v>4</v>
      </c>
      <c r="FQ50" s="12">
        <v>0</v>
      </c>
      <c r="FR50" s="12">
        <v>1.5</v>
      </c>
      <c r="FS50" s="12">
        <v>2.5</v>
      </c>
      <c r="FT50" s="12">
        <v>3.5</v>
      </c>
      <c r="FU50" s="12">
        <v>3.5</v>
      </c>
      <c r="FV50" s="12">
        <v>2</v>
      </c>
      <c r="FW50" s="12">
        <v>2</v>
      </c>
      <c r="FX50" s="12">
        <v>3</v>
      </c>
      <c r="FY50" s="12">
        <v>3</v>
      </c>
      <c r="FZ50" s="12">
        <v>4</v>
      </c>
      <c r="GA50" s="12">
        <v>4</v>
      </c>
      <c r="GB50" s="12">
        <v>5</v>
      </c>
      <c r="GC50" s="12">
        <v>3</v>
      </c>
      <c r="GD50" s="12">
        <v>2</v>
      </c>
      <c r="GE50" s="12">
        <v>1</v>
      </c>
      <c r="GF50" s="12">
        <v>1</v>
      </c>
      <c r="GG50" s="12">
        <v>4</v>
      </c>
      <c r="GH50" s="12">
        <v>4</v>
      </c>
      <c r="GI50" s="12">
        <v>4</v>
      </c>
      <c r="GJ50" s="12">
        <v>4</v>
      </c>
      <c r="GK50" s="12">
        <v>4</v>
      </c>
      <c r="GL50" s="12">
        <v>4</v>
      </c>
      <c r="GM50" s="12">
        <v>4</v>
      </c>
      <c r="GN50" s="12">
        <v>4</v>
      </c>
      <c r="GO50" s="12">
        <v>4</v>
      </c>
      <c r="GP50" s="12">
        <v>4</v>
      </c>
      <c r="GQ50" s="12">
        <v>4</v>
      </c>
      <c r="GR50" s="12">
        <v>4</v>
      </c>
      <c r="GS50" s="12">
        <v>4</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1</v>
      </c>
      <c r="HN50" s="12">
        <v>0.5</v>
      </c>
      <c r="HO50" s="12">
        <v>0.5</v>
      </c>
      <c r="HP50" s="12">
        <v>1</v>
      </c>
      <c r="HQ50" s="12">
        <v>0.5</v>
      </c>
      <c r="HR50" s="12">
        <v>0.5</v>
      </c>
      <c r="HS50" s="12">
        <v>0.5</v>
      </c>
      <c r="HT50" s="12">
        <v>0.5</v>
      </c>
      <c r="HU50" s="12">
        <v>1</v>
      </c>
      <c r="HV50" s="12">
        <v>1</v>
      </c>
      <c r="HW50" s="12">
        <v>0.5</v>
      </c>
      <c r="HX50" s="12">
        <v>0.5</v>
      </c>
      <c r="HY50" s="12">
        <v>0.5</v>
      </c>
      <c r="HZ50" s="12">
        <v>1</v>
      </c>
      <c r="IA50" s="12">
        <v>1</v>
      </c>
      <c r="IB50" s="12">
        <v>1</v>
      </c>
      <c r="IC50" s="12">
        <v>1</v>
      </c>
      <c r="ID50" s="12">
        <v>1</v>
      </c>
      <c r="IE50" s="12">
        <v>1</v>
      </c>
      <c r="IF50" s="12">
        <v>0</v>
      </c>
      <c r="IG50" s="113">
        <v>0</v>
      </c>
      <c r="IH50" s="113">
        <v>0</v>
      </c>
      <c r="II50" s="62">
        <v>0</v>
      </c>
      <c r="IJ50" s="62">
        <v>2</v>
      </c>
      <c r="IK50" s="62">
        <v>0</v>
      </c>
      <c r="IL50" s="62">
        <v>2</v>
      </c>
      <c r="IM50" s="62">
        <v>0</v>
      </c>
      <c r="IN50" s="62">
        <f>AVERAGE(CongestionIndex!C152:D152)</f>
        <v>0</v>
      </c>
    </row>
    <row r="51" spans="1:251" s="62" customFormat="1" ht="13.5">
      <c r="A51" s="61" t="s">
        <v>97</v>
      </c>
      <c r="B51" s="64">
        <v>0</v>
      </c>
      <c r="C51" s="64">
        <v>0</v>
      </c>
      <c r="D51" s="64">
        <v>0</v>
      </c>
      <c r="E51" s="64">
        <v>0</v>
      </c>
      <c r="F51" s="64">
        <v>0</v>
      </c>
      <c r="G51" s="64">
        <v>0</v>
      </c>
      <c r="H51" s="64">
        <v>0</v>
      </c>
      <c r="I51" s="64">
        <v>0.5</v>
      </c>
      <c r="J51" s="64">
        <v>0.5</v>
      </c>
      <c r="K51" s="64">
        <v>0</v>
      </c>
      <c r="L51" s="64">
        <v>0</v>
      </c>
      <c r="M51" s="64">
        <v>0</v>
      </c>
      <c r="N51" s="64">
        <v>0.5</v>
      </c>
      <c r="O51" s="64">
        <v>1</v>
      </c>
      <c r="P51" s="64">
        <v>1</v>
      </c>
      <c r="Q51" s="64">
        <v>1</v>
      </c>
      <c r="R51" s="64">
        <v>1</v>
      </c>
      <c r="S51" s="64">
        <v>0</v>
      </c>
      <c r="T51" s="64">
        <v>1</v>
      </c>
      <c r="U51" s="64">
        <v>1</v>
      </c>
      <c r="V51" s="64">
        <v>1.5</v>
      </c>
      <c r="W51" s="64">
        <v>0</v>
      </c>
      <c r="X51" s="64">
        <v>1.5</v>
      </c>
      <c r="Y51" s="64">
        <v>0.5</v>
      </c>
      <c r="Z51" s="64">
        <v>2</v>
      </c>
      <c r="AA51" s="64">
        <v>1</v>
      </c>
      <c r="AB51" s="64">
        <v>2</v>
      </c>
      <c r="AC51" s="64">
        <v>1.5</v>
      </c>
      <c r="AD51" s="64">
        <v>5.5</v>
      </c>
      <c r="AE51" s="64">
        <v>1</v>
      </c>
      <c r="AF51" s="64">
        <v>3</v>
      </c>
      <c r="AG51" s="64">
        <v>6.5</v>
      </c>
      <c r="AH51" s="64">
        <v>6.5</v>
      </c>
      <c r="AI51" s="64">
        <v>6.5</v>
      </c>
      <c r="AJ51" s="64">
        <v>5</v>
      </c>
      <c r="AK51" s="64">
        <v>3.5</v>
      </c>
      <c r="AL51" s="64">
        <v>2.5</v>
      </c>
      <c r="AM51" s="64">
        <v>3.5</v>
      </c>
      <c r="AN51" s="64">
        <v>8</v>
      </c>
      <c r="AO51" s="64">
        <v>4</v>
      </c>
      <c r="AP51" s="64">
        <v>1</v>
      </c>
      <c r="AQ51" s="64">
        <v>1</v>
      </c>
      <c r="AR51" s="64">
        <v>3</v>
      </c>
      <c r="AS51" s="64">
        <v>4</v>
      </c>
      <c r="AT51" s="64">
        <v>0</v>
      </c>
      <c r="AU51" s="64">
        <v>3.5</v>
      </c>
      <c r="AV51" s="64">
        <v>3</v>
      </c>
      <c r="AW51" s="64">
        <v>3.5</v>
      </c>
      <c r="AX51" s="64">
        <v>4.5</v>
      </c>
      <c r="AY51" s="64">
        <v>0</v>
      </c>
      <c r="AZ51" s="64">
        <v>0</v>
      </c>
      <c r="BA51" s="64">
        <v>1</v>
      </c>
      <c r="BB51" s="12" t="s">
        <v>623</v>
      </c>
      <c r="BC51" s="12">
        <v>3.5</v>
      </c>
      <c r="BD51" s="12">
        <v>0</v>
      </c>
      <c r="BE51" s="12">
        <v>0</v>
      </c>
      <c r="BF51" s="12">
        <v>0</v>
      </c>
      <c r="BG51" s="12">
        <v>0</v>
      </c>
      <c r="BH51" s="12">
        <v>0</v>
      </c>
      <c r="BI51" s="12">
        <v>0</v>
      </c>
      <c r="BJ51" s="12">
        <v>0</v>
      </c>
      <c r="BK51" s="12">
        <v>0</v>
      </c>
      <c r="BL51" s="12">
        <v>0</v>
      </c>
      <c r="BM51" s="12">
        <v>0</v>
      </c>
      <c r="BN51" s="12">
        <v>2</v>
      </c>
      <c r="BO51" s="12">
        <v>0</v>
      </c>
      <c r="BP51" s="12">
        <v>1.5</v>
      </c>
      <c r="BQ51" s="12">
        <v>1.5</v>
      </c>
      <c r="BR51" s="12">
        <v>1</v>
      </c>
      <c r="BS51" s="12">
        <v>1.5</v>
      </c>
      <c r="BT51" s="12">
        <v>0.5</v>
      </c>
      <c r="BU51" s="12">
        <v>1.5</v>
      </c>
      <c r="BV51" s="12">
        <v>2.5</v>
      </c>
      <c r="BW51" s="12">
        <v>3.5</v>
      </c>
      <c r="BX51" s="12">
        <v>2.5</v>
      </c>
      <c r="BY51" s="12">
        <v>2</v>
      </c>
      <c r="BZ51" s="12">
        <v>2.5</v>
      </c>
      <c r="CA51" s="12">
        <v>2</v>
      </c>
      <c r="CB51" s="12">
        <v>3</v>
      </c>
      <c r="CC51" s="12">
        <v>1</v>
      </c>
      <c r="CD51" s="12">
        <v>0</v>
      </c>
      <c r="CE51" s="12">
        <v>2.5</v>
      </c>
      <c r="CF51" s="12">
        <v>2</v>
      </c>
      <c r="CG51" s="12">
        <v>2</v>
      </c>
      <c r="CH51" s="12">
        <v>2.5</v>
      </c>
      <c r="CI51" s="12">
        <v>2.5</v>
      </c>
      <c r="CJ51" s="12">
        <v>2</v>
      </c>
      <c r="CK51" s="12">
        <v>3</v>
      </c>
      <c r="CL51" s="12">
        <v>3.5</v>
      </c>
      <c r="CM51" s="12">
        <v>4</v>
      </c>
      <c r="CN51" s="12">
        <v>6.5</v>
      </c>
      <c r="CO51" s="12">
        <v>4.5</v>
      </c>
      <c r="CP51" s="12">
        <v>6</v>
      </c>
      <c r="CQ51" s="12">
        <v>6</v>
      </c>
      <c r="CR51" s="12">
        <v>0</v>
      </c>
      <c r="CS51" s="12">
        <v>6.5</v>
      </c>
      <c r="CT51" s="12">
        <v>10</v>
      </c>
      <c r="CU51" s="12">
        <v>6.5</v>
      </c>
      <c r="CV51" s="12">
        <v>2</v>
      </c>
      <c r="CW51" s="12">
        <v>2</v>
      </c>
      <c r="CX51" s="12">
        <v>3.5</v>
      </c>
      <c r="CY51" s="12">
        <v>2.5</v>
      </c>
      <c r="CZ51" s="12">
        <v>4.5</v>
      </c>
      <c r="DA51" s="12">
        <v>5</v>
      </c>
      <c r="DB51" s="12">
        <v>6.5</v>
      </c>
      <c r="DC51" s="12">
        <v>7</v>
      </c>
      <c r="DD51" s="12">
        <v>4.5</v>
      </c>
      <c r="DE51" s="12">
        <v>6</v>
      </c>
      <c r="DF51" s="12">
        <v>0.5</v>
      </c>
      <c r="DG51" s="12">
        <v>0</v>
      </c>
      <c r="DH51" s="12">
        <v>0.5</v>
      </c>
      <c r="DI51" s="12">
        <v>1.5</v>
      </c>
      <c r="DJ51" s="12">
        <v>0.5</v>
      </c>
      <c r="DK51" s="12">
        <v>1.5</v>
      </c>
      <c r="DL51" s="12">
        <v>3.5</v>
      </c>
      <c r="DM51" s="12">
        <v>0.5</v>
      </c>
      <c r="DN51" s="12">
        <v>0</v>
      </c>
      <c r="DO51" s="12">
        <v>0</v>
      </c>
      <c r="DP51" s="12">
        <v>0</v>
      </c>
      <c r="DQ51" s="12">
        <v>0</v>
      </c>
      <c r="DR51" s="12">
        <v>2</v>
      </c>
      <c r="DS51" s="12">
        <v>2</v>
      </c>
      <c r="DT51" s="12">
        <v>2</v>
      </c>
      <c r="DU51" s="12">
        <v>2</v>
      </c>
      <c r="DV51" s="12">
        <v>2.5</v>
      </c>
      <c r="DW51" s="12">
        <v>3</v>
      </c>
      <c r="DX51" s="12">
        <v>3</v>
      </c>
      <c r="DY51" s="12">
        <v>4.5</v>
      </c>
      <c r="DZ51" s="12">
        <v>5</v>
      </c>
      <c r="EA51" s="12">
        <v>1.5</v>
      </c>
      <c r="EB51" s="12">
        <v>1.5</v>
      </c>
      <c r="EC51" s="12">
        <v>2.5</v>
      </c>
      <c r="ED51" s="12">
        <v>2.5</v>
      </c>
      <c r="EE51" s="12">
        <v>3.5</v>
      </c>
      <c r="EF51" s="12">
        <v>5</v>
      </c>
      <c r="EG51" s="12">
        <v>6.5</v>
      </c>
      <c r="EH51" s="12">
        <v>5</v>
      </c>
      <c r="EI51" s="12">
        <v>1.5</v>
      </c>
      <c r="EJ51" s="12">
        <v>5.5</v>
      </c>
      <c r="EK51" s="12">
        <v>5</v>
      </c>
      <c r="EL51" s="12">
        <v>11.5</v>
      </c>
      <c r="EM51" s="12">
        <v>11.5</v>
      </c>
      <c r="EN51" s="12">
        <v>11.5</v>
      </c>
      <c r="EO51" s="12">
        <v>5</v>
      </c>
      <c r="EP51" s="12">
        <v>5</v>
      </c>
      <c r="EQ51" s="12">
        <v>4</v>
      </c>
      <c r="ER51" s="12">
        <v>4.5</v>
      </c>
      <c r="ES51" s="12">
        <v>4</v>
      </c>
      <c r="ET51" s="12">
        <v>2.5</v>
      </c>
      <c r="EU51" s="12">
        <v>2.5</v>
      </c>
      <c r="EV51" s="12">
        <v>2.5</v>
      </c>
      <c r="EW51" s="12">
        <v>1.5</v>
      </c>
      <c r="EX51" s="12">
        <v>1.5</v>
      </c>
      <c r="EY51" s="12">
        <v>2</v>
      </c>
      <c r="EZ51" s="12">
        <v>1.5</v>
      </c>
      <c r="FA51" s="12">
        <v>1.5</v>
      </c>
      <c r="FB51" s="12">
        <v>2</v>
      </c>
      <c r="FC51" s="12">
        <v>2</v>
      </c>
      <c r="FD51" s="12">
        <v>2</v>
      </c>
      <c r="FE51" s="12">
        <v>2</v>
      </c>
      <c r="FF51" s="12">
        <v>2</v>
      </c>
      <c r="FG51" s="12">
        <v>2</v>
      </c>
      <c r="FH51" s="12">
        <v>2</v>
      </c>
      <c r="FI51" s="12">
        <v>1.5</v>
      </c>
      <c r="FJ51" s="12">
        <v>2.5</v>
      </c>
      <c r="FK51" s="12">
        <v>2</v>
      </c>
      <c r="FL51" s="12">
        <v>2</v>
      </c>
      <c r="FM51" s="12">
        <v>2.5</v>
      </c>
      <c r="FN51" s="12">
        <v>3</v>
      </c>
      <c r="FO51" s="12">
        <v>4</v>
      </c>
      <c r="FP51" s="12">
        <v>3.5</v>
      </c>
      <c r="FQ51" s="12">
        <v>0</v>
      </c>
      <c r="FR51" s="12">
        <v>1</v>
      </c>
      <c r="FS51" s="12">
        <v>2.5</v>
      </c>
      <c r="FT51" s="12">
        <v>3</v>
      </c>
      <c r="FU51" s="12">
        <v>3</v>
      </c>
      <c r="FV51" s="12">
        <v>4</v>
      </c>
      <c r="FW51" s="12">
        <v>4</v>
      </c>
      <c r="FX51" s="12">
        <v>3.5</v>
      </c>
      <c r="FY51" s="12">
        <v>3</v>
      </c>
      <c r="FZ51" s="12">
        <v>4</v>
      </c>
      <c r="GA51" s="12">
        <v>4</v>
      </c>
      <c r="GB51" s="12">
        <v>3</v>
      </c>
      <c r="GC51" s="12">
        <v>3</v>
      </c>
      <c r="GD51" s="12">
        <v>3</v>
      </c>
      <c r="GE51" s="12">
        <v>4</v>
      </c>
      <c r="GF51" s="12">
        <v>4</v>
      </c>
      <c r="GG51" s="12">
        <v>4</v>
      </c>
      <c r="GH51" s="12">
        <v>4</v>
      </c>
      <c r="GI51" s="12">
        <v>4</v>
      </c>
      <c r="GJ51" s="12">
        <v>4</v>
      </c>
      <c r="GK51" s="12">
        <v>4</v>
      </c>
      <c r="GL51" s="12">
        <v>4</v>
      </c>
      <c r="GM51" s="12">
        <v>4</v>
      </c>
      <c r="GN51" s="12">
        <v>4</v>
      </c>
      <c r="GO51" s="12">
        <v>4</v>
      </c>
      <c r="GP51" s="12">
        <v>4</v>
      </c>
      <c r="GQ51" s="12">
        <v>4</v>
      </c>
      <c r="GR51" s="12">
        <v>4</v>
      </c>
      <c r="GS51" s="12">
        <v>4</v>
      </c>
      <c r="GT51" s="12">
        <v>4</v>
      </c>
      <c r="GU51" s="12">
        <v>4</v>
      </c>
      <c r="GV51" s="12">
        <v>4</v>
      </c>
      <c r="GW51" s="12">
        <v>4</v>
      </c>
      <c r="GX51" s="12">
        <v>4</v>
      </c>
      <c r="GY51" s="12">
        <v>4</v>
      </c>
      <c r="GZ51" s="12">
        <v>6</v>
      </c>
      <c r="HA51" s="12">
        <v>6</v>
      </c>
      <c r="HB51" s="12">
        <v>6</v>
      </c>
      <c r="HC51" s="12">
        <v>6</v>
      </c>
      <c r="HD51" s="12">
        <v>6</v>
      </c>
      <c r="HE51" s="12">
        <v>6</v>
      </c>
      <c r="HF51" s="12">
        <v>1</v>
      </c>
      <c r="HG51" s="12">
        <v>2</v>
      </c>
      <c r="HH51" s="12">
        <v>1</v>
      </c>
      <c r="HI51" s="12">
        <v>1</v>
      </c>
      <c r="HJ51" s="12">
        <v>1.5</v>
      </c>
      <c r="HK51" s="12">
        <v>1.5</v>
      </c>
      <c r="HL51" s="12">
        <v>1</v>
      </c>
      <c r="HM51" s="12">
        <v>1.5</v>
      </c>
      <c r="HN51" s="12">
        <v>0.5</v>
      </c>
      <c r="HO51" s="12">
        <v>0.5</v>
      </c>
      <c r="HP51" s="12">
        <v>0.5</v>
      </c>
      <c r="HQ51" s="12">
        <v>0.5</v>
      </c>
      <c r="HR51" s="12">
        <v>2.5</v>
      </c>
      <c r="HS51" s="12">
        <v>2.5</v>
      </c>
      <c r="HT51" s="12">
        <v>2.5</v>
      </c>
      <c r="HU51" s="12">
        <v>1.5</v>
      </c>
      <c r="HV51" s="12">
        <v>1.5</v>
      </c>
      <c r="HW51" s="12">
        <v>1.5</v>
      </c>
      <c r="HX51" s="12">
        <v>1.5</v>
      </c>
      <c r="HY51" s="12">
        <v>0.5</v>
      </c>
      <c r="HZ51" s="12">
        <v>0.5</v>
      </c>
      <c r="IA51" s="12">
        <v>1.5</v>
      </c>
      <c r="IB51" s="12">
        <v>1.5</v>
      </c>
      <c r="IC51" s="12">
        <v>1.5</v>
      </c>
      <c r="ID51" s="12">
        <v>1.5</v>
      </c>
      <c r="IE51" s="12">
        <v>1.5</v>
      </c>
      <c r="IF51" s="12">
        <v>1.5</v>
      </c>
      <c r="IG51" s="12">
        <v>1</v>
      </c>
      <c r="IH51" s="12">
        <v>0.5</v>
      </c>
      <c r="II51" s="62">
        <v>1</v>
      </c>
      <c r="IJ51" s="62">
        <v>1.5</v>
      </c>
      <c r="IK51" s="62">
        <v>1.5</v>
      </c>
      <c r="IL51" s="62">
        <v>1</v>
      </c>
      <c r="IM51" s="62">
        <v>1</v>
      </c>
      <c r="IN51" s="62">
        <f>AVERAGE(CongestionIndex!C153:D153)</f>
        <v>1.5</v>
      </c>
    </row>
    <row r="52" spans="1:251" s="62" customFormat="1" ht="13.5">
      <c r="A52" s="61" t="s">
        <v>99</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12" t="s">
        <v>623</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2</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3</v>
      </c>
      <c r="EY52" s="12">
        <v>3</v>
      </c>
      <c r="EZ52" s="12">
        <v>3.5</v>
      </c>
      <c r="FA52" s="12">
        <v>4</v>
      </c>
      <c r="FB52" s="12">
        <v>2</v>
      </c>
      <c r="FC52" s="12">
        <v>2</v>
      </c>
      <c r="FD52" s="12">
        <v>2.5</v>
      </c>
      <c r="FE52" s="12">
        <v>4</v>
      </c>
      <c r="FF52" s="12">
        <v>3</v>
      </c>
      <c r="FG52" s="12">
        <v>3</v>
      </c>
      <c r="FH52" s="12">
        <v>4</v>
      </c>
      <c r="FI52" s="12">
        <v>3</v>
      </c>
      <c r="FJ52" s="12">
        <v>3</v>
      </c>
      <c r="FK52" s="12">
        <v>3.5</v>
      </c>
      <c r="FL52" s="12">
        <v>3.5</v>
      </c>
      <c r="FM52" s="12">
        <v>3</v>
      </c>
      <c r="FN52" s="12">
        <v>3.5</v>
      </c>
      <c r="FO52" s="12">
        <v>4.5</v>
      </c>
      <c r="FP52" s="12">
        <v>4.5</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0.5</v>
      </c>
      <c r="HV52" s="12">
        <v>1.5</v>
      </c>
      <c r="HW52" s="12">
        <v>0.5</v>
      </c>
      <c r="HX52" s="12">
        <v>0.5</v>
      </c>
      <c r="HY52" s="12">
        <v>2.5</v>
      </c>
      <c r="HZ52" s="12">
        <v>1.5</v>
      </c>
      <c r="IA52" s="12">
        <v>1.5</v>
      </c>
      <c r="IB52" s="12">
        <v>1.5</v>
      </c>
      <c r="IC52" s="12">
        <v>1.5</v>
      </c>
      <c r="ID52" s="12">
        <v>1.5</v>
      </c>
      <c r="IE52" s="12">
        <v>1.5</v>
      </c>
      <c r="IF52" s="12">
        <v>1.5</v>
      </c>
      <c r="IG52" s="12">
        <v>1</v>
      </c>
      <c r="IH52" s="12">
        <v>1</v>
      </c>
      <c r="II52" s="62">
        <v>1.5</v>
      </c>
      <c r="IJ52" s="62">
        <v>1.5</v>
      </c>
      <c r="IK52" s="62">
        <v>1.5</v>
      </c>
      <c r="IL52" s="62">
        <v>1.5</v>
      </c>
      <c r="IM52" s="62">
        <v>0</v>
      </c>
      <c r="IN52" s="62">
        <f>AVERAGE(CongestionIndex!C154:D154)</f>
        <v>0</v>
      </c>
    </row>
    <row r="53" spans="1:251" s="62" customFormat="1" ht="13.5">
      <c r="A53" s="61" t="s">
        <v>101</v>
      </c>
      <c r="B53" s="60">
        <v>0</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12" t="s">
        <v>623</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2</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4</v>
      </c>
      <c r="EY53" s="12">
        <v>3.5</v>
      </c>
      <c r="EZ53" s="12">
        <v>3.5</v>
      </c>
      <c r="FA53" s="12">
        <v>4</v>
      </c>
      <c r="FB53" s="12">
        <v>2</v>
      </c>
      <c r="FC53" s="12">
        <v>2</v>
      </c>
      <c r="FD53" s="12">
        <v>2.5</v>
      </c>
      <c r="FE53" s="12">
        <v>3.5</v>
      </c>
      <c r="FF53" s="12">
        <v>3</v>
      </c>
      <c r="FG53" s="12">
        <v>3</v>
      </c>
      <c r="FH53" s="12">
        <v>2.5</v>
      </c>
      <c r="FI53" s="12">
        <v>2</v>
      </c>
      <c r="FJ53" s="12">
        <v>2</v>
      </c>
      <c r="FK53" s="12">
        <v>2.5</v>
      </c>
      <c r="FL53" s="12">
        <v>2.5</v>
      </c>
      <c r="FM53" s="12">
        <v>2.5</v>
      </c>
      <c r="FN53" s="12">
        <v>2.5</v>
      </c>
      <c r="FO53" s="12">
        <v>1</v>
      </c>
      <c r="FP53" s="12">
        <v>1</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0.5</v>
      </c>
      <c r="HV53" s="12">
        <v>1.5</v>
      </c>
      <c r="HW53" s="12">
        <v>0.5</v>
      </c>
      <c r="HX53" s="12">
        <v>0.5</v>
      </c>
      <c r="HY53" s="12">
        <v>2.5</v>
      </c>
      <c r="HZ53" s="12">
        <v>1.5</v>
      </c>
      <c r="IA53" s="12">
        <v>1.5</v>
      </c>
      <c r="IB53" s="12">
        <v>1.5</v>
      </c>
      <c r="IC53" s="12">
        <v>1.5</v>
      </c>
      <c r="ID53" s="12">
        <v>1.5</v>
      </c>
      <c r="IE53" s="12">
        <v>1.5</v>
      </c>
      <c r="IF53" s="12">
        <v>1.5</v>
      </c>
      <c r="IG53" s="12">
        <v>1</v>
      </c>
      <c r="IH53" s="12">
        <v>1</v>
      </c>
      <c r="II53" s="62">
        <v>1.5</v>
      </c>
      <c r="IJ53" s="62">
        <v>1.5</v>
      </c>
      <c r="IK53" s="62">
        <v>1.5</v>
      </c>
      <c r="IL53" s="62">
        <v>1.5</v>
      </c>
      <c r="IM53" s="62">
        <v>0</v>
      </c>
      <c r="IN53" s="62">
        <f>AVERAGE(CongestionIndex!C155:D155)</f>
        <v>0</v>
      </c>
    </row>
    <row r="54" spans="1:251" s="62" customFormat="1" ht="13.5">
      <c r="A54" s="61" t="s">
        <v>625</v>
      </c>
      <c r="B54" s="60">
        <v>0</v>
      </c>
      <c r="C54" s="60">
        <v>0</v>
      </c>
      <c r="D54" s="60">
        <v>0.5</v>
      </c>
      <c r="E54" s="60">
        <v>0</v>
      </c>
      <c r="F54" s="60">
        <v>0</v>
      </c>
      <c r="G54" s="60">
        <v>0</v>
      </c>
      <c r="H54" s="60">
        <v>0</v>
      </c>
      <c r="I54" s="60">
        <v>0</v>
      </c>
      <c r="J54" s="60">
        <v>0</v>
      </c>
      <c r="K54" s="60">
        <v>0</v>
      </c>
      <c r="L54" s="60">
        <v>0</v>
      </c>
      <c r="M54" s="60">
        <v>0</v>
      </c>
      <c r="N54" s="60">
        <v>0</v>
      </c>
      <c r="O54" s="60">
        <v>2</v>
      </c>
      <c r="P54" s="60">
        <v>0.5</v>
      </c>
      <c r="Q54" s="60">
        <v>0</v>
      </c>
      <c r="R54" s="60">
        <v>3.5</v>
      </c>
      <c r="S54" s="60">
        <v>0</v>
      </c>
      <c r="T54" s="60">
        <v>0</v>
      </c>
      <c r="U54" s="60">
        <v>0</v>
      </c>
      <c r="V54" s="60">
        <v>0</v>
      </c>
      <c r="W54" s="60">
        <v>0</v>
      </c>
      <c r="X54" s="60">
        <v>0</v>
      </c>
      <c r="Y54" s="60">
        <v>1.5</v>
      </c>
      <c r="Z54" s="60">
        <v>0</v>
      </c>
      <c r="AA54" s="60">
        <v>0</v>
      </c>
      <c r="AB54" s="60">
        <v>0</v>
      </c>
      <c r="AC54" s="60">
        <v>2.5</v>
      </c>
      <c r="AD54" s="60">
        <v>1</v>
      </c>
      <c r="AE54" s="60">
        <v>0</v>
      </c>
      <c r="AF54" s="60">
        <v>2.5</v>
      </c>
      <c r="AG54" s="60">
        <v>2</v>
      </c>
      <c r="AH54" s="60">
        <v>0</v>
      </c>
      <c r="AI54" s="60">
        <v>1.5</v>
      </c>
      <c r="AJ54" s="60">
        <v>1.5</v>
      </c>
      <c r="AK54" s="60">
        <v>2.5</v>
      </c>
      <c r="AL54" s="60">
        <v>0</v>
      </c>
      <c r="AM54" s="60">
        <v>1.5</v>
      </c>
      <c r="AN54" s="60">
        <v>0</v>
      </c>
      <c r="AO54" s="60">
        <v>0</v>
      </c>
      <c r="AP54" s="60">
        <v>0</v>
      </c>
      <c r="AQ54" s="60">
        <v>0</v>
      </c>
      <c r="AR54" s="60">
        <v>0</v>
      </c>
      <c r="AS54" s="60">
        <v>2</v>
      </c>
      <c r="AT54" s="60">
        <v>3</v>
      </c>
      <c r="AU54" s="60">
        <v>0</v>
      </c>
      <c r="AV54" s="60">
        <v>0</v>
      </c>
      <c r="AW54" s="60">
        <v>0</v>
      </c>
      <c r="AX54" s="60">
        <v>3</v>
      </c>
      <c r="AY54" s="60">
        <v>0</v>
      </c>
      <c r="AZ54" s="60">
        <v>0</v>
      </c>
      <c r="BA54" s="60">
        <v>0</v>
      </c>
      <c r="BB54" s="12" t="s">
        <v>623</v>
      </c>
      <c r="BC54" s="12">
        <v>6</v>
      </c>
      <c r="BD54" s="12">
        <v>0</v>
      </c>
      <c r="BE54" s="12">
        <v>0</v>
      </c>
      <c r="BF54" s="12">
        <v>0</v>
      </c>
      <c r="BG54" s="12">
        <v>0</v>
      </c>
      <c r="BH54" s="12">
        <v>0</v>
      </c>
      <c r="BI54" s="12">
        <v>0</v>
      </c>
      <c r="BJ54" s="12">
        <v>0</v>
      </c>
      <c r="BK54" s="12">
        <v>0</v>
      </c>
      <c r="BL54" s="12">
        <v>0</v>
      </c>
      <c r="BM54" s="12">
        <v>0</v>
      </c>
      <c r="BN54" s="12">
        <v>0</v>
      </c>
      <c r="BO54" s="12">
        <v>0</v>
      </c>
      <c r="BP54" s="12">
        <v>0</v>
      </c>
      <c r="BQ54" s="12">
        <v>3</v>
      </c>
      <c r="BR54" s="12">
        <v>2.5</v>
      </c>
      <c r="BS54" s="12">
        <v>3.5</v>
      </c>
      <c r="BT54" s="12">
        <v>0</v>
      </c>
      <c r="BU54" s="12">
        <v>3.5</v>
      </c>
      <c r="BV54" s="12">
        <v>0</v>
      </c>
      <c r="BW54" s="12">
        <v>0</v>
      </c>
      <c r="BX54" s="12">
        <v>3</v>
      </c>
      <c r="BY54" s="12">
        <v>3.5</v>
      </c>
      <c r="BZ54" s="12">
        <v>4</v>
      </c>
      <c r="CA54" s="12">
        <v>1.5</v>
      </c>
      <c r="CB54" s="12">
        <v>3</v>
      </c>
      <c r="CC54" s="12">
        <v>0.5</v>
      </c>
      <c r="CD54" s="12">
        <v>0</v>
      </c>
      <c r="CE54" s="12">
        <v>4.5</v>
      </c>
      <c r="CF54" s="12">
        <v>0</v>
      </c>
      <c r="CG54" s="12">
        <v>0</v>
      </c>
      <c r="CH54" s="12">
        <v>2.5</v>
      </c>
      <c r="CI54" s="12">
        <v>0</v>
      </c>
      <c r="CJ54" s="12">
        <v>1.5</v>
      </c>
      <c r="CK54" s="12">
        <v>0</v>
      </c>
      <c r="CL54" s="12">
        <v>0</v>
      </c>
      <c r="CM54" s="12">
        <v>0</v>
      </c>
      <c r="CN54" s="12">
        <v>0</v>
      </c>
      <c r="CO54" s="12">
        <v>0</v>
      </c>
      <c r="CP54" s="12">
        <v>0</v>
      </c>
      <c r="CQ54" s="12">
        <v>0</v>
      </c>
      <c r="CR54" s="12">
        <v>0</v>
      </c>
      <c r="CS54" s="12">
        <v>0</v>
      </c>
      <c r="CT54" s="12">
        <v>0</v>
      </c>
      <c r="CU54" s="12">
        <v>0</v>
      </c>
      <c r="CV54" s="12">
        <v>0</v>
      </c>
      <c r="CW54" s="12">
        <v>0</v>
      </c>
      <c r="CX54" s="12">
        <v>2.5</v>
      </c>
      <c r="CY54" s="12">
        <v>0</v>
      </c>
      <c r="CZ54" s="12">
        <v>2</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1</v>
      </c>
      <c r="FR54" s="12">
        <v>0</v>
      </c>
      <c r="FS54" s="12">
        <v>2</v>
      </c>
      <c r="FT54" s="12">
        <v>2</v>
      </c>
      <c r="FU54" s="12">
        <v>3</v>
      </c>
      <c r="FV54" s="12">
        <v>3</v>
      </c>
      <c r="FW54" s="12">
        <v>4.5</v>
      </c>
      <c r="FX54" s="12">
        <v>4.5</v>
      </c>
      <c r="FY54" s="12">
        <v>4.5</v>
      </c>
      <c r="FZ54" s="12">
        <v>5.5</v>
      </c>
      <c r="GA54" s="12">
        <v>6.5</v>
      </c>
      <c r="GB54" s="12">
        <v>6.5</v>
      </c>
      <c r="GC54" s="12">
        <v>2.5</v>
      </c>
      <c r="GD54" s="12">
        <v>1.5</v>
      </c>
      <c r="GE54" s="12">
        <v>1.5</v>
      </c>
      <c r="GF54" s="12">
        <v>2</v>
      </c>
      <c r="GG54" s="12">
        <v>2</v>
      </c>
      <c r="GH54" s="12">
        <v>3</v>
      </c>
      <c r="GI54" s="12">
        <v>3</v>
      </c>
      <c r="GJ54" s="12">
        <v>2.5</v>
      </c>
      <c r="GK54" s="12">
        <v>3</v>
      </c>
      <c r="GL54" s="12">
        <v>3.5</v>
      </c>
      <c r="GM54" s="12">
        <v>4</v>
      </c>
      <c r="GN54" s="12">
        <v>2</v>
      </c>
      <c r="GO54" s="12">
        <v>2</v>
      </c>
      <c r="GP54" s="12">
        <v>2</v>
      </c>
      <c r="GQ54" s="12">
        <v>3</v>
      </c>
      <c r="GR54" s="12">
        <v>3</v>
      </c>
      <c r="GS54" s="12">
        <v>4</v>
      </c>
      <c r="GT54" s="12">
        <v>0.5</v>
      </c>
      <c r="GU54" s="12">
        <v>0.5</v>
      </c>
      <c r="GV54" s="12">
        <v>1</v>
      </c>
      <c r="GW54" s="12">
        <v>1</v>
      </c>
      <c r="GX54" s="12">
        <v>1</v>
      </c>
      <c r="GY54" s="12">
        <v>1</v>
      </c>
      <c r="GZ54" s="12">
        <v>2</v>
      </c>
      <c r="HA54" s="12">
        <v>2</v>
      </c>
      <c r="HB54" s="12">
        <v>1</v>
      </c>
      <c r="HC54" s="12">
        <v>1</v>
      </c>
      <c r="HD54" s="12">
        <v>2</v>
      </c>
      <c r="HE54" s="12">
        <v>1</v>
      </c>
      <c r="HF54" s="12">
        <v>2.5</v>
      </c>
      <c r="HG54" s="12">
        <v>2.5</v>
      </c>
      <c r="HH54" s="12">
        <v>3.5</v>
      </c>
      <c r="HI54" s="12">
        <v>2.5</v>
      </c>
      <c r="HJ54" s="12">
        <v>2</v>
      </c>
      <c r="HK54" s="12">
        <v>3.5</v>
      </c>
      <c r="HL54" s="12">
        <v>3.5</v>
      </c>
      <c r="HM54" s="12">
        <v>1</v>
      </c>
      <c r="HN54" s="12">
        <v>0.5</v>
      </c>
      <c r="HO54" s="12">
        <v>0.5</v>
      </c>
      <c r="HP54" s="12">
        <v>0.5</v>
      </c>
      <c r="HQ54" s="12">
        <v>1.5</v>
      </c>
      <c r="HR54" s="12">
        <v>1.5</v>
      </c>
      <c r="HS54" s="12">
        <v>1.5</v>
      </c>
      <c r="HT54" s="12">
        <v>1.5</v>
      </c>
      <c r="HU54" s="12">
        <v>0.5</v>
      </c>
      <c r="HV54" s="12">
        <v>1.5</v>
      </c>
      <c r="HW54" s="12">
        <v>0.5</v>
      </c>
      <c r="HX54" s="12">
        <v>0.5</v>
      </c>
      <c r="HY54" s="12">
        <v>2.5</v>
      </c>
      <c r="HZ54" s="12">
        <v>1.5</v>
      </c>
      <c r="IA54" s="12">
        <v>1.5</v>
      </c>
      <c r="IB54" s="12">
        <v>1.5</v>
      </c>
      <c r="IC54" s="12">
        <v>1.5</v>
      </c>
      <c r="ID54" s="12">
        <v>1</v>
      </c>
      <c r="IE54" s="12">
        <v>2</v>
      </c>
      <c r="IF54" s="12">
        <v>1</v>
      </c>
      <c r="IG54" s="113">
        <v>1</v>
      </c>
      <c r="IH54" s="113">
        <v>1</v>
      </c>
      <c r="II54" s="62">
        <v>2</v>
      </c>
      <c r="IJ54" s="62">
        <v>0.5</v>
      </c>
      <c r="IK54" s="62">
        <v>2.5</v>
      </c>
      <c r="IL54" s="62">
        <v>2.5</v>
      </c>
      <c r="IM54" s="62">
        <v>0</v>
      </c>
      <c r="IN54" s="62">
        <f>AVERAGE(CongestionIndex!C156:D156)</f>
        <v>0</v>
      </c>
    </row>
    <row r="55" spans="1:251" s="62" customFormat="1" ht="13.5">
      <c r="A55" s="61" t="s">
        <v>626</v>
      </c>
      <c r="B55" s="60">
        <v>0</v>
      </c>
      <c r="C55" s="60">
        <v>0</v>
      </c>
      <c r="D55" s="60">
        <v>0</v>
      </c>
      <c r="E55" s="60">
        <v>0</v>
      </c>
      <c r="F55" s="60">
        <v>0</v>
      </c>
      <c r="G55" s="60">
        <v>0</v>
      </c>
      <c r="H55" s="60">
        <v>0</v>
      </c>
      <c r="I55" s="60">
        <v>0</v>
      </c>
      <c r="J55" s="60">
        <v>0</v>
      </c>
      <c r="K55" s="60">
        <v>0</v>
      </c>
      <c r="L55" s="60">
        <v>0.5</v>
      </c>
      <c r="M55" s="60">
        <v>0</v>
      </c>
      <c r="N55" s="60">
        <v>0</v>
      </c>
      <c r="O55" s="60">
        <v>0</v>
      </c>
      <c r="P55" s="60">
        <v>0</v>
      </c>
      <c r="Q55" s="60">
        <v>2</v>
      </c>
      <c r="R55" s="60">
        <v>3.5</v>
      </c>
      <c r="S55" s="60">
        <v>3.5</v>
      </c>
      <c r="T55" s="60">
        <v>2.5</v>
      </c>
      <c r="U55" s="60">
        <v>1</v>
      </c>
      <c r="V55" s="60">
        <v>1.5</v>
      </c>
      <c r="W55" s="60">
        <v>0.5</v>
      </c>
      <c r="X55" s="60">
        <v>1</v>
      </c>
      <c r="Y55" s="60">
        <v>0.5</v>
      </c>
      <c r="Z55" s="60">
        <v>1</v>
      </c>
      <c r="AA55" s="60">
        <v>2.5</v>
      </c>
      <c r="AB55" s="60">
        <v>2.5</v>
      </c>
      <c r="AC55" s="60">
        <v>4</v>
      </c>
      <c r="AD55" s="60">
        <v>5</v>
      </c>
      <c r="AE55" s="60">
        <v>4.5</v>
      </c>
      <c r="AF55" s="60">
        <v>1.5</v>
      </c>
      <c r="AG55" s="60">
        <v>1.5</v>
      </c>
      <c r="AH55" s="60">
        <v>0.5</v>
      </c>
      <c r="AI55" s="60">
        <v>2</v>
      </c>
      <c r="AJ55" s="60">
        <v>2</v>
      </c>
      <c r="AK55" s="60">
        <v>3</v>
      </c>
      <c r="AL55" s="60">
        <v>3.5</v>
      </c>
      <c r="AM55" s="60">
        <v>2.5</v>
      </c>
      <c r="AN55" s="60">
        <v>7</v>
      </c>
      <c r="AO55" s="60">
        <v>2.5</v>
      </c>
      <c r="AP55" s="60">
        <v>1.5</v>
      </c>
      <c r="AQ55" s="60">
        <v>2</v>
      </c>
      <c r="AR55" s="60">
        <v>5</v>
      </c>
      <c r="AS55" s="60">
        <v>3</v>
      </c>
      <c r="AT55" s="60">
        <v>2</v>
      </c>
      <c r="AU55" s="60">
        <v>1</v>
      </c>
      <c r="AV55" s="60">
        <v>2.5</v>
      </c>
      <c r="AW55" s="60">
        <v>0.5</v>
      </c>
      <c r="AX55" s="60">
        <v>0.5</v>
      </c>
      <c r="AY55" s="60">
        <v>1</v>
      </c>
      <c r="AZ55" s="60">
        <v>4.5</v>
      </c>
      <c r="BA55" s="60">
        <v>0.5</v>
      </c>
      <c r="BB55" s="12" t="s">
        <v>623</v>
      </c>
      <c r="BC55" s="12">
        <v>2.5</v>
      </c>
      <c r="BD55" s="12">
        <v>0</v>
      </c>
      <c r="BE55" s="12">
        <v>0</v>
      </c>
      <c r="BF55" s="12">
        <v>0</v>
      </c>
      <c r="BG55" s="12">
        <v>0</v>
      </c>
      <c r="BH55" s="12">
        <v>0.5</v>
      </c>
      <c r="BI55" s="12">
        <v>0</v>
      </c>
      <c r="BJ55" s="12">
        <v>0</v>
      </c>
      <c r="BK55" s="12">
        <v>1</v>
      </c>
      <c r="BL55" s="12">
        <v>0</v>
      </c>
      <c r="BM55" s="12">
        <v>0</v>
      </c>
      <c r="BN55" s="12">
        <v>0</v>
      </c>
      <c r="BO55" s="12">
        <v>1.5</v>
      </c>
      <c r="BP55" s="12">
        <v>1</v>
      </c>
      <c r="BQ55" s="12">
        <v>0</v>
      </c>
      <c r="BR55" s="12">
        <v>1</v>
      </c>
      <c r="BS55" s="12">
        <v>1.5</v>
      </c>
      <c r="BT55" s="12">
        <v>3.5</v>
      </c>
      <c r="BU55" s="12">
        <v>1</v>
      </c>
      <c r="BV55" s="12">
        <v>1</v>
      </c>
      <c r="BW55" s="12">
        <v>0.5</v>
      </c>
      <c r="BX55" s="12">
        <v>1.5</v>
      </c>
      <c r="BY55" s="12">
        <v>2</v>
      </c>
      <c r="BZ55" s="12">
        <v>0.5</v>
      </c>
      <c r="CA55" s="12">
        <v>2.5</v>
      </c>
      <c r="CB55" s="12">
        <v>1</v>
      </c>
      <c r="CC55" s="12">
        <v>1</v>
      </c>
      <c r="CD55" s="12">
        <v>1</v>
      </c>
      <c r="CE55" s="12">
        <v>1</v>
      </c>
      <c r="CF55" s="12">
        <v>0.5</v>
      </c>
      <c r="CG55" s="12">
        <v>2.5</v>
      </c>
      <c r="CH55" s="12">
        <v>1</v>
      </c>
      <c r="CI55" s="12">
        <v>0.5</v>
      </c>
      <c r="CJ55" s="12">
        <v>0</v>
      </c>
      <c r="CK55" s="12">
        <v>1.5</v>
      </c>
      <c r="CL55" s="12">
        <v>1.5</v>
      </c>
      <c r="CM55" s="12">
        <v>1.5</v>
      </c>
      <c r="CN55" s="12">
        <v>1</v>
      </c>
      <c r="CO55" s="12">
        <v>2</v>
      </c>
      <c r="CP55" s="12">
        <v>1.5</v>
      </c>
      <c r="CQ55" s="12">
        <v>0</v>
      </c>
      <c r="CR55" s="12">
        <v>0.5</v>
      </c>
      <c r="CS55" s="12">
        <v>1.5</v>
      </c>
      <c r="CT55" s="12">
        <v>4</v>
      </c>
      <c r="CU55" s="12">
        <v>5</v>
      </c>
      <c r="CV55" s="12">
        <v>1.5</v>
      </c>
      <c r="CW55" s="12">
        <v>1</v>
      </c>
      <c r="CX55" s="12">
        <v>1.5</v>
      </c>
      <c r="CY55" s="12">
        <v>1</v>
      </c>
      <c r="CZ55" s="12">
        <v>1.5</v>
      </c>
      <c r="DA55" s="12">
        <v>2</v>
      </c>
      <c r="DB55" s="12">
        <v>2</v>
      </c>
      <c r="DC55" s="12">
        <v>2</v>
      </c>
      <c r="DD55" s="12">
        <v>0.5</v>
      </c>
      <c r="DE55" s="12">
        <v>3.5</v>
      </c>
      <c r="DF55" s="12">
        <v>3.5</v>
      </c>
      <c r="DG55" s="12">
        <v>2.5</v>
      </c>
      <c r="DH55" s="12">
        <v>1.5</v>
      </c>
      <c r="DI55" s="12">
        <v>2</v>
      </c>
      <c r="DJ55" s="12">
        <v>6</v>
      </c>
      <c r="DK55" s="12">
        <v>6.5</v>
      </c>
      <c r="DL55" s="12">
        <v>2.5</v>
      </c>
      <c r="DM55" s="12">
        <v>9</v>
      </c>
      <c r="DN55" s="12">
        <v>0</v>
      </c>
      <c r="DO55" s="12">
        <v>0</v>
      </c>
      <c r="DP55" s="12">
        <v>1</v>
      </c>
      <c r="DQ55" s="12">
        <v>4.5</v>
      </c>
      <c r="DR55" s="12">
        <v>2.5</v>
      </c>
      <c r="DS55" s="12">
        <v>2.5</v>
      </c>
      <c r="DT55" s="12">
        <v>1.5</v>
      </c>
      <c r="DU55" s="12">
        <v>2</v>
      </c>
      <c r="DV55" s="12">
        <v>2.5</v>
      </c>
      <c r="DW55" s="12">
        <v>3</v>
      </c>
      <c r="DX55" s="12">
        <v>4</v>
      </c>
      <c r="DY55" s="12">
        <v>3.5</v>
      </c>
      <c r="DZ55" s="12">
        <v>2</v>
      </c>
      <c r="EA55" s="12">
        <v>5</v>
      </c>
      <c r="EB55" s="12">
        <v>5</v>
      </c>
      <c r="EC55" s="12">
        <v>6</v>
      </c>
      <c r="ED55" s="12">
        <v>0.5</v>
      </c>
      <c r="EE55" s="12">
        <v>0.5</v>
      </c>
      <c r="EF55" s="12">
        <v>1</v>
      </c>
      <c r="EG55" s="12">
        <v>3</v>
      </c>
      <c r="EH55" s="12">
        <v>5</v>
      </c>
      <c r="EI55" s="12">
        <v>4.5</v>
      </c>
      <c r="EJ55" s="12">
        <v>1.5</v>
      </c>
      <c r="EK55" s="12">
        <v>4</v>
      </c>
      <c r="EL55" s="12">
        <v>2.5</v>
      </c>
      <c r="EM55" s="12">
        <v>6</v>
      </c>
      <c r="EN55" s="12">
        <v>2</v>
      </c>
      <c r="EO55" s="12">
        <v>7</v>
      </c>
      <c r="EP55" s="12">
        <v>0.5</v>
      </c>
      <c r="EQ55" s="12">
        <v>1</v>
      </c>
      <c r="ER55" s="12">
        <v>1</v>
      </c>
      <c r="ES55" s="12">
        <v>0.5</v>
      </c>
      <c r="ET55" s="12">
        <v>0.5</v>
      </c>
      <c r="EU55" s="12">
        <v>0.5</v>
      </c>
      <c r="EV55" s="12">
        <v>0.5</v>
      </c>
      <c r="EW55" s="12">
        <v>2</v>
      </c>
      <c r="EX55" s="12">
        <v>2</v>
      </c>
      <c r="EY55" s="12">
        <v>2.5</v>
      </c>
      <c r="EZ55" s="12">
        <v>1.5</v>
      </c>
      <c r="FA55" s="12">
        <v>1.5</v>
      </c>
      <c r="FB55" s="12">
        <v>1.5</v>
      </c>
      <c r="FC55" s="12">
        <v>1.5</v>
      </c>
      <c r="FD55" s="12">
        <v>1.5</v>
      </c>
      <c r="FE55" s="12">
        <v>2</v>
      </c>
      <c r="FF55" s="12">
        <v>2</v>
      </c>
      <c r="FG55" s="12">
        <v>2</v>
      </c>
      <c r="FH55" s="12">
        <v>2</v>
      </c>
      <c r="FI55" s="12">
        <v>2</v>
      </c>
      <c r="FJ55" s="12">
        <v>2</v>
      </c>
      <c r="FK55" s="12">
        <v>2</v>
      </c>
      <c r="FL55" s="12">
        <v>2</v>
      </c>
      <c r="FM55" s="12">
        <v>2.5</v>
      </c>
      <c r="FN55" s="12">
        <v>2.5</v>
      </c>
      <c r="FO55" s="12">
        <v>5</v>
      </c>
      <c r="FP55" s="12">
        <v>5</v>
      </c>
      <c r="FQ55" s="12">
        <v>0</v>
      </c>
      <c r="FR55" s="12">
        <v>1.5</v>
      </c>
      <c r="FS55" s="12">
        <v>1.5</v>
      </c>
      <c r="FT55" s="12">
        <v>1.5</v>
      </c>
      <c r="FU55" s="12">
        <v>2</v>
      </c>
      <c r="FV55" s="12">
        <v>0.5</v>
      </c>
      <c r="FW55" s="12">
        <v>1.5</v>
      </c>
      <c r="FX55" s="12">
        <v>1.5</v>
      </c>
      <c r="FY55" s="12">
        <v>3</v>
      </c>
      <c r="FZ55" s="12">
        <v>2.5</v>
      </c>
      <c r="GA55" s="12">
        <v>3.5</v>
      </c>
      <c r="GB55" s="12">
        <v>3.5</v>
      </c>
      <c r="GC55" s="12">
        <v>1</v>
      </c>
      <c r="GD55" s="12">
        <v>1</v>
      </c>
      <c r="GE55" s="12">
        <v>1</v>
      </c>
      <c r="GF55" s="12">
        <v>1.5</v>
      </c>
      <c r="GG55" s="12">
        <v>1.5</v>
      </c>
      <c r="GH55" s="12">
        <v>1.5</v>
      </c>
      <c r="GI55" s="12">
        <v>1.5</v>
      </c>
      <c r="GJ55" s="12">
        <v>1.5</v>
      </c>
      <c r="GK55" s="12">
        <v>1.5</v>
      </c>
      <c r="GL55" s="12">
        <v>1.5</v>
      </c>
      <c r="GM55" s="12">
        <v>0</v>
      </c>
      <c r="GN55" s="12">
        <v>0</v>
      </c>
      <c r="GO55" s="12">
        <v>0</v>
      </c>
      <c r="GP55" s="12">
        <v>0</v>
      </c>
      <c r="GQ55" s="12">
        <v>0</v>
      </c>
      <c r="GR55" s="12">
        <v>0</v>
      </c>
      <c r="GS55" s="12">
        <v>0</v>
      </c>
      <c r="GT55" s="12">
        <v>0</v>
      </c>
      <c r="GU55" s="12">
        <v>0</v>
      </c>
      <c r="GV55" s="12">
        <v>0</v>
      </c>
      <c r="GW55" s="12">
        <v>0</v>
      </c>
      <c r="GX55" s="12">
        <v>0</v>
      </c>
      <c r="GY55" s="12">
        <v>0</v>
      </c>
      <c r="GZ55" s="12">
        <v>9</v>
      </c>
      <c r="HA55" s="12">
        <v>5</v>
      </c>
      <c r="HB55" s="12">
        <v>5</v>
      </c>
      <c r="HC55" s="12">
        <v>4</v>
      </c>
      <c r="HD55" s="12">
        <v>3.5</v>
      </c>
      <c r="HE55" s="12">
        <v>1</v>
      </c>
      <c r="HF55" s="12">
        <v>3</v>
      </c>
      <c r="HG55" s="12">
        <v>3</v>
      </c>
      <c r="HH55" s="12">
        <v>2.5</v>
      </c>
      <c r="HI55" s="12">
        <v>2.5</v>
      </c>
      <c r="HJ55" s="12">
        <v>2.5</v>
      </c>
      <c r="HK55" s="12">
        <v>1</v>
      </c>
      <c r="HL55" s="12">
        <v>1.5</v>
      </c>
      <c r="HM55" s="12">
        <v>1.5</v>
      </c>
      <c r="HN55" s="12">
        <v>1</v>
      </c>
      <c r="HO55" s="12">
        <v>1</v>
      </c>
      <c r="HP55" s="12">
        <v>1</v>
      </c>
      <c r="HQ55" s="12">
        <v>1</v>
      </c>
      <c r="HR55" s="12">
        <v>1.5</v>
      </c>
      <c r="HS55" s="12">
        <v>1.5</v>
      </c>
      <c r="HT55" s="12">
        <v>0.5</v>
      </c>
      <c r="HU55" s="12">
        <v>1.5</v>
      </c>
      <c r="HV55" s="12">
        <v>1.5</v>
      </c>
      <c r="HW55" s="12">
        <v>0.5</v>
      </c>
      <c r="HX55" s="12">
        <v>1.5</v>
      </c>
      <c r="HY55" s="12">
        <v>0.5</v>
      </c>
      <c r="HZ55" s="12">
        <v>0.5</v>
      </c>
      <c r="IA55" s="12">
        <v>0.5</v>
      </c>
      <c r="IB55" s="12">
        <v>0.5</v>
      </c>
      <c r="IC55" s="12">
        <v>1.5</v>
      </c>
      <c r="ID55" s="12">
        <v>1.5</v>
      </c>
      <c r="IE55" s="12">
        <v>1.5</v>
      </c>
      <c r="IF55" s="12">
        <v>0</v>
      </c>
      <c r="IG55" s="113">
        <v>0</v>
      </c>
      <c r="IH55" s="12">
        <v>0.5</v>
      </c>
      <c r="II55" s="62">
        <v>0</v>
      </c>
      <c r="IJ55" s="62">
        <v>0</v>
      </c>
      <c r="IK55" s="62">
        <v>0</v>
      </c>
      <c r="IL55" s="62">
        <v>2</v>
      </c>
      <c r="IM55" s="62">
        <v>0.5</v>
      </c>
      <c r="IN55" s="62">
        <f>AVERAGE(CongestionIndex!C157:D157)</f>
        <v>0</v>
      </c>
    </row>
    <row r="56" spans="1:251" s="64" customFormat="1" ht="13.5">
      <c r="A56" s="61"/>
      <c r="IO56" s="63"/>
    </row>
    <row r="57" spans="1:251" s="64" customFormat="1" ht="13.5">
      <c r="A57" s="59" t="s">
        <v>106</v>
      </c>
      <c r="IO57" s="63"/>
    </row>
    <row r="58" spans="1:251" s="62" customFormat="1" ht="13.5">
      <c r="A58" s="61" t="s">
        <v>107</v>
      </c>
      <c r="B58" s="64">
        <v>0.5</v>
      </c>
      <c r="C58" s="64">
        <v>0</v>
      </c>
      <c r="D58" s="64">
        <v>0</v>
      </c>
      <c r="E58" s="64">
        <v>0.5</v>
      </c>
      <c r="F58" s="64">
        <v>0</v>
      </c>
      <c r="G58" s="64">
        <v>0</v>
      </c>
      <c r="H58" s="64">
        <v>0.5</v>
      </c>
      <c r="I58" s="64">
        <v>0.5</v>
      </c>
      <c r="J58" s="64">
        <v>0</v>
      </c>
      <c r="K58" s="64">
        <v>1</v>
      </c>
      <c r="L58" s="64">
        <v>0</v>
      </c>
      <c r="M58" s="64">
        <v>0</v>
      </c>
      <c r="N58" s="64">
        <v>0</v>
      </c>
      <c r="O58" s="64">
        <v>7.5</v>
      </c>
      <c r="P58" s="64">
        <v>0</v>
      </c>
      <c r="Q58" s="64">
        <v>0</v>
      </c>
      <c r="R58" s="64">
        <v>1</v>
      </c>
      <c r="S58" s="64">
        <v>0</v>
      </c>
      <c r="T58" s="64">
        <v>0.5</v>
      </c>
      <c r="U58" s="64">
        <v>0</v>
      </c>
      <c r="V58" s="64">
        <v>0.5</v>
      </c>
      <c r="W58" s="64">
        <v>1.5</v>
      </c>
      <c r="X58" s="64">
        <v>0</v>
      </c>
      <c r="Y58" s="64">
        <v>3</v>
      </c>
      <c r="Z58" s="64">
        <v>2.5</v>
      </c>
      <c r="AA58" s="64">
        <v>0</v>
      </c>
      <c r="AB58" s="64">
        <v>0</v>
      </c>
      <c r="AC58" s="64">
        <v>2</v>
      </c>
      <c r="AD58" s="64">
        <v>0.5</v>
      </c>
      <c r="AE58" s="64">
        <v>2</v>
      </c>
      <c r="AF58" s="64">
        <v>3.5</v>
      </c>
      <c r="AG58" s="64">
        <v>3.5</v>
      </c>
      <c r="AH58" s="64">
        <v>0</v>
      </c>
      <c r="AI58" s="64">
        <v>0</v>
      </c>
      <c r="AJ58" s="64">
        <v>0.5</v>
      </c>
      <c r="AK58" s="64">
        <v>0.5</v>
      </c>
      <c r="AL58" s="64">
        <v>5</v>
      </c>
      <c r="AM58" s="64">
        <v>0</v>
      </c>
      <c r="AN58" s="64">
        <v>2.5</v>
      </c>
      <c r="AO58" s="64">
        <v>2.5</v>
      </c>
      <c r="AP58" s="64">
        <v>0</v>
      </c>
      <c r="AQ58" s="64">
        <v>3.5</v>
      </c>
      <c r="AR58" s="64">
        <v>0</v>
      </c>
      <c r="AS58" s="64">
        <v>1</v>
      </c>
      <c r="AT58" s="64">
        <v>1</v>
      </c>
      <c r="AU58" s="64">
        <v>1</v>
      </c>
      <c r="AV58" s="64">
        <v>2</v>
      </c>
      <c r="AW58" s="64">
        <v>3.5</v>
      </c>
      <c r="AX58" s="64">
        <v>5.5</v>
      </c>
      <c r="AY58" s="64">
        <v>0.5</v>
      </c>
      <c r="AZ58" s="64">
        <v>0</v>
      </c>
      <c r="BA58" s="64">
        <v>0</v>
      </c>
      <c r="BB58" s="64">
        <v>0</v>
      </c>
      <c r="BC58" s="64">
        <v>0</v>
      </c>
      <c r="BD58" s="64">
        <v>0</v>
      </c>
      <c r="BE58" s="64">
        <v>0</v>
      </c>
      <c r="BF58" s="64">
        <v>0</v>
      </c>
      <c r="BG58" s="64">
        <v>0</v>
      </c>
      <c r="BH58" s="64">
        <v>0</v>
      </c>
      <c r="BI58" s="64">
        <v>0</v>
      </c>
      <c r="BJ58" s="64">
        <v>0</v>
      </c>
      <c r="BK58" s="64">
        <v>0.5</v>
      </c>
      <c r="BL58" s="64">
        <v>0</v>
      </c>
      <c r="BM58" s="64">
        <v>0</v>
      </c>
      <c r="BN58" s="64">
        <v>3.5</v>
      </c>
      <c r="BO58" s="64">
        <v>0</v>
      </c>
      <c r="BP58" s="64">
        <v>0</v>
      </c>
      <c r="BQ58" s="64">
        <v>0.5</v>
      </c>
      <c r="BR58" s="64">
        <v>0</v>
      </c>
      <c r="BS58" s="64">
        <v>0</v>
      </c>
      <c r="BT58" s="64">
        <v>0</v>
      </c>
      <c r="BU58" s="64">
        <v>0</v>
      </c>
      <c r="BV58" s="64">
        <v>0</v>
      </c>
      <c r="BW58" s="64">
        <v>0</v>
      </c>
      <c r="BX58" s="64">
        <v>0</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0</v>
      </c>
      <c r="CS58" s="64">
        <v>0</v>
      </c>
      <c r="CT58" s="64">
        <v>0</v>
      </c>
      <c r="CU58" s="64">
        <v>0</v>
      </c>
      <c r="CV58" s="64">
        <v>0</v>
      </c>
      <c r="CW58" s="64">
        <v>0</v>
      </c>
      <c r="CX58" s="64">
        <v>0</v>
      </c>
      <c r="CY58" s="64">
        <v>0</v>
      </c>
      <c r="CZ58" s="64">
        <v>0</v>
      </c>
      <c r="DA58" s="64">
        <v>0</v>
      </c>
      <c r="DB58" s="64">
        <v>0</v>
      </c>
      <c r="DC58" s="64">
        <v>0</v>
      </c>
      <c r="DD58" s="64">
        <v>0</v>
      </c>
      <c r="DE58" s="64">
        <v>0</v>
      </c>
      <c r="DF58" s="64">
        <v>0</v>
      </c>
      <c r="DG58" s="64">
        <v>0</v>
      </c>
      <c r="DH58" s="64">
        <v>0</v>
      </c>
      <c r="DI58" s="64">
        <v>0</v>
      </c>
      <c r="DJ58" s="64">
        <v>0</v>
      </c>
      <c r="DK58" s="64">
        <v>0</v>
      </c>
      <c r="DL58" s="64">
        <v>0</v>
      </c>
      <c r="DM58" s="64">
        <v>0</v>
      </c>
      <c r="DN58" s="64">
        <v>0</v>
      </c>
      <c r="DO58" s="64">
        <v>0</v>
      </c>
      <c r="DP58" s="64">
        <v>0</v>
      </c>
      <c r="DQ58" s="64">
        <v>0</v>
      </c>
      <c r="DR58" s="64">
        <v>0</v>
      </c>
      <c r="DS58" s="64">
        <v>0</v>
      </c>
      <c r="DT58" s="64">
        <v>0.5</v>
      </c>
      <c r="DU58" s="64">
        <v>1</v>
      </c>
      <c r="DV58" s="64">
        <v>1.5</v>
      </c>
      <c r="DW58" s="64">
        <v>1.5</v>
      </c>
      <c r="DX58" s="64">
        <v>1.5</v>
      </c>
      <c r="DY58" s="64">
        <v>1.5</v>
      </c>
      <c r="DZ58" s="64">
        <v>2</v>
      </c>
      <c r="EA58" s="64">
        <v>2.5</v>
      </c>
      <c r="EB58" s="64">
        <v>5.5</v>
      </c>
      <c r="EC58" s="64">
        <v>5.5</v>
      </c>
      <c r="ED58" s="64">
        <v>4.5</v>
      </c>
      <c r="EE58" s="64">
        <v>5.5</v>
      </c>
      <c r="EF58" s="64">
        <v>5</v>
      </c>
      <c r="EG58" s="64">
        <v>3.5</v>
      </c>
      <c r="EH58" s="64">
        <v>3.5</v>
      </c>
      <c r="EI58" s="64">
        <v>4</v>
      </c>
      <c r="EJ58" s="64">
        <v>4</v>
      </c>
      <c r="EK58" s="64">
        <v>2.5</v>
      </c>
      <c r="EL58" s="64">
        <v>2.5</v>
      </c>
      <c r="EM58" s="64">
        <v>3</v>
      </c>
      <c r="EN58" s="64">
        <v>4</v>
      </c>
      <c r="EO58" s="64">
        <v>3.5</v>
      </c>
      <c r="EP58" s="64">
        <v>3.5</v>
      </c>
      <c r="EQ58" s="64">
        <v>5</v>
      </c>
      <c r="ER58" s="64">
        <v>4.5</v>
      </c>
      <c r="ES58" s="64">
        <v>4.5</v>
      </c>
      <c r="ET58" s="64">
        <v>5</v>
      </c>
      <c r="EU58" s="64">
        <v>5.5</v>
      </c>
      <c r="EV58" s="64">
        <v>4</v>
      </c>
      <c r="EW58" s="64">
        <v>4</v>
      </c>
      <c r="EX58" s="64">
        <v>3.5</v>
      </c>
      <c r="EY58" s="64">
        <v>3.5</v>
      </c>
      <c r="EZ58" s="64">
        <v>3.5</v>
      </c>
      <c r="FA58" s="64">
        <v>4.5</v>
      </c>
      <c r="FB58" s="64">
        <v>4.5</v>
      </c>
      <c r="FC58" s="64">
        <v>4.5</v>
      </c>
      <c r="FD58" s="64">
        <v>4.5</v>
      </c>
      <c r="FE58" s="64">
        <v>1.5</v>
      </c>
      <c r="FF58" s="64">
        <v>2</v>
      </c>
      <c r="FG58" s="64">
        <v>2</v>
      </c>
      <c r="FH58" s="64">
        <v>2</v>
      </c>
      <c r="FI58" s="64">
        <v>2.5</v>
      </c>
      <c r="FJ58" s="64">
        <v>2.5</v>
      </c>
      <c r="FK58" s="64">
        <v>3.5</v>
      </c>
      <c r="FL58" s="64">
        <v>3</v>
      </c>
      <c r="FM58" s="64">
        <v>3</v>
      </c>
      <c r="FN58" s="64">
        <v>5</v>
      </c>
      <c r="FO58" s="64">
        <v>5</v>
      </c>
      <c r="FP58" s="64">
        <v>5</v>
      </c>
      <c r="FQ58" s="64">
        <v>0</v>
      </c>
      <c r="FR58" s="64">
        <v>1.5</v>
      </c>
      <c r="FS58" s="64">
        <v>3</v>
      </c>
      <c r="FT58" s="64">
        <v>6</v>
      </c>
      <c r="FU58" s="64">
        <v>5</v>
      </c>
      <c r="FV58" s="64">
        <v>6</v>
      </c>
      <c r="FW58" s="64">
        <v>7</v>
      </c>
      <c r="FX58" s="64">
        <v>7</v>
      </c>
      <c r="FY58" s="64">
        <v>4</v>
      </c>
      <c r="FZ58" s="64">
        <v>4</v>
      </c>
      <c r="GA58" s="64">
        <v>3</v>
      </c>
      <c r="GB58" s="64">
        <v>4</v>
      </c>
      <c r="GC58" s="64">
        <v>3</v>
      </c>
      <c r="GD58" s="64">
        <v>5</v>
      </c>
      <c r="GE58" s="64">
        <v>5</v>
      </c>
      <c r="GF58" s="64">
        <v>4.5</v>
      </c>
      <c r="GG58" s="64">
        <v>4</v>
      </c>
      <c r="GH58" s="64">
        <v>4</v>
      </c>
      <c r="GI58" s="64">
        <v>3</v>
      </c>
      <c r="GJ58" s="64">
        <v>3</v>
      </c>
      <c r="GK58" s="64">
        <v>3</v>
      </c>
      <c r="GL58" s="64">
        <v>3</v>
      </c>
      <c r="GM58" s="64">
        <v>3</v>
      </c>
      <c r="GN58" s="64">
        <v>3</v>
      </c>
      <c r="GO58" s="64">
        <v>3</v>
      </c>
      <c r="GP58" s="64">
        <v>3</v>
      </c>
      <c r="GQ58" s="64">
        <v>3</v>
      </c>
      <c r="GR58" s="64">
        <v>3</v>
      </c>
      <c r="GS58" s="64">
        <v>3</v>
      </c>
      <c r="GT58" s="64">
        <v>3</v>
      </c>
      <c r="GU58" s="64">
        <v>3</v>
      </c>
      <c r="GV58" s="64">
        <v>3</v>
      </c>
      <c r="GW58" s="64">
        <v>3</v>
      </c>
      <c r="GX58" s="64">
        <v>3</v>
      </c>
      <c r="GY58" s="64">
        <v>3</v>
      </c>
      <c r="GZ58" s="64">
        <v>3</v>
      </c>
      <c r="HA58" s="64">
        <v>3</v>
      </c>
      <c r="HB58" s="64">
        <v>3</v>
      </c>
      <c r="HC58" s="64">
        <v>3</v>
      </c>
      <c r="HD58" s="64">
        <v>3</v>
      </c>
      <c r="HE58" s="64">
        <v>3</v>
      </c>
      <c r="HF58" s="64">
        <v>2.5</v>
      </c>
      <c r="HG58" s="64">
        <v>2.5</v>
      </c>
      <c r="HH58" s="64">
        <v>2.5</v>
      </c>
      <c r="HI58" s="64">
        <v>2.5</v>
      </c>
      <c r="HJ58" s="64">
        <v>0.5</v>
      </c>
      <c r="HK58" s="64">
        <v>0.5</v>
      </c>
      <c r="HL58" s="64">
        <v>0.5</v>
      </c>
      <c r="HM58" s="64">
        <v>0.5</v>
      </c>
      <c r="HN58" s="64">
        <v>0.5</v>
      </c>
      <c r="HO58" s="64">
        <v>0.5</v>
      </c>
      <c r="HP58" s="64">
        <v>0.5</v>
      </c>
      <c r="HQ58" s="64">
        <v>0.5</v>
      </c>
      <c r="HR58" s="64">
        <v>0.5</v>
      </c>
      <c r="HS58" s="64">
        <v>0.5</v>
      </c>
      <c r="HT58" s="64">
        <v>0.5</v>
      </c>
      <c r="HU58" s="64">
        <v>0.5</v>
      </c>
      <c r="HV58" s="64">
        <v>0.5</v>
      </c>
      <c r="HW58" s="64">
        <v>0.5</v>
      </c>
      <c r="HX58" s="64">
        <v>0.5</v>
      </c>
      <c r="HY58" s="64">
        <v>0.5</v>
      </c>
      <c r="HZ58" s="64">
        <v>0.5</v>
      </c>
      <c r="IA58" s="64">
        <v>0.5</v>
      </c>
      <c r="IB58" s="64">
        <v>0.5</v>
      </c>
      <c r="IC58" s="64">
        <v>0.5</v>
      </c>
      <c r="ID58" s="64">
        <v>0.5</v>
      </c>
      <c r="IE58" s="64">
        <v>0.5</v>
      </c>
      <c r="IF58" s="64">
        <v>0.5</v>
      </c>
      <c r="IG58" s="64">
        <v>7</v>
      </c>
      <c r="IH58" s="64">
        <v>0</v>
      </c>
      <c r="II58" s="62">
        <v>0</v>
      </c>
      <c r="IJ58" s="62">
        <v>0</v>
      </c>
      <c r="IK58" s="62">
        <v>0</v>
      </c>
      <c r="IL58" s="62">
        <v>0</v>
      </c>
      <c r="IM58" s="62">
        <v>0</v>
      </c>
      <c r="IN58" s="62">
        <f>AVERAGE(CongestionIndex!C160:D160)</f>
        <v>0</v>
      </c>
    </row>
    <row r="59" spans="1:251" s="146" customFormat="1" ht="15">
      <c r="A59" s="61" t="s">
        <v>108</v>
      </c>
      <c r="B59" s="64">
        <v>0</v>
      </c>
      <c r="C59" s="64">
        <v>0</v>
      </c>
      <c r="D59" s="64">
        <v>0</v>
      </c>
      <c r="E59" s="64">
        <v>0</v>
      </c>
      <c r="F59" s="64">
        <v>0</v>
      </c>
      <c r="G59" s="64">
        <v>0</v>
      </c>
      <c r="H59" s="64">
        <v>0</v>
      </c>
      <c r="I59" s="64">
        <v>0</v>
      </c>
      <c r="J59" s="64">
        <v>0</v>
      </c>
      <c r="K59" s="64">
        <v>0.5</v>
      </c>
      <c r="L59" s="64">
        <v>0</v>
      </c>
      <c r="M59" s="64">
        <v>0</v>
      </c>
      <c r="N59" s="64">
        <v>0</v>
      </c>
      <c r="O59" s="64">
        <v>1.5</v>
      </c>
      <c r="P59" s="64">
        <v>1</v>
      </c>
      <c r="Q59" s="64">
        <v>0.5</v>
      </c>
      <c r="R59" s="64">
        <v>0</v>
      </c>
      <c r="S59" s="64">
        <v>0</v>
      </c>
      <c r="T59" s="64">
        <v>0</v>
      </c>
      <c r="U59" s="64">
        <v>0.5</v>
      </c>
      <c r="V59" s="64">
        <v>2</v>
      </c>
      <c r="W59" s="64">
        <v>1</v>
      </c>
      <c r="X59" s="64">
        <v>0.5</v>
      </c>
      <c r="Y59" s="64">
        <v>0</v>
      </c>
      <c r="Z59" s="64">
        <v>2.5</v>
      </c>
      <c r="AA59" s="64">
        <v>0</v>
      </c>
      <c r="AB59" s="64">
        <v>0</v>
      </c>
      <c r="AC59" s="64">
        <v>0.5</v>
      </c>
      <c r="AD59" s="64">
        <v>2</v>
      </c>
      <c r="AE59" s="64">
        <v>3.5</v>
      </c>
      <c r="AF59" s="64">
        <v>1</v>
      </c>
      <c r="AG59" s="64">
        <v>0.5</v>
      </c>
      <c r="AH59" s="64">
        <v>0.5</v>
      </c>
      <c r="AI59" s="64">
        <v>2.5</v>
      </c>
      <c r="AJ59" s="64">
        <v>1.5</v>
      </c>
      <c r="AK59" s="64">
        <v>1</v>
      </c>
      <c r="AL59" s="64">
        <v>0</v>
      </c>
      <c r="AM59" s="64">
        <v>1.5</v>
      </c>
      <c r="AN59" s="64">
        <v>0.5</v>
      </c>
      <c r="AO59" s="64">
        <v>1</v>
      </c>
      <c r="AP59" s="64">
        <v>0</v>
      </c>
      <c r="AQ59" s="64">
        <v>0.5</v>
      </c>
      <c r="AR59" s="64">
        <v>1.5</v>
      </c>
      <c r="AS59" s="64">
        <v>1.5</v>
      </c>
      <c r="AT59" s="64">
        <v>3</v>
      </c>
      <c r="AU59" s="64">
        <v>3</v>
      </c>
      <c r="AV59" s="64">
        <v>2.5</v>
      </c>
      <c r="AW59" s="64">
        <v>4.5</v>
      </c>
      <c r="AX59" s="64">
        <v>5</v>
      </c>
      <c r="AY59" s="64">
        <v>1</v>
      </c>
      <c r="AZ59" s="64">
        <v>0.5</v>
      </c>
      <c r="BA59" s="64">
        <v>0</v>
      </c>
      <c r="BB59" s="64">
        <v>0</v>
      </c>
      <c r="BC59" s="64">
        <v>0</v>
      </c>
      <c r="BD59" s="64">
        <v>0</v>
      </c>
      <c r="BE59" s="64">
        <v>2</v>
      </c>
      <c r="BF59" s="64">
        <v>0</v>
      </c>
      <c r="BG59" s="64">
        <v>0</v>
      </c>
      <c r="BH59" s="64">
        <v>0</v>
      </c>
      <c r="BI59" s="64">
        <v>0</v>
      </c>
      <c r="BJ59" s="64">
        <v>1</v>
      </c>
      <c r="BK59" s="64">
        <v>0</v>
      </c>
      <c r="BL59" s="64">
        <v>0</v>
      </c>
      <c r="BM59" s="64">
        <v>5.5</v>
      </c>
      <c r="BN59" s="64">
        <v>4.5</v>
      </c>
      <c r="BO59" s="64">
        <v>1.5</v>
      </c>
      <c r="BP59" s="64">
        <v>0.5</v>
      </c>
      <c r="BQ59" s="64">
        <v>1</v>
      </c>
      <c r="BR59" s="64">
        <v>0</v>
      </c>
      <c r="BS59" s="64">
        <v>0</v>
      </c>
      <c r="BT59" s="64">
        <v>0</v>
      </c>
      <c r="BU59" s="64">
        <v>0</v>
      </c>
      <c r="BV59" s="64">
        <v>0</v>
      </c>
      <c r="BW59" s="64">
        <v>0</v>
      </c>
      <c r="BX59" s="64">
        <v>0</v>
      </c>
      <c r="BY59" s="64">
        <v>2</v>
      </c>
      <c r="BZ59" s="64">
        <v>0</v>
      </c>
      <c r="CA59" s="64">
        <v>0</v>
      </c>
      <c r="CB59" s="64">
        <v>0</v>
      </c>
      <c r="CC59" s="64">
        <v>0</v>
      </c>
      <c r="CD59" s="64">
        <v>0</v>
      </c>
      <c r="CE59" s="64">
        <v>0</v>
      </c>
      <c r="CF59" s="64">
        <v>0</v>
      </c>
      <c r="CG59" s="64">
        <v>0</v>
      </c>
      <c r="CH59" s="64">
        <v>0</v>
      </c>
      <c r="CI59" s="64">
        <v>0</v>
      </c>
      <c r="CJ59" s="64">
        <v>0</v>
      </c>
      <c r="CK59" s="64">
        <v>0</v>
      </c>
      <c r="CL59" s="64">
        <v>0</v>
      </c>
      <c r="CM59" s="64">
        <v>0</v>
      </c>
      <c r="CN59" s="64">
        <v>0</v>
      </c>
      <c r="CO59" s="64">
        <v>0</v>
      </c>
      <c r="CP59" s="64">
        <v>0</v>
      </c>
      <c r="CQ59" s="64">
        <v>0</v>
      </c>
      <c r="CR59" s="64">
        <v>0</v>
      </c>
      <c r="CS59" s="64">
        <v>0</v>
      </c>
      <c r="CT59" s="64">
        <v>0</v>
      </c>
      <c r="CU59" s="64">
        <v>0</v>
      </c>
      <c r="CV59" s="64">
        <v>0</v>
      </c>
      <c r="CW59" s="64">
        <v>0</v>
      </c>
      <c r="CX59" s="64">
        <v>0</v>
      </c>
      <c r="CY59" s="64">
        <v>0</v>
      </c>
      <c r="CZ59" s="64">
        <v>0</v>
      </c>
      <c r="DA59" s="64">
        <v>0</v>
      </c>
      <c r="DB59" s="64">
        <v>0</v>
      </c>
      <c r="DC59" s="64">
        <v>0</v>
      </c>
      <c r="DD59" s="64">
        <v>0</v>
      </c>
      <c r="DE59" s="64">
        <v>0</v>
      </c>
      <c r="DF59" s="64">
        <v>0</v>
      </c>
      <c r="DG59" s="64">
        <v>0</v>
      </c>
      <c r="DH59" s="64">
        <v>0</v>
      </c>
      <c r="DI59" s="64">
        <v>0</v>
      </c>
      <c r="DJ59" s="64">
        <v>0</v>
      </c>
      <c r="DK59" s="64">
        <v>0</v>
      </c>
      <c r="DL59" s="64">
        <v>0</v>
      </c>
      <c r="DM59" s="64">
        <v>0</v>
      </c>
      <c r="DN59" s="64">
        <v>0</v>
      </c>
      <c r="DO59" s="64">
        <v>0</v>
      </c>
      <c r="DP59" s="64">
        <v>0</v>
      </c>
      <c r="DQ59" s="64">
        <v>0</v>
      </c>
      <c r="DR59" s="64">
        <v>0</v>
      </c>
      <c r="DS59" s="64">
        <v>0</v>
      </c>
      <c r="DT59" s="64">
        <v>0.5</v>
      </c>
      <c r="DU59" s="64">
        <v>1</v>
      </c>
      <c r="DV59" s="64">
        <v>1</v>
      </c>
      <c r="DW59" s="64">
        <v>1</v>
      </c>
      <c r="DX59" s="64">
        <v>1</v>
      </c>
      <c r="DY59" s="64">
        <v>1</v>
      </c>
      <c r="DZ59" s="64">
        <v>2.5</v>
      </c>
      <c r="EA59" s="64">
        <v>5</v>
      </c>
      <c r="EB59" s="64">
        <v>3.5</v>
      </c>
      <c r="EC59" s="64">
        <v>2.5</v>
      </c>
      <c r="ED59" s="64">
        <v>2.5</v>
      </c>
      <c r="EE59" s="64">
        <v>3</v>
      </c>
      <c r="EF59" s="64">
        <v>4</v>
      </c>
      <c r="EG59" s="64">
        <v>4.5</v>
      </c>
      <c r="EH59" s="64">
        <v>4.5</v>
      </c>
      <c r="EI59" s="64">
        <v>2.5</v>
      </c>
      <c r="EJ59" s="64">
        <v>3.5</v>
      </c>
      <c r="EK59" s="64">
        <v>5</v>
      </c>
      <c r="EL59" s="64">
        <v>5</v>
      </c>
      <c r="EM59" s="64">
        <v>5.5</v>
      </c>
      <c r="EN59" s="64">
        <v>5</v>
      </c>
      <c r="EO59" s="64">
        <v>5.5</v>
      </c>
      <c r="EP59" s="64">
        <v>5.5</v>
      </c>
      <c r="EQ59" s="64">
        <v>4.5</v>
      </c>
      <c r="ER59" s="64">
        <v>5</v>
      </c>
      <c r="ES59" s="64">
        <v>5</v>
      </c>
      <c r="ET59" s="64">
        <v>5.5</v>
      </c>
      <c r="EU59" s="64">
        <v>5</v>
      </c>
      <c r="EV59" s="64">
        <v>3</v>
      </c>
      <c r="EW59" s="64">
        <v>3</v>
      </c>
      <c r="EX59" s="64">
        <v>2</v>
      </c>
      <c r="EY59" s="64">
        <v>2</v>
      </c>
      <c r="EZ59" s="64">
        <v>3</v>
      </c>
      <c r="FA59" s="64">
        <v>4</v>
      </c>
      <c r="FB59" s="64">
        <v>4</v>
      </c>
      <c r="FC59" s="64">
        <v>4</v>
      </c>
      <c r="FD59" s="64">
        <v>4</v>
      </c>
      <c r="FE59" s="64">
        <v>1.5</v>
      </c>
      <c r="FF59" s="64">
        <v>2</v>
      </c>
      <c r="FG59" s="64">
        <v>2</v>
      </c>
      <c r="FH59" s="64">
        <v>2</v>
      </c>
      <c r="FI59" s="64">
        <v>1.5</v>
      </c>
      <c r="FJ59" s="64">
        <v>2.5</v>
      </c>
      <c r="FK59" s="64">
        <v>2</v>
      </c>
      <c r="FL59" s="64">
        <v>1.5</v>
      </c>
      <c r="FM59" s="64">
        <v>1.5</v>
      </c>
      <c r="FN59" s="64">
        <v>1.5</v>
      </c>
      <c r="FO59" s="64">
        <v>1.5</v>
      </c>
      <c r="FP59" s="64">
        <v>1.5</v>
      </c>
      <c r="FQ59" s="64">
        <v>0</v>
      </c>
      <c r="FR59" s="64">
        <v>1.5</v>
      </c>
      <c r="FS59" s="64">
        <v>2</v>
      </c>
      <c r="FT59" s="64">
        <v>3</v>
      </c>
      <c r="FU59" s="64">
        <v>2.5</v>
      </c>
      <c r="FV59" s="64">
        <v>2.5</v>
      </c>
      <c r="FW59" s="64">
        <v>3.5</v>
      </c>
      <c r="FX59" s="64">
        <v>3</v>
      </c>
      <c r="FY59" s="64">
        <v>4</v>
      </c>
      <c r="FZ59" s="64">
        <v>4</v>
      </c>
      <c r="GA59" s="64">
        <v>5</v>
      </c>
      <c r="GB59" s="64">
        <v>5</v>
      </c>
      <c r="GC59" s="64">
        <v>3</v>
      </c>
      <c r="GD59" s="64">
        <v>3</v>
      </c>
      <c r="GE59" s="64">
        <v>5</v>
      </c>
      <c r="GF59" s="64">
        <v>4.5</v>
      </c>
      <c r="GG59" s="64">
        <v>4</v>
      </c>
      <c r="GH59" s="64">
        <v>4</v>
      </c>
      <c r="GI59" s="64">
        <v>2</v>
      </c>
      <c r="GJ59" s="64">
        <v>2</v>
      </c>
      <c r="GK59" s="64">
        <v>2</v>
      </c>
      <c r="GL59" s="64">
        <v>2</v>
      </c>
      <c r="GM59" s="64">
        <v>2</v>
      </c>
      <c r="GN59" s="64">
        <v>2</v>
      </c>
      <c r="GO59" s="64">
        <v>2</v>
      </c>
      <c r="GP59" s="64">
        <v>2</v>
      </c>
      <c r="GQ59" s="64">
        <v>2</v>
      </c>
      <c r="GR59" s="64">
        <v>2</v>
      </c>
      <c r="GS59" s="64">
        <v>2</v>
      </c>
      <c r="GT59" s="64">
        <v>2</v>
      </c>
      <c r="GU59" s="64">
        <v>2</v>
      </c>
      <c r="GV59" s="64">
        <v>2</v>
      </c>
      <c r="GW59" s="64">
        <v>2</v>
      </c>
      <c r="GX59" s="64">
        <v>2</v>
      </c>
      <c r="GY59" s="64">
        <v>2</v>
      </c>
      <c r="GZ59" s="64">
        <v>2</v>
      </c>
      <c r="HA59" s="64">
        <v>2</v>
      </c>
      <c r="HB59" s="64">
        <v>2</v>
      </c>
      <c r="HC59" s="64">
        <v>2</v>
      </c>
      <c r="HD59" s="64">
        <v>2</v>
      </c>
      <c r="HE59" s="64">
        <v>2</v>
      </c>
      <c r="HF59" s="64">
        <v>1.5</v>
      </c>
      <c r="HG59" s="64">
        <v>1.5</v>
      </c>
      <c r="HH59" s="64">
        <v>1.5</v>
      </c>
      <c r="HI59" s="64">
        <v>1.5</v>
      </c>
      <c r="HJ59" s="64">
        <v>0.5</v>
      </c>
      <c r="HK59" s="64">
        <v>0.5</v>
      </c>
      <c r="HL59" s="64">
        <v>0.5</v>
      </c>
      <c r="HM59" s="64">
        <v>0.5</v>
      </c>
      <c r="HN59" s="64">
        <v>0.5</v>
      </c>
      <c r="HO59" s="64">
        <v>0.5</v>
      </c>
      <c r="HP59" s="64">
        <v>0.5</v>
      </c>
      <c r="HQ59" s="64">
        <v>0.5</v>
      </c>
      <c r="HR59" s="64">
        <v>0.5</v>
      </c>
      <c r="HS59" s="64">
        <v>0.5</v>
      </c>
      <c r="HT59" s="64">
        <v>0.5</v>
      </c>
      <c r="HU59" s="64">
        <v>0.5</v>
      </c>
      <c r="HV59" s="64">
        <v>0.5</v>
      </c>
      <c r="HW59" s="64">
        <v>0.5</v>
      </c>
      <c r="HX59" s="64">
        <v>0.5</v>
      </c>
      <c r="HY59" s="64">
        <v>0.5</v>
      </c>
      <c r="HZ59" s="64">
        <v>0.5</v>
      </c>
      <c r="IA59" s="64">
        <v>0.5</v>
      </c>
      <c r="IB59" s="64">
        <v>0.5</v>
      </c>
      <c r="IC59" s="64">
        <v>1</v>
      </c>
      <c r="ID59" s="64">
        <v>1.5</v>
      </c>
      <c r="IE59" s="64">
        <v>1.5</v>
      </c>
      <c r="IF59" s="64">
        <v>1</v>
      </c>
      <c r="IG59" s="64">
        <v>0</v>
      </c>
      <c r="IH59" s="64">
        <v>0</v>
      </c>
      <c r="II59" s="62">
        <v>0</v>
      </c>
      <c r="IJ59" s="62">
        <v>0</v>
      </c>
      <c r="IK59" s="62">
        <v>0</v>
      </c>
      <c r="IL59" s="62">
        <v>0</v>
      </c>
      <c r="IM59" s="62">
        <v>0</v>
      </c>
      <c r="IN59" s="62">
        <f>AVERAGE(CongestionIndex!C161:D161)</f>
        <v>0</v>
      </c>
      <c r="IO59" s="62">
        <f>SUM(IN58:IN81)/24</f>
        <v>2.2708333333333335</v>
      </c>
      <c r="IP59" s="62">
        <f>SUM(IL58:IL81)/24</f>
        <v>1.6458333333333333</v>
      </c>
      <c r="IQ59" s="163">
        <f>IO59-IP59</f>
        <v>0.62500000000000022</v>
      </c>
    </row>
    <row r="60" spans="1:251" s="62" customFormat="1" ht="13.5">
      <c r="A60" s="61" t="s">
        <v>109</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0</v>
      </c>
      <c r="BC60" s="64">
        <v>0</v>
      </c>
      <c r="BD60" s="64">
        <v>0</v>
      </c>
      <c r="BE60" s="64">
        <v>0</v>
      </c>
      <c r="BF60" s="64">
        <v>0</v>
      </c>
      <c r="BG60" s="64">
        <v>0</v>
      </c>
      <c r="BH60" s="64">
        <v>0</v>
      </c>
      <c r="BI60" s="64">
        <v>0</v>
      </c>
      <c r="BJ60" s="64">
        <v>0</v>
      </c>
      <c r="BK60" s="64">
        <v>0</v>
      </c>
      <c r="BL60" s="64">
        <v>0</v>
      </c>
      <c r="BM60" s="64">
        <v>0</v>
      </c>
      <c r="BN60" s="64">
        <v>0</v>
      </c>
      <c r="BO60" s="64">
        <v>0</v>
      </c>
      <c r="BP60" s="64">
        <v>0</v>
      </c>
      <c r="BQ60" s="64">
        <v>0</v>
      </c>
      <c r="BR60" s="64">
        <v>0</v>
      </c>
      <c r="BS60" s="64">
        <v>0</v>
      </c>
      <c r="BT60" s="64">
        <v>1.5</v>
      </c>
      <c r="BU60" s="64">
        <v>1.5</v>
      </c>
      <c r="BV60" s="64">
        <v>0</v>
      </c>
      <c r="BW60" s="64">
        <v>0</v>
      </c>
      <c r="BX60" s="64">
        <v>0</v>
      </c>
      <c r="BY60" s="64">
        <v>0</v>
      </c>
      <c r="BZ60" s="64">
        <v>0</v>
      </c>
      <c r="CA60" s="64">
        <v>0</v>
      </c>
      <c r="CB60" s="64">
        <v>0</v>
      </c>
      <c r="CC60" s="64">
        <v>0</v>
      </c>
      <c r="CD60" s="64">
        <v>0</v>
      </c>
      <c r="CE60" s="64">
        <v>0</v>
      </c>
      <c r="CF60" s="64">
        <v>0</v>
      </c>
      <c r="CG60" s="64">
        <v>1.5</v>
      </c>
      <c r="CH60" s="64">
        <v>0</v>
      </c>
      <c r="CI60" s="64">
        <v>1.5</v>
      </c>
      <c r="CJ60" s="64">
        <v>0</v>
      </c>
      <c r="CK60" s="64">
        <v>0</v>
      </c>
      <c r="CL60" s="64">
        <v>0</v>
      </c>
      <c r="CM60" s="64">
        <v>2</v>
      </c>
      <c r="CN60" s="64">
        <v>0</v>
      </c>
      <c r="CO60" s="64">
        <v>0</v>
      </c>
      <c r="CP60" s="64">
        <v>0</v>
      </c>
      <c r="CQ60" s="64">
        <v>0</v>
      </c>
      <c r="CR60" s="64">
        <v>2.5</v>
      </c>
      <c r="CS60" s="64">
        <v>1.5</v>
      </c>
      <c r="CT60" s="64">
        <v>2</v>
      </c>
      <c r="CU60" s="64">
        <v>0</v>
      </c>
      <c r="CV60" s="64">
        <v>0</v>
      </c>
      <c r="CW60" s="64">
        <v>0</v>
      </c>
      <c r="CX60" s="64">
        <v>0</v>
      </c>
      <c r="CY60" s="64">
        <v>0</v>
      </c>
      <c r="CZ60" s="64">
        <v>1.5</v>
      </c>
      <c r="DA60" s="64">
        <v>6</v>
      </c>
      <c r="DB60" s="64">
        <v>3</v>
      </c>
      <c r="DC60" s="64">
        <v>0</v>
      </c>
      <c r="DD60" s="64">
        <v>0</v>
      </c>
      <c r="DE60" s="64">
        <v>1.5</v>
      </c>
      <c r="DF60" s="64">
        <v>1</v>
      </c>
      <c r="DG60" s="64">
        <v>0</v>
      </c>
      <c r="DH60" s="64">
        <v>5.5</v>
      </c>
      <c r="DI60" s="64">
        <v>0</v>
      </c>
      <c r="DJ60" s="64">
        <v>0.5</v>
      </c>
      <c r="DK60" s="64">
        <v>0.5</v>
      </c>
      <c r="DL60" s="64">
        <v>1.5</v>
      </c>
      <c r="DM60" s="64">
        <v>3.5</v>
      </c>
      <c r="DN60" s="64">
        <v>1.5</v>
      </c>
      <c r="DO60" s="64">
        <v>2.5</v>
      </c>
      <c r="DP60" s="64">
        <v>0.5</v>
      </c>
      <c r="DQ60" s="64">
        <v>0.5</v>
      </c>
      <c r="DR60" s="64">
        <v>2</v>
      </c>
      <c r="DS60" s="64">
        <v>2.5</v>
      </c>
      <c r="DT60" s="64">
        <v>2.5</v>
      </c>
      <c r="DU60" s="64">
        <v>3</v>
      </c>
      <c r="DV60" s="64">
        <v>5</v>
      </c>
      <c r="DW60" s="64">
        <v>4.5</v>
      </c>
      <c r="DX60" s="64">
        <v>4</v>
      </c>
      <c r="DY60" s="64">
        <v>5</v>
      </c>
      <c r="DZ60" s="64">
        <v>4.5</v>
      </c>
      <c r="EA60" s="64">
        <v>3</v>
      </c>
      <c r="EB60" s="64">
        <v>3.5</v>
      </c>
      <c r="EC60" s="64">
        <v>4</v>
      </c>
      <c r="ED60" s="64">
        <v>4.5</v>
      </c>
      <c r="EE60" s="64">
        <v>5</v>
      </c>
      <c r="EF60" s="64">
        <v>5</v>
      </c>
      <c r="EG60" s="64">
        <v>4</v>
      </c>
      <c r="EH60" s="64">
        <v>4.5</v>
      </c>
      <c r="EI60" s="64">
        <v>3.5</v>
      </c>
      <c r="EJ60" s="64">
        <v>4</v>
      </c>
      <c r="EK60" s="64">
        <v>2.5</v>
      </c>
      <c r="EL60" s="64">
        <v>3</v>
      </c>
      <c r="EM60" s="64">
        <v>4.5</v>
      </c>
      <c r="EN60" s="64">
        <v>6</v>
      </c>
      <c r="EO60" s="64">
        <v>5.5</v>
      </c>
      <c r="EP60" s="64">
        <v>5.5</v>
      </c>
      <c r="EQ60" s="64">
        <v>6.5</v>
      </c>
      <c r="ER60" s="64">
        <v>4</v>
      </c>
      <c r="ES60" s="64">
        <v>4</v>
      </c>
      <c r="ET60" s="64">
        <v>4.5</v>
      </c>
      <c r="EU60" s="64">
        <v>5</v>
      </c>
      <c r="EV60" s="64">
        <v>5</v>
      </c>
      <c r="EW60" s="64">
        <v>5</v>
      </c>
      <c r="EX60" s="64">
        <v>4.5</v>
      </c>
      <c r="EY60" s="64">
        <v>3.5</v>
      </c>
      <c r="EZ60" s="64">
        <v>3.5</v>
      </c>
      <c r="FA60" s="64">
        <v>3</v>
      </c>
      <c r="FB60" s="64">
        <v>4</v>
      </c>
      <c r="FC60" s="64">
        <v>3</v>
      </c>
      <c r="FD60" s="64">
        <v>4.5</v>
      </c>
      <c r="FE60" s="64">
        <v>2</v>
      </c>
      <c r="FF60" s="64">
        <v>2.5</v>
      </c>
      <c r="FG60" s="64">
        <v>1.5</v>
      </c>
      <c r="FH60" s="64">
        <v>1.5</v>
      </c>
      <c r="FI60" s="64">
        <v>1.5</v>
      </c>
      <c r="FJ60" s="64">
        <v>1.5</v>
      </c>
      <c r="FK60" s="64">
        <v>2.5</v>
      </c>
      <c r="FL60" s="64">
        <v>2.5</v>
      </c>
      <c r="FM60" s="64">
        <v>1.5</v>
      </c>
      <c r="FN60" s="64">
        <v>3</v>
      </c>
      <c r="FO60" s="64">
        <v>5</v>
      </c>
      <c r="FP60" s="64">
        <v>4</v>
      </c>
      <c r="FQ60" s="64">
        <v>4</v>
      </c>
      <c r="FR60" s="64">
        <v>4</v>
      </c>
      <c r="FS60" s="64">
        <v>3.5</v>
      </c>
      <c r="FT60" s="64">
        <v>3</v>
      </c>
      <c r="FU60" s="64">
        <v>3</v>
      </c>
      <c r="FV60" s="64">
        <v>4</v>
      </c>
      <c r="FW60" s="64">
        <v>4</v>
      </c>
      <c r="FX60" s="64">
        <v>3.5</v>
      </c>
      <c r="FY60" s="64">
        <v>4.5</v>
      </c>
      <c r="FZ60" s="64">
        <v>5.5</v>
      </c>
      <c r="GA60" s="64">
        <v>5.5</v>
      </c>
      <c r="GB60" s="64">
        <v>4</v>
      </c>
      <c r="GC60" s="64">
        <v>1.5</v>
      </c>
      <c r="GD60" s="64">
        <v>1.5</v>
      </c>
      <c r="GE60" s="64">
        <v>1</v>
      </c>
      <c r="GF60" s="64">
        <v>0.5</v>
      </c>
      <c r="GG60" s="64">
        <v>0.5</v>
      </c>
      <c r="GH60" s="64">
        <v>1.5</v>
      </c>
      <c r="GI60" s="64">
        <v>2</v>
      </c>
      <c r="GJ60" s="64">
        <v>4</v>
      </c>
      <c r="GK60" s="64">
        <v>6</v>
      </c>
      <c r="GL60" s="64">
        <v>4</v>
      </c>
      <c r="GM60" s="64">
        <v>5</v>
      </c>
      <c r="GN60" s="64">
        <v>5</v>
      </c>
      <c r="GO60" s="64">
        <v>6</v>
      </c>
      <c r="GP60" s="64">
        <v>7</v>
      </c>
      <c r="GQ60" s="64">
        <v>8</v>
      </c>
      <c r="GR60" s="64">
        <v>9</v>
      </c>
      <c r="GS60" s="64">
        <v>9</v>
      </c>
      <c r="GT60" s="64">
        <v>5</v>
      </c>
      <c r="GU60" s="64">
        <v>5</v>
      </c>
      <c r="GV60" s="64">
        <v>7</v>
      </c>
      <c r="GW60" s="64">
        <v>6</v>
      </c>
      <c r="GX60" s="64">
        <v>6</v>
      </c>
      <c r="GY60" s="64">
        <v>6</v>
      </c>
      <c r="GZ60" s="64">
        <v>3.5</v>
      </c>
      <c r="HA60" s="64">
        <v>2</v>
      </c>
      <c r="HB60" s="64">
        <v>4</v>
      </c>
      <c r="HC60" s="64">
        <v>4</v>
      </c>
      <c r="HD60" s="64">
        <v>5</v>
      </c>
      <c r="HE60" s="64">
        <v>5</v>
      </c>
      <c r="HF60" s="64">
        <v>5.5</v>
      </c>
      <c r="HG60" s="64">
        <v>3.5</v>
      </c>
      <c r="HH60" s="64">
        <v>4</v>
      </c>
      <c r="HI60" s="64">
        <v>4</v>
      </c>
      <c r="HJ60" s="64">
        <v>2</v>
      </c>
      <c r="HK60" s="64">
        <v>2</v>
      </c>
      <c r="HL60" s="64">
        <v>2</v>
      </c>
      <c r="HM60" s="64">
        <v>2.5</v>
      </c>
      <c r="HN60" s="64">
        <v>1</v>
      </c>
      <c r="HO60" s="64">
        <v>1</v>
      </c>
      <c r="HP60" s="64">
        <v>1</v>
      </c>
      <c r="HQ60" s="64">
        <v>4</v>
      </c>
      <c r="HR60" s="64">
        <v>4</v>
      </c>
      <c r="HS60" s="64">
        <v>1.5</v>
      </c>
      <c r="HT60" s="64">
        <v>1.5</v>
      </c>
      <c r="HU60" s="64">
        <v>5</v>
      </c>
      <c r="HV60" s="64">
        <v>2</v>
      </c>
      <c r="HW60" s="64">
        <v>2</v>
      </c>
      <c r="HX60" s="64">
        <v>4</v>
      </c>
      <c r="HY60" s="64">
        <v>2</v>
      </c>
      <c r="HZ60" s="64">
        <v>1</v>
      </c>
      <c r="IA60" s="64">
        <v>2.5</v>
      </c>
      <c r="IB60" s="64">
        <v>2</v>
      </c>
      <c r="IC60" s="64">
        <v>3</v>
      </c>
      <c r="ID60" s="64">
        <v>2</v>
      </c>
      <c r="IE60" s="64">
        <v>0.5</v>
      </c>
      <c r="IF60" s="64">
        <v>0.5</v>
      </c>
      <c r="IG60" s="118">
        <v>3.5</v>
      </c>
      <c r="IH60" s="64">
        <v>7</v>
      </c>
      <c r="II60" s="62">
        <v>4.5</v>
      </c>
      <c r="IJ60" s="62">
        <v>4.5</v>
      </c>
      <c r="IK60" s="62">
        <v>7.5</v>
      </c>
      <c r="IL60" s="62">
        <v>8.5</v>
      </c>
      <c r="IM60" s="62">
        <v>8</v>
      </c>
      <c r="IN60" s="62">
        <f>AVERAGE(CongestionIndex!C162:D162)</f>
        <v>9.5</v>
      </c>
    </row>
    <row r="61" spans="1:251" s="62" customFormat="1" ht="13.5">
      <c r="A61" s="61" t="s">
        <v>110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1.5</v>
      </c>
      <c r="DU61" s="64">
        <v>2</v>
      </c>
      <c r="DV61" s="64">
        <v>2</v>
      </c>
      <c r="DW61" s="64">
        <v>2</v>
      </c>
      <c r="DX61" s="64">
        <v>2</v>
      </c>
      <c r="DY61" s="64">
        <v>3</v>
      </c>
      <c r="DZ61" s="64">
        <v>2.5</v>
      </c>
      <c r="EA61" s="64">
        <v>3.5</v>
      </c>
      <c r="EB61" s="64">
        <v>3.5</v>
      </c>
      <c r="EC61" s="64">
        <v>3</v>
      </c>
      <c r="ED61" s="64">
        <v>4</v>
      </c>
      <c r="EE61" s="64">
        <v>5</v>
      </c>
      <c r="EF61" s="64">
        <v>5</v>
      </c>
      <c r="EG61" s="64">
        <v>3</v>
      </c>
      <c r="EH61" s="64">
        <v>3.5</v>
      </c>
      <c r="EI61" s="64">
        <v>4</v>
      </c>
      <c r="EJ61" s="64">
        <v>6</v>
      </c>
      <c r="EK61" s="64">
        <v>4.5</v>
      </c>
      <c r="EL61" s="64">
        <v>4.5</v>
      </c>
      <c r="EM61" s="64">
        <v>4.5</v>
      </c>
      <c r="EN61" s="64">
        <v>4</v>
      </c>
      <c r="EO61" s="64">
        <v>3.5</v>
      </c>
      <c r="EP61" s="64">
        <v>0</v>
      </c>
      <c r="EQ61" s="64">
        <v>0</v>
      </c>
      <c r="ER61" s="64">
        <v>0</v>
      </c>
      <c r="ES61" s="64">
        <v>0</v>
      </c>
      <c r="ET61" s="64">
        <v>0</v>
      </c>
      <c r="EU61" s="64">
        <v>0</v>
      </c>
      <c r="EV61" s="64">
        <v>0</v>
      </c>
      <c r="EW61" s="64">
        <v>0</v>
      </c>
      <c r="EX61" s="64">
        <v>0</v>
      </c>
      <c r="EY61" s="64">
        <v>0</v>
      </c>
      <c r="EZ61" s="64">
        <v>0</v>
      </c>
      <c r="FA61" s="64">
        <v>0</v>
      </c>
      <c r="FB61" s="64">
        <v>0</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118">
        <v>0</v>
      </c>
      <c r="IH61" s="64">
        <v>0</v>
      </c>
      <c r="II61" s="62">
        <v>0</v>
      </c>
      <c r="IJ61" s="62">
        <v>0</v>
      </c>
      <c r="IK61" s="62">
        <v>0</v>
      </c>
      <c r="IL61" s="62">
        <v>0</v>
      </c>
      <c r="IM61" s="62">
        <v>0</v>
      </c>
      <c r="IN61" s="62">
        <f>AVERAGE(CongestionIndex!C163:D163)</f>
        <v>0</v>
      </c>
    </row>
    <row r="62" spans="1:251" s="62" customFormat="1" ht="13.5">
      <c r="A62" s="61" t="s">
        <v>111</v>
      </c>
      <c r="B62" s="64">
        <v>0.5</v>
      </c>
      <c r="C62" s="64">
        <v>0.5</v>
      </c>
      <c r="D62" s="64">
        <v>0</v>
      </c>
      <c r="E62" s="64">
        <v>0</v>
      </c>
      <c r="F62" s="64">
        <v>0</v>
      </c>
      <c r="G62" s="64">
        <v>0</v>
      </c>
      <c r="H62" s="64">
        <v>0.5</v>
      </c>
      <c r="I62" s="64">
        <v>0</v>
      </c>
      <c r="J62" s="64">
        <v>1</v>
      </c>
      <c r="K62" s="64">
        <v>0.5</v>
      </c>
      <c r="L62" s="64">
        <v>0.5</v>
      </c>
      <c r="M62" s="64">
        <v>0.5</v>
      </c>
      <c r="N62" s="64">
        <v>0.5</v>
      </c>
      <c r="O62" s="64">
        <v>9</v>
      </c>
      <c r="P62" s="64">
        <v>2.5</v>
      </c>
      <c r="Q62" s="64">
        <v>5</v>
      </c>
      <c r="R62" s="64">
        <v>5</v>
      </c>
      <c r="S62" s="64">
        <v>6</v>
      </c>
      <c r="T62" s="64">
        <v>8</v>
      </c>
      <c r="U62" s="64">
        <v>5</v>
      </c>
      <c r="V62" s="64">
        <v>0.5</v>
      </c>
      <c r="W62" s="64">
        <v>6</v>
      </c>
      <c r="X62" s="64">
        <v>3.5</v>
      </c>
      <c r="Y62" s="64">
        <v>2</v>
      </c>
      <c r="Z62" s="64">
        <v>3.5</v>
      </c>
      <c r="AA62" s="64">
        <v>3.5</v>
      </c>
      <c r="AB62" s="64">
        <v>3.5</v>
      </c>
      <c r="AC62" s="64">
        <v>6</v>
      </c>
      <c r="AD62" s="64">
        <v>8</v>
      </c>
      <c r="AE62" s="64">
        <v>7.5</v>
      </c>
      <c r="AF62" s="64">
        <v>4</v>
      </c>
      <c r="AG62" s="64">
        <v>9</v>
      </c>
      <c r="AH62" s="64">
        <v>9</v>
      </c>
      <c r="AI62" s="64">
        <v>1</v>
      </c>
      <c r="AJ62" s="64">
        <v>0.5</v>
      </c>
      <c r="AK62" s="64">
        <v>1.5</v>
      </c>
      <c r="AL62" s="64">
        <v>2.5</v>
      </c>
      <c r="AM62" s="64">
        <v>2</v>
      </c>
      <c r="AN62" s="64">
        <v>3.5</v>
      </c>
      <c r="AO62" s="64">
        <v>3.5</v>
      </c>
      <c r="AP62" s="64">
        <v>2</v>
      </c>
      <c r="AQ62" s="64">
        <v>4.5</v>
      </c>
      <c r="AR62" s="64">
        <v>4.5</v>
      </c>
      <c r="AS62" s="64">
        <v>14.5</v>
      </c>
      <c r="AT62" s="64">
        <v>10</v>
      </c>
      <c r="AU62" s="64">
        <v>10</v>
      </c>
      <c r="AV62" s="64">
        <v>4.5</v>
      </c>
      <c r="AW62" s="64">
        <v>4.5</v>
      </c>
      <c r="AX62" s="64">
        <v>3.5</v>
      </c>
      <c r="AY62" s="64">
        <v>1</v>
      </c>
      <c r="AZ62" s="64">
        <v>2</v>
      </c>
      <c r="BA62" s="64">
        <v>1</v>
      </c>
      <c r="BB62" s="64">
        <v>1</v>
      </c>
      <c r="BC62" s="64">
        <v>0</v>
      </c>
      <c r="BD62" s="64">
        <v>3.5</v>
      </c>
      <c r="BE62" s="64">
        <v>3.5</v>
      </c>
      <c r="BF62" s="64">
        <v>4.5</v>
      </c>
      <c r="BG62" s="64">
        <v>6</v>
      </c>
      <c r="BH62" s="64">
        <v>3</v>
      </c>
      <c r="BI62" s="64">
        <v>4</v>
      </c>
      <c r="BJ62" s="64">
        <v>3</v>
      </c>
      <c r="BK62" s="64">
        <v>6.5</v>
      </c>
      <c r="BL62" s="64">
        <v>6</v>
      </c>
      <c r="BM62" s="64">
        <v>5</v>
      </c>
      <c r="BN62" s="64">
        <v>5</v>
      </c>
      <c r="BO62" s="64">
        <v>6</v>
      </c>
      <c r="BP62" s="64">
        <v>5.5</v>
      </c>
      <c r="BQ62" s="64">
        <v>0</v>
      </c>
      <c r="BR62" s="64">
        <v>1</v>
      </c>
      <c r="BS62" s="64">
        <v>1.5</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0.5</v>
      </c>
      <c r="DM62" s="64">
        <v>0</v>
      </c>
      <c r="DN62" s="64">
        <v>0</v>
      </c>
      <c r="DO62" s="64">
        <v>0</v>
      </c>
      <c r="DP62" s="64">
        <v>0</v>
      </c>
      <c r="DQ62" s="64">
        <v>0</v>
      </c>
      <c r="DR62" s="64">
        <v>4.5</v>
      </c>
      <c r="DS62" s="64">
        <v>4.5</v>
      </c>
      <c r="DT62" s="64">
        <v>5</v>
      </c>
      <c r="DU62" s="64">
        <v>5.5</v>
      </c>
      <c r="DV62" s="64">
        <v>4</v>
      </c>
      <c r="DW62" s="64">
        <v>4</v>
      </c>
      <c r="DX62" s="64">
        <v>4</v>
      </c>
      <c r="DY62" s="64">
        <v>4.5</v>
      </c>
      <c r="DZ62" s="64">
        <v>5</v>
      </c>
      <c r="EA62" s="64">
        <v>9</v>
      </c>
      <c r="EB62" s="64">
        <v>10.5</v>
      </c>
      <c r="EC62" s="64">
        <v>11</v>
      </c>
      <c r="ED62" s="64">
        <v>10</v>
      </c>
      <c r="EE62" s="64">
        <v>10.5</v>
      </c>
      <c r="EF62" s="64">
        <v>10</v>
      </c>
      <c r="EG62" s="64">
        <v>9.5</v>
      </c>
      <c r="EH62" s="64">
        <v>10</v>
      </c>
      <c r="EI62" s="64">
        <v>8</v>
      </c>
      <c r="EJ62" s="64">
        <v>8.5</v>
      </c>
      <c r="EK62" s="64">
        <v>7</v>
      </c>
      <c r="EL62" s="64">
        <v>7.5</v>
      </c>
      <c r="EM62" s="64">
        <v>6.5</v>
      </c>
      <c r="EN62" s="64">
        <v>6</v>
      </c>
      <c r="EO62" s="64">
        <v>7</v>
      </c>
      <c r="EP62" s="64">
        <v>8</v>
      </c>
      <c r="EQ62" s="64">
        <v>7.5</v>
      </c>
      <c r="ER62" s="64">
        <v>2.5</v>
      </c>
      <c r="ES62" s="64">
        <v>2.5</v>
      </c>
      <c r="ET62" s="64">
        <v>3</v>
      </c>
      <c r="EU62" s="64">
        <v>2.5</v>
      </c>
      <c r="EV62" s="64">
        <v>2</v>
      </c>
      <c r="EW62" s="64">
        <v>2</v>
      </c>
      <c r="EX62" s="64">
        <v>3</v>
      </c>
      <c r="EY62" s="64">
        <v>3.5</v>
      </c>
      <c r="EZ62" s="64">
        <v>3.5</v>
      </c>
      <c r="FA62" s="64">
        <v>3.5</v>
      </c>
      <c r="FB62" s="64">
        <v>9.5</v>
      </c>
      <c r="FC62" s="64">
        <v>8.5</v>
      </c>
      <c r="FD62" s="64">
        <v>11</v>
      </c>
      <c r="FE62" s="64">
        <v>1</v>
      </c>
      <c r="FF62" s="64">
        <v>1.5</v>
      </c>
      <c r="FG62" s="64">
        <v>1.5</v>
      </c>
      <c r="FH62" s="64">
        <v>2</v>
      </c>
      <c r="FI62" s="64">
        <v>2</v>
      </c>
      <c r="FJ62" s="64">
        <v>3</v>
      </c>
      <c r="FK62" s="64">
        <v>2.5</v>
      </c>
      <c r="FL62" s="64">
        <v>2</v>
      </c>
      <c r="FM62" s="64">
        <v>1</v>
      </c>
      <c r="FN62" s="64">
        <v>1</v>
      </c>
      <c r="FO62" s="64">
        <v>3</v>
      </c>
      <c r="FP62" s="64">
        <v>3</v>
      </c>
      <c r="FQ62" s="64">
        <v>1.5</v>
      </c>
      <c r="FR62" s="64">
        <v>1.5</v>
      </c>
      <c r="FS62" s="64">
        <v>3</v>
      </c>
      <c r="FT62" s="64">
        <v>3.5</v>
      </c>
      <c r="FU62" s="64">
        <v>4</v>
      </c>
      <c r="FV62" s="64">
        <v>4.5</v>
      </c>
      <c r="FW62" s="64">
        <v>4.5</v>
      </c>
      <c r="FX62" s="64">
        <v>4</v>
      </c>
      <c r="FY62" s="64">
        <v>4.5</v>
      </c>
      <c r="FZ62" s="64">
        <v>3.5</v>
      </c>
      <c r="GA62" s="64">
        <v>4.5</v>
      </c>
      <c r="GB62" s="64">
        <v>2</v>
      </c>
      <c r="GC62" s="64">
        <v>4</v>
      </c>
      <c r="GD62" s="64">
        <v>5</v>
      </c>
      <c r="GE62" s="64">
        <v>4</v>
      </c>
      <c r="GF62" s="64">
        <v>3.5</v>
      </c>
      <c r="GG62" s="64">
        <v>3</v>
      </c>
      <c r="GH62" s="64">
        <v>3</v>
      </c>
      <c r="GI62" s="64">
        <v>4</v>
      </c>
      <c r="GJ62" s="64">
        <v>5</v>
      </c>
      <c r="GK62" s="64">
        <v>4</v>
      </c>
      <c r="GL62" s="64">
        <v>4</v>
      </c>
      <c r="GM62" s="64">
        <v>4</v>
      </c>
      <c r="GN62" s="64">
        <v>3</v>
      </c>
      <c r="GO62" s="64">
        <v>3</v>
      </c>
      <c r="GP62" s="64">
        <v>2.5</v>
      </c>
      <c r="GQ62" s="64">
        <v>3.5</v>
      </c>
      <c r="GR62" s="64">
        <v>4.5</v>
      </c>
      <c r="GS62" s="64">
        <v>5.5</v>
      </c>
      <c r="GT62" s="64">
        <v>2</v>
      </c>
      <c r="GU62" s="64">
        <v>2</v>
      </c>
      <c r="GV62" s="64">
        <v>1</v>
      </c>
      <c r="GW62" s="64">
        <v>2.5</v>
      </c>
      <c r="GX62" s="64">
        <v>2</v>
      </c>
      <c r="GY62" s="64">
        <v>2</v>
      </c>
      <c r="GZ62" s="64">
        <v>6.5</v>
      </c>
      <c r="HA62" s="64">
        <v>3</v>
      </c>
      <c r="HB62" s="64">
        <v>4</v>
      </c>
      <c r="HC62" s="64">
        <v>3.5</v>
      </c>
      <c r="HD62" s="64">
        <v>5</v>
      </c>
      <c r="HE62" s="64">
        <v>5</v>
      </c>
      <c r="HF62" s="64">
        <v>5.5</v>
      </c>
      <c r="HG62" s="64">
        <v>8</v>
      </c>
      <c r="HH62" s="64">
        <v>8</v>
      </c>
      <c r="HI62" s="64">
        <v>8</v>
      </c>
      <c r="HJ62" s="64">
        <v>10</v>
      </c>
      <c r="HK62" s="64">
        <v>10</v>
      </c>
      <c r="HL62" s="64">
        <v>15</v>
      </c>
      <c r="HM62" s="64">
        <v>15</v>
      </c>
      <c r="HN62" s="64">
        <v>11</v>
      </c>
      <c r="HO62" s="64">
        <v>11</v>
      </c>
      <c r="HP62" s="64">
        <v>11</v>
      </c>
      <c r="HQ62" s="64">
        <v>15</v>
      </c>
      <c r="HR62" s="64">
        <v>15</v>
      </c>
      <c r="HS62" s="64">
        <v>2.5</v>
      </c>
      <c r="HT62" s="64">
        <v>2</v>
      </c>
      <c r="HU62" s="64">
        <v>6</v>
      </c>
      <c r="HV62" s="64">
        <v>2.5</v>
      </c>
      <c r="HW62" s="64">
        <v>7</v>
      </c>
      <c r="HX62" s="64">
        <v>10.5</v>
      </c>
      <c r="HY62" s="64">
        <v>6</v>
      </c>
      <c r="HZ62" s="64">
        <v>6.5</v>
      </c>
      <c r="IA62" s="64">
        <v>11</v>
      </c>
      <c r="IB62" s="64">
        <v>9.5</v>
      </c>
      <c r="IC62" s="64">
        <v>8</v>
      </c>
      <c r="ID62" s="64">
        <v>7</v>
      </c>
      <c r="IE62" s="64">
        <v>5.5</v>
      </c>
      <c r="IF62" s="64">
        <v>4.5</v>
      </c>
      <c r="IG62" s="64">
        <v>14</v>
      </c>
      <c r="IH62" s="64">
        <v>10.5</v>
      </c>
      <c r="II62" s="62">
        <v>17</v>
      </c>
      <c r="IJ62" s="62">
        <v>10</v>
      </c>
      <c r="IK62" s="62">
        <v>10</v>
      </c>
      <c r="IL62" s="62">
        <v>5.5</v>
      </c>
      <c r="IM62" s="62">
        <v>8.5</v>
      </c>
      <c r="IN62" s="62">
        <f>AVERAGE(CongestionIndex!C164:D164)</f>
        <v>7</v>
      </c>
    </row>
    <row r="63" spans="1:251" s="62" customFormat="1" ht="13.5">
      <c r="A63" s="61" t="s">
        <v>112</v>
      </c>
      <c r="B63" s="64">
        <v>0.5</v>
      </c>
      <c r="C63" s="64">
        <v>0</v>
      </c>
      <c r="D63" s="64">
        <v>0</v>
      </c>
      <c r="E63" s="64">
        <v>0</v>
      </c>
      <c r="F63" s="64">
        <v>0</v>
      </c>
      <c r="G63" s="64">
        <v>0</v>
      </c>
      <c r="H63" s="64">
        <v>0.5</v>
      </c>
      <c r="I63" s="64">
        <v>0</v>
      </c>
      <c r="J63" s="64">
        <v>0</v>
      </c>
      <c r="K63" s="64">
        <v>0</v>
      </c>
      <c r="L63" s="64">
        <v>0</v>
      </c>
      <c r="M63" s="64">
        <v>0</v>
      </c>
      <c r="N63" s="64">
        <v>0</v>
      </c>
      <c r="O63" s="64">
        <v>20</v>
      </c>
      <c r="P63" s="64">
        <v>23</v>
      </c>
      <c r="Q63" s="64">
        <v>23.5</v>
      </c>
      <c r="R63" s="64">
        <v>27</v>
      </c>
      <c r="S63" s="64">
        <v>28.5</v>
      </c>
      <c r="T63" s="64">
        <v>29</v>
      </c>
      <c r="U63" s="64">
        <v>25</v>
      </c>
      <c r="V63" s="64">
        <v>1</v>
      </c>
      <c r="W63" s="64">
        <v>5.5</v>
      </c>
      <c r="X63" s="64">
        <v>8</v>
      </c>
      <c r="Y63" s="64">
        <v>5</v>
      </c>
      <c r="Z63" s="64">
        <v>2.5</v>
      </c>
      <c r="AA63" s="64">
        <v>5.5</v>
      </c>
      <c r="AB63" s="64">
        <v>5.5</v>
      </c>
      <c r="AC63" s="64">
        <v>2.5</v>
      </c>
      <c r="AD63" s="64">
        <v>8.5</v>
      </c>
      <c r="AE63" s="64">
        <v>5.5</v>
      </c>
      <c r="AF63" s="64">
        <v>12</v>
      </c>
      <c r="AG63" s="64">
        <v>11.5</v>
      </c>
      <c r="AH63" s="64">
        <v>12</v>
      </c>
      <c r="AI63" s="64">
        <v>12</v>
      </c>
      <c r="AJ63" s="64">
        <v>12</v>
      </c>
      <c r="AK63" s="64">
        <v>12</v>
      </c>
      <c r="AL63" s="64">
        <v>6</v>
      </c>
      <c r="AM63" s="64">
        <v>13</v>
      </c>
      <c r="AN63" s="64">
        <v>9.5</v>
      </c>
      <c r="AO63" s="64">
        <v>11</v>
      </c>
      <c r="AP63" s="64">
        <v>11.5</v>
      </c>
      <c r="AQ63" s="64">
        <v>15</v>
      </c>
      <c r="AR63" s="64">
        <v>12</v>
      </c>
      <c r="AS63" s="64">
        <v>20.5</v>
      </c>
      <c r="AT63" s="64">
        <v>25</v>
      </c>
      <c r="AU63" s="64">
        <v>25</v>
      </c>
      <c r="AV63" s="64">
        <v>22</v>
      </c>
      <c r="AW63" s="64">
        <v>13.5</v>
      </c>
      <c r="AX63" s="64">
        <v>13.5</v>
      </c>
      <c r="AY63" s="64">
        <v>3</v>
      </c>
      <c r="AZ63" s="64">
        <v>2.5</v>
      </c>
      <c r="BA63" s="64">
        <v>1.5</v>
      </c>
      <c r="BB63" s="64">
        <v>1.5</v>
      </c>
      <c r="BC63" s="64">
        <v>0</v>
      </c>
      <c r="BD63" s="64">
        <v>8.5</v>
      </c>
      <c r="BE63" s="64">
        <v>8</v>
      </c>
      <c r="BF63" s="64">
        <v>1</v>
      </c>
      <c r="BG63" s="64">
        <v>2</v>
      </c>
      <c r="BH63" s="64">
        <v>8</v>
      </c>
      <c r="BI63" s="64">
        <v>8.5</v>
      </c>
      <c r="BJ63" s="64">
        <v>4.5</v>
      </c>
      <c r="BK63" s="64">
        <v>5</v>
      </c>
      <c r="BL63" s="64">
        <v>0</v>
      </c>
      <c r="BM63" s="64">
        <v>0</v>
      </c>
      <c r="BN63" s="64">
        <v>4.5</v>
      </c>
      <c r="BO63" s="64">
        <v>4.5</v>
      </c>
      <c r="BP63" s="64">
        <v>4</v>
      </c>
      <c r="BQ63" s="64">
        <v>5.5</v>
      </c>
      <c r="BR63" s="64">
        <v>6</v>
      </c>
      <c r="BS63" s="64">
        <v>8.5</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1</v>
      </c>
      <c r="FR63" s="64">
        <v>1</v>
      </c>
      <c r="FS63" s="64">
        <v>1</v>
      </c>
      <c r="FT63" s="64">
        <v>1</v>
      </c>
      <c r="FU63" s="64">
        <v>1</v>
      </c>
      <c r="FV63" s="64">
        <v>1</v>
      </c>
      <c r="FW63" s="64">
        <v>1</v>
      </c>
      <c r="FX63" s="64">
        <v>1</v>
      </c>
      <c r="FY63" s="64">
        <v>1</v>
      </c>
      <c r="FZ63" s="64">
        <v>1</v>
      </c>
      <c r="GA63" s="64">
        <v>1</v>
      </c>
      <c r="GB63" s="64">
        <v>1</v>
      </c>
      <c r="GC63" s="64">
        <v>1</v>
      </c>
      <c r="GD63" s="64">
        <v>1</v>
      </c>
      <c r="GE63" s="64">
        <v>1</v>
      </c>
      <c r="GF63" s="64">
        <v>1</v>
      </c>
      <c r="GG63" s="64">
        <v>1</v>
      </c>
      <c r="GH63" s="64">
        <v>1</v>
      </c>
      <c r="GI63" s="64">
        <v>1</v>
      </c>
      <c r="GJ63" s="64">
        <v>1</v>
      </c>
      <c r="GK63" s="64">
        <v>1</v>
      </c>
      <c r="GL63" s="64">
        <v>0</v>
      </c>
      <c r="GM63" s="64">
        <v>0</v>
      </c>
      <c r="GN63" s="64">
        <v>0</v>
      </c>
      <c r="GO63" s="64">
        <v>0</v>
      </c>
      <c r="GP63" s="64">
        <v>0</v>
      </c>
      <c r="GQ63" s="64">
        <v>0</v>
      </c>
      <c r="GR63" s="64">
        <v>0</v>
      </c>
      <c r="GS63" s="64">
        <v>0</v>
      </c>
      <c r="GT63" s="64">
        <v>0</v>
      </c>
      <c r="GU63" s="64">
        <v>0</v>
      </c>
      <c r="GV63" s="64">
        <v>1</v>
      </c>
      <c r="GW63" s="64">
        <v>2</v>
      </c>
      <c r="GX63" s="64">
        <v>2</v>
      </c>
      <c r="GY63" s="64">
        <v>2</v>
      </c>
      <c r="GZ63" s="64">
        <v>2</v>
      </c>
      <c r="HA63" s="64">
        <v>4</v>
      </c>
      <c r="HB63" s="64">
        <v>3</v>
      </c>
      <c r="HC63" s="64">
        <v>3</v>
      </c>
      <c r="HD63" s="64">
        <v>2</v>
      </c>
      <c r="HE63" s="64">
        <v>2</v>
      </c>
      <c r="HF63" s="64">
        <v>2.5</v>
      </c>
      <c r="HG63" s="64">
        <v>1</v>
      </c>
      <c r="HH63" s="64">
        <v>1.5</v>
      </c>
      <c r="HI63" s="64">
        <v>1.5</v>
      </c>
      <c r="HJ63" s="64">
        <v>1</v>
      </c>
      <c r="HK63" s="64">
        <v>1</v>
      </c>
      <c r="HL63" s="64">
        <v>1</v>
      </c>
      <c r="HM63" s="64">
        <v>1</v>
      </c>
      <c r="HN63" s="64">
        <v>1</v>
      </c>
      <c r="HO63" s="64">
        <v>1</v>
      </c>
      <c r="HP63" s="64">
        <v>1</v>
      </c>
      <c r="HQ63" s="64">
        <v>1</v>
      </c>
      <c r="HR63" s="64">
        <v>4.5</v>
      </c>
      <c r="HS63" s="64">
        <v>3.5</v>
      </c>
      <c r="HT63" s="64">
        <v>4</v>
      </c>
      <c r="HU63" s="64">
        <v>4</v>
      </c>
      <c r="HV63" s="64">
        <v>1.5</v>
      </c>
      <c r="HW63" s="64">
        <v>1</v>
      </c>
      <c r="HX63" s="64">
        <v>1</v>
      </c>
      <c r="HY63" s="64">
        <v>1</v>
      </c>
      <c r="HZ63" s="64">
        <v>1</v>
      </c>
      <c r="IA63" s="64">
        <v>1</v>
      </c>
      <c r="IB63" s="64">
        <v>1</v>
      </c>
      <c r="IC63" s="64">
        <v>1</v>
      </c>
      <c r="ID63" s="64">
        <v>1.5</v>
      </c>
      <c r="IE63" s="64">
        <v>0</v>
      </c>
      <c r="IF63" s="64">
        <v>0</v>
      </c>
      <c r="IG63" s="118">
        <v>5</v>
      </c>
      <c r="IH63" s="64">
        <v>6</v>
      </c>
      <c r="II63" s="62">
        <v>6</v>
      </c>
      <c r="IJ63" s="62">
        <v>6</v>
      </c>
      <c r="IK63" s="62">
        <v>6</v>
      </c>
      <c r="IL63" s="62">
        <v>6</v>
      </c>
      <c r="IM63" s="62">
        <v>0</v>
      </c>
      <c r="IN63" s="62">
        <f>AVERAGE(CongestionIndex!C165:D165)</f>
        <v>6</v>
      </c>
    </row>
    <row r="64" spans="1:251" s="62" customFormat="1" ht="13.5">
      <c r="A64" s="61" t="s">
        <v>113</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3.5</v>
      </c>
      <c r="BR64" s="64">
        <v>0</v>
      </c>
      <c r="BS64" s="64">
        <v>0</v>
      </c>
      <c r="BT64" s="64">
        <v>0</v>
      </c>
      <c r="BU64" s="64">
        <v>0</v>
      </c>
      <c r="BV64" s="64">
        <v>0</v>
      </c>
      <c r="BW64" s="64">
        <v>0</v>
      </c>
      <c r="BX64" s="64">
        <v>0</v>
      </c>
      <c r="BY64" s="64">
        <v>0</v>
      </c>
      <c r="BZ64" s="64">
        <v>0</v>
      </c>
      <c r="CA64" s="64">
        <v>0</v>
      </c>
      <c r="CB64" s="64">
        <v>0</v>
      </c>
      <c r="CC64" s="64">
        <v>0</v>
      </c>
      <c r="CD64" s="64">
        <v>0</v>
      </c>
      <c r="CE64" s="64">
        <v>0</v>
      </c>
      <c r="CF64" s="64">
        <v>0</v>
      </c>
      <c r="CG64" s="64">
        <v>0</v>
      </c>
      <c r="CH64" s="64">
        <v>0</v>
      </c>
      <c r="CI64" s="64">
        <v>0</v>
      </c>
      <c r="CJ64" s="64">
        <v>1.5</v>
      </c>
      <c r="CK64" s="64">
        <v>0</v>
      </c>
      <c r="CL64" s="64">
        <v>0</v>
      </c>
      <c r="CM64" s="64">
        <v>0</v>
      </c>
      <c r="CN64" s="64">
        <v>0</v>
      </c>
      <c r="CO64" s="64">
        <v>0</v>
      </c>
      <c r="CP64" s="64">
        <v>0</v>
      </c>
      <c r="CQ64" s="64">
        <v>0</v>
      </c>
      <c r="CR64" s="64">
        <v>0</v>
      </c>
      <c r="CS64" s="64">
        <v>2</v>
      </c>
      <c r="CT64" s="64">
        <v>1</v>
      </c>
      <c r="CU64" s="64">
        <v>0</v>
      </c>
      <c r="CV64" s="64">
        <v>1.5</v>
      </c>
      <c r="CW64" s="64">
        <v>0</v>
      </c>
      <c r="CX64" s="64">
        <v>0</v>
      </c>
      <c r="CY64" s="64">
        <v>0</v>
      </c>
      <c r="CZ64" s="64">
        <v>1</v>
      </c>
      <c r="DA64" s="64">
        <v>0</v>
      </c>
      <c r="DB64" s="64">
        <v>0</v>
      </c>
      <c r="DC64" s="64">
        <v>0</v>
      </c>
      <c r="DD64" s="64">
        <v>0</v>
      </c>
      <c r="DE64" s="64">
        <v>3</v>
      </c>
      <c r="DF64" s="64">
        <v>0</v>
      </c>
      <c r="DG64" s="64">
        <v>0</v>
      </c>
      <c r="DH64" s="64">
        <v>0</v>
      </c>
      <c r="DI64" s="64">
        <v>0</v>
      </c>
      <c r="DJ64" s="64">
        <v>0</v>
      </c>
      <c r="DK64" s="64">
        <v>0</v>
      </c>
      <c r="DL64" s="64">
        <v>0</v>
      </c>
      <c r="DM64" s="64">
        <v>0</v>
      </c>
      <c r="DN64" s="64">
        <v>0</v>
      </c>
      <c r="DO64" s="64">
        <v>0</v>
      </c>
      <c r="DP64" s="64">
        <v>0.5</v>
      </c>
      <c r="DQ64" s="64">
        <v>0.5</v>
      </c>
      <c r="DR64" s="64">
        <v>1</v>
      </c>
      <c r="DS64" s="64">
        <v>1.5</v>
      </c>
      <c r="DT64" s="64">
        <v>1</v>
      </c>
      <c r="DU64" s="64">
        <v>1</v>
      </c>
      <c r="DV64" s="64">
        <v>2</v>
      </c>
      <c r="DW64" s="64">
        <v>3</v>
      </c>
      <c r="DX64" s="64">
        <v>4</v>
      </c>
      <c r="DY64" s="64">
        <v>5</v>
      </c>
      <c r="DZ64" s="64">
        <v>5.5</v>
      </c>
      <c r="EA64" s="64">
        <v>2</v>
      </c>
      <c r="EB64" s="64">
        <v>2.5</v>
      </c>
      <c r="EC64" s="64">
        <v>3</v>
      </c>
      <c r="ED64" s="64">
        <v>2</v>
      </c>
      <c r="EE64" s="64">
        <v>3</v>
      </c>
      <c r="EF64" s="64">
        <v>4</v>
      </c>
      <c r="EG64" s="64">
        <v>4</v>
      </c>
      <c r="EH64" s="64">
        <v>3</v>
      </c>
      <c r="EI64" s="64">
        <v>3.5</v>
      </c>
      <c r="EJ64" s="64">
        <v>1.5</v>
      </c>
      <c r="EK64" s="64">
        <v>2</v>
      </c>
      <c r="EL64" s="64">
        <v>2.5</v>
      </c>
      <c r="EM64" s="64">
        <v>1.5</v>
      </c>
      <c r="EN64" s="64">
        <v>2</v>
      </c>
      <c r="EO64" s="64">
        <v>2.5</v>
      </c>
      <c r="EP64" s="64">
        <v>3</v>
      </c>
      <c r="EQ64" s="64">
        <v>2.5</v>
      </c>
      <c r="ER64" s="64">
        <v>2</v>
      </c>
      <c r="ES64" s="64">
        <v>2</v>
      </c>
      <c r="ET64" s="64">
        <v>2.5</v>
      </c>
      <c r="EU64" s="64">
        <v>3</v>
      </c>
      <c r="EV64" s="64">
        <v>3.5</v>
      </c>
      <c r="EW64" s="64">
        <v>3.5</v>
      </c>
      <c r="EX64" s="64">
        <v>4.5</v>
      </c>
      <c r="EY64" s="64">
        <v>4</v>
      </c>
      <c r="EZ64" s="64">
        <v>4</v>
      </c>
      <c r="FA64" s="64">
        <v>3.5</v>
      </c>
      <c r="FB64" s="64">
        <v>9.5</v>
      </c>
      <c r="FC64" s="64">
        <v>9.5</v>
      </c>
      <c r="FD64" s="64">
        <v>8.5</v>
      </c>
      <c r="FE64" s="64">
        <v>8.5</v>
      </c>
      <c r="FF64" s="64">
        <v>9</v>
      </c>
      <c r="FG64" s="64">
        <v>7</v>
      </c>
      <c r="FH64" s="64">
        <v>5</v>
      </c>
      <c r="FI64" s="64">
        <v>4.5</v>
      </c>
      <c r="FJ64" s="64">
        <v>4</v>
      </c>
      <c r="FK64" s="64">
        <v>4</v>
      </c>
      <c r="FL64" s="64">
        <v>5</v>
      </c>
      <c r="FM64" s="64">
        <v>5</v>
      </c>
      <c r="FN64" s="64">
        <v>2.5</v>
      </c>
      <c r="FO64" s="64">
        <v>4</v>
      </c>
      <c r="FP64" s="64">
        <v>4</v>
      </c>
      <c r="FQ64" s="64">
        <v>3.5</v>
      </c>
      <c r="FR64" s="64">
        <v>3.5</v>
      </c>
      <c r="FS64" s="64">
        <v>3</v>
      </c>
      <c r="FT64" s="64">
        <v>1</v>
      </c>
      <c r="FU64" s="64">
        <v>1.5</v>
      </c>
      <c r="FV64" s="64">
        <v>2</v>
      </c>
      <c r="FW64" s="64">
        <v>2.5</v>
      </c>
      <c r="FX64" s="64">
        <v>2</v>
      </c>
      <c r="FY64" s="64">
        <v>2</v>
      </c>
      <c r="FZ64" s="64">
        <v>1</v>
      </c>
      <c r="GA64" s="64">
        <v>2</v>
      </c>
      <c r="GB64" s="64">
        <v>2</v>
      </c>
      <c r="GC64" s="64">
        <v>2</v>
      </c>
      <c r="GD64" s="64">
        <v>1.5</v>
      </c>
      <c r="GE64" s="64">
        <v>1</v>
      </c>
      <c r="GF64" s="64">
        <v>1</v>
      </c>
      <c r="GG64" s="64">
        <v>2</v>
      </c>
      <c r="GH64" s="64">
        <v>2</v>
      </c>
      <c r="GI64" s="64">
        <v>1.5</v>
      </c>
      <c r="GJ64" s="64">
        <v>1</v>
      </c>
      <c r="GK64" s="64">
        <v>1</v>
      </c>
      <c r="GL64" s="64">
        <v>2</v>
      </c>
      <c r="GM64" s="64">
        <v>1</v>
      </c>
      <c r="GN64" s="64">
        <v>1</v>
      </c>
      <c r="GO64" s="64">
        <v>1</v>
      </c>
      <c r="GP64" s="64">
        <v>1</v>
      </c>
      <c r="GQ64" s="64">
        <v>1</v>
      </c>
      <c r="GR64" s="64">
        <v>1</v>
      </c>
      <c r="GS64" s="64">
        <v>1</v>
      </c>
      <c r="GT64" s="64">
        <v>1</v>
      </c>
      <c r="GU64" s="64">
        <v>1</v>
      </c>
      <c r="GV64" s="64">
        <v>1</v>
      </c>
      <c r="GW64" s="64">
        <v>1</v>
      </c>
      <c r="GX64" s="64">
        <v>1</v>
      </c>
      <c r="GY64" s="64">
        <v>1</v>
      </c>
      <c r="GZ64" s="64">
        <v>1</v>
      </c>
      <c r="HA64" s="64">
        <v>2</v>
      </c>
      <c r="HB64" s="64">
        <v>2</v>
      </c>
      <c r="HC64" s="64">
        <v>2</v>
      </c>
      <c r="HD64" s="64">
        <v>4</v>
      </c>
      <c r="HE64" s="64">
        <v>4</v>
      </c>
      <c r="HF64" s="64">
        <v>3.5</v>
      </c>
      <c r="HG64" s="64">
        <v>3.5</v>
      </c>
      <c r="HH64" s="64">
        <v>3.5</v>
      </c>
      <c r="HI64" s="64">
        <v>3.5</v>
      </c>
      <c r="HJ64" s="64">
        <v>4</v>
      </c>
      <c r="HK64" s="64">
        <v>4</v>
      </c>
      <c r="HL64" s="64">
        <v>4</v>
      </c>
      <c r="HM64" s="64">
        <v>4.5</v>
      </c>
      <c r="HN64" s="64">
        <v>1.5</v>
      </c>
      <c r="HO64" s="64">
        <v>1</v>
      </c>
      <c r="HP64" s="64">
        <v>1</v>
      </c>
      <c r="HQ64" s="64">
        <v>2</v>
      </c>
      <c r="HR64" s="64">
        <v>2</v>
      </c>
      <c r="HS64" s="64">
        <v>2.5</v>
      </c>
      <c r="HT64" s="64">
        <v>3</v>
      </c>
      <c r="HU64" s="64">
        <v>0.5</v>
      </c>
      <c r="HV64" s="64">
        <v>0.5</v>
      </c>
      <c r="HW64" s="64">
        <v>0.5</v>
      </c>
      <c r="HX64" s="64">
        <v>0.5</v>
      </c>
      <c r="HY64" s="64">
        <v>0.5</v>
      </c>
      <c r="HZ64" s="64">
        <v>1</v>
      </c>
      <c r="IA64" s="64">
        <v>2</v>
      </c>
      <c r="IB64" s="64">
        <v>2.5</v>
      </c>
      <c r="IC64" s="64">
        <v>3</v>
      </c>
      <c r="ID64" s="64">
        <v>3.5</v>
      </c>
      <c r="IE64" s="64">
        <v>0</v>
      </c>
      <c r="IF64" s="64">
        <v>0</v>
      </c>
      <c r="IG64" s="118">
        <v>1</v>
      </c>
      <c r="IH64" s="64">
        <v>1</v>
      </c>
      <c r="II64" s="62">
        <v>1</v>
      </c>
      <c r="IJ64" s="62">
        <v>1</v>
      </c>
      <c r="IK64" s="62">
        <v>1</v>
      </c>
      <c r="IL64" s="62">
        <v>0</v>
      </c>
      <c r="IM64" s="62">
        <v>0</v>
      </c>
      <c r="IN64" s="62">
        <f>AVERAGE(CongestionIndex!C166:D166)</f>
        <v>0</v>
      </c>
    </row>
    <row r="65" spans="1:248" s="62" customFormat="1" ht="13.5">
      <c r="A65" s="61" t="s">
        <v>114</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1.5</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118">
        <v>0</v>
      </c>
      <c r="IH65" s="64">
        <v>0</v>
      </c>
      <c r="II65" s="62">
        <v>0</v>
      </c>
      <c r="IJ65" s="62">
        <v>0</v>
      </c>
      <c r="IK65" s="62">
        <v>0</v>
      </c>
      <c r="IL65" s="62">
        <v>0</v>
      </c>
      <c r="IM65" s="62">
        <v>0</v>
      </c>
      <c r="IN65" s="62">
        <f>AVERAGE(CongestionIndex!C167:D167)</f>
        <v>0</v>
      </c>
    </row>
    <row r="66" spans="1:248" s="62" customFormat="1" ht="13.5">
      <c r="A66" s="61" t="s">
        <v>115</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1.5</v>
      </c>
      <c r="CL66" s="64">
        <v>0</v>
      </c>
      <c r="CM66" s="64">
        <v>0</v>
      </c>
      <c r="CN66" s="64">
        <v>0</v>
      </c>
      <c r="CO66" s="64">
        <v>0</v>
      </c>
      <c r="CP66" s="64">
        <v>0</v>
      </c>
      <c r="CQ66" s="64">
        <v>0</v>
      </c>
      <c r="CR66" s="64">
        <v>0</v>
      </c>
      <c r="CS66" s="64">
        <v>0</v>
      </c>
      <c r="CT66" s="64">
        <v>1.5</v>
      </c>
      <c r="CU66" s="64">
        <v>0</v>
      </c>
      <c r="CV66" s="64">
        <v>0</v>
      </c>
      <c r="CW66" s="64">
        <v>0</v>
      </c>
      <c r="CX66" s="64">
        <v>0</v>
      </c>
      <c r="CY66" s="64">
        <v>0</v>
      </c>
      <c r="CZ66" s="64">
        <v>0</v>
      </c>
      <c r="DA66" s="64">
        <v>2</v>
      </c>
      <c r="DB66" s="64">
        <v>2</v>
      </c>
      <c r="DC66" s="64">
        <v>0</v>
      </c>
      <c r="DD66" s="64">
        <v>0</v>
      </c>
      <c r="DE66" s="64">
        <v>0</v>
      </c>
      <c r="DF66" s="64">
        <v>0</v>
      </c>
      <c r="DG66" s="64">
        <v>1</v>
      </c>
      <c r="DH66" s="64">
        <v>3.5</v>
      </c>
      <c r="DI66" s="64">
        <v>3.5</v>
      </c>
      <c r="DJ66" s="64">
        <v>0</v>
      </c>
      <c r="DK66" s="64">
        <v>0</v>
      </c>
      <c r="DL66" s="64">
        <v>1.5</v>
      </c>
      <c r="DM66" s="64">
        <v>3</v>
      </c>
      <c r="DN66" s="64">
        <v>3</v>
      </c>
      <c r="DO66" s="64">
        <v>4</v>
      </c>
      <c r="DP66" s="64">
        <v>2</v>
      </c>
      <c r="DQ66" s="64">
        <v>2.5</v>
      </c>
      <c r="DR66" s="64">
        <v>1</v>
      </c>
      <c r="DS66" s="64">
        <v>1.5</v>
      </c>
      <c r="DT66" s="64">
        <v>1</v>
      </c>
      <c r="DU66" s="64">
        <v>1</v>
      </c>
      <c r="DV66" s="64">
        <v>1.5</v>
      </c>
      <c r="DW66" s="64">
        <v>2</v>
      </c>
      <c r="DX66" s="64">
        <v>2.5</v>
      </c>
      <c r="DY66" s="64">
        <v>3</v>
      </c>
      <c r="DZ66" s="64">
        <v>2.5</v>
      </c>
      <c r="EA66" s="64">
        <v>2.5</v>
      </c>
      <c r="EB66" s="64">
        <v>2.5</v>
      </c>
      <c r="EC66" s="64">
        <v>3</v>
      </c>
      <c r="ED66" s="64">
        <v>4</v>
      </c>
      <c r="EE66" s="64">
        <v>5</v>
      </c>
      <c r="EF66" s="64">
        <v>5.5</v>
      </c>
      <c r="EG66" s="64">
        <v>7</v>
      </c>
      <c r="EH66" s="64">
        <v>7</v>
      </c>
      <c r="EI66" s="64">
        <v>5.5</v>
      </c>
      <c r="EJ66" s="64">
        <v>6.5</v>
      </c>
      <c r="EK66" s="64">
        <v>6.5</v>
      </c>
      <c r="EL66" s="64">
        <v>7</v>
      </c>
      <c r="EM66" s="64">
        <v>7.5</v>
      </c>
      <c r="EN66" s="64">
        <v>8</v>
      </c>
      <c r="EO66" s="64">
        <v>7</v>
      </c>
      <c r="EP66" s="64">
        <v>8</v>
      </c>
      <c r="EQ66" s="64">
        <v>8</v>
      </c>
      <c r="ER66" s="64">
        <v>2</v>
      </c>
      <c r="ES66" s="64">
        <v>2</v>
      </c>
      <c r="ET66" s="64">
        <v>2.5</v>
      </c>
      <c r="EU66" s="64">
        <v>3</v>
      </c>
      <c r="EV66" s="64">
        <v>4</v>
      </c>
      <c r="EW66" s="64">
        <v>4</v>
      </c>
      <c r="EX66" s="64">
        <v>4.5</v>
      </c>
      <c r="EY66" s="64">
        <v>3</v>
      </c>
      <c r="EZ66" s="64">
        <v>3</v>
      </c>
      <c r="FA66" s="64">
        <v>4</v>
      </c>
      <c r="FB66" s="64">
        <v>3</v>
      </c>
      <c r="FC66" s="64">
        <v>4</v>
      </c>
      <c r="FD66" s="64">
        <v>5.5</v>
      </c>
      <c r="FE66" s="64">
        <v>1.5</v>
      </c>
      <c r="FF66" s="64">
        <v>2</v>
      </c>
      <c r="FG66" s="64">
        <v>2</v>
      </c>
      <c r="FH66" s="64">
        <v>3</v>
      </c>
      <c r="FI66" s="64">
        <v>4.5</v>
      </c>
      <c r="FJ66" s="64">
        <v>3.5</v>
      </c>
      <c r="FK66" s="64">
        <v>3.5</v>
      </c>
      <c r="FL66" s="64">
        <v>3</v>
      </c>
      <c r="FM66" s="64">
        <v>3</v>
      </c>
      <c r="FN66" s="64">
        <v>4</v>
      </c>
      <c r="FO66" s="64">
        <v>4</v>
      </c>
      <c r="FP66" s="64">
        <v>3.5</v>
      </c>
      <c r="FQ66" s="64">
        <v>3.5</v>
      </c>
      <c r="FR66" s="64">
        <v>3.5</v>
      </c>
      <c r="FS66" s="64">
        <v>2</v>
      </c>
      <c r="FT66" s="64">
        <v>4</v>
      </c>
      <c r="FU66" s="64">
        <v>4</v>
      </c>
      <c r="FV66" s="64">
        <v>2</v>
      </c>
      <c r="FW66" s="64">
        <v>3.5</v>
      </c>
      <c r="FX66" s="64">
        <v>3.5</v>
      </c>
      <c r="FY66" s="64">
        <v>2</v>
      </c>
      <c r="FZ66" s="64">
        <v>2</v>
      </c>
      <c r="GA66" s="64">
        <v>3</v>
      </c>
      <c r="GB66" s="64">
        <v>2</v>
      </c>
      <c r="GC66" s="64">
        <v>2</v>
      </c>
      <c r="GD66" s="64">
        <v>1.5</v>
      </c>
      <c r="GE66" s="64">
        <v>1</v>
      </c>
      <c r="GF66" s="64">
        <v>1</v>
      </c>
      <c r="GG66" s="64">
        <v>1</v>
      </c>
      <c r="GH66" s="64">
        <v>1</v>
      </c>
      <c r="GI66" s="64">
        <v>4</v>
      </c>
      <c r="GJ66" s="64">
        <v>4</v>
      </c>
      <c r="GK66" s="64">
        <v>4</v>
      </c>
      <c r="GL66" s="64">
        <v>4</v>
      </c>
      <c r="GM66" s="64">
        <v>5</v>
      </c>
      <c r="GN66" s="64">
        <v>4</v>
      </c>
      <c r="GO66" s="64">
        <v>4</v>
      </c>
      <c r="GP66" s="64">
        <v>5</v>
      </c>
      <c r="GQ66" s="64">
        <v>3</v>
      </c>
      <c r="GR66" s="64">
        <v>4</v>
      </c>
      <c r="GS66" s="64">
        <v>2.5</v>
      </c>
      <c r="GT66" s="64">
        <v>0.5</v>
      </c>
      <c r="GU66" s="64">
        <v>2</v>
      </c>
      <c r="GV66" s="64">
        <v>1</v>
      </c>
      <c r="GW66" s="64">
        <v>1</v>
      </c>
      <c r="GX66" s="64">
        <v>1</v>
      </c>
      <c r="GY66" s="64">
        <v>1</v>
      </c>
      <c r="GZ66" s="64">
        <v>5</v>
      </c>
      <c r="HA66" s="64">
        <v>6</v>
      </c>
      <c r="HB66" s="64">
        <v>6</v>
      </c>
      <c r="HC66" s="64">
        <v>6</v>
      </c>
      <c r="HD66" s="64">
        <v>5</v>
      </c>
      <c r="HE66" s="64">
        <v>5</v>
      </c>
      <c r="HF66" s="64">
        <v>5.5</v>
      </c>
      <c r="HG66" s="64">
        <v>6.5</v>
      </c>
      <c r="HH66" s="64">
        <v>7</v>
      </c>
      <c r="HI66" s="64">
        <v>7</v>
      </c>
      <c r="HJ66" s="64">
        <v>4</v>
      </c>
      <c r="HK66" s="64">
        <v>4</v>
      </c>
      <c r="HL66" s="64">
        <v>1.5</v>
      </c>
      <c r="HM66" s="64">
        <v>1.5</v>
      </c>
      <c r="HN66" s="64">
        <v>1.5</v>
      </c>
      <c r="HO66" s="64">
        <v>1.5</v>
      </c>
      <c r="HP66" s="64">
        <v>1.5</v>
      </c>
      <c r="HQ66" s="64">
        <v>1.5</v>
      </c>
      <c r="HR66" s="64">
        <v>2</v>
      </c>
      <c r="HS66" s="64">
        <v>3</v>
      </c>
      <c r="HT66" s="64">
        <v>2.5</v>
      </c>
      <c r="HU66" s="64">
        <v>2.5</v>
      </c>
      <c r="HV66" s="64">
        <v>1</v>
      </c>
      <c r="HW66" s="64">
        <v>0.5</v>
      </c>
      <c r="HX66" s="64">
        <v>1.5</v>
      </c>
      <c r="HY66" s="64">
        <v>1</v>
      </c>
      <c r="HZ66" s="64">
        <v>1.5</v>
      </c>
      <c r="IA66" s="64">
        <v>1</v>
      </c>
      <c r="IB66" s="64">
        <v>1</v>
      </c>
      <c r="IC66" s="64">
        <v>1</v>
      </c>
      <c r="ID66" s="64">
        <v>1</v>
      </c>
      <c r="IE66" s="64">
        <v>1</v>
      </c>
      <c r="IF66" s="64">
        <v>1</v>
      </c>
      <c r="IG66" s="64">
        <v>2.5</v>
      </c>
      <c r="IH66" s="64">
        <v>0</v>
      </c>
      <c r="II66" s="62">
        <v>0</v>
      </c>
      <c r="IJ66" s="62">
        <v>5</v>
      </c>
      <c r="IK66" s="62">
        <v>1</v>
      </c>
      <c r="IL66" s="62">
        <v>0</v>
      </c>
      <c r="IM66" s="62">
        <v>0</v>
      </c>
      <c r="IN66" s="62">
        <f>AVERAGE(CongestionIndex!C168:D168)</f>
        <v>0</v>
      </c>
    </row>
    <row r="67" spans="1:248" s="62" customFormat="1" ht="13.5">
      <c r="A67" s="61" t="s">
        <v>116</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1</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1</v>
      </c>
      <c r="GI67" s="64">
        <v>2</v>
      </c>
      <c r="GJ67" s="64">
        <v>2</v>
      </c>
      <c r="GK67" s="64">
        <v>2</v>
      </c>
      <c r="GL67" s="64">
        <v>2</v>
      </c>
      <c r="GM67" s="64">
        <v>1</v>
      </c>
      <c r="GN67" s="64">
        <v>2.5</v>
      </c>
      <c r="GO67" s="64">
        <v>2.5</v>
      </c>
      <c r="GP67" s="64">
        <v>2.5</v>
      </c>
      <c r="GQ67" s="64">
        <v>2</v>
      </c>
      <c r="GR67" s="64">
        <v>2</v>
      </c>
      <c r="GS67" s="64">
        <v>2</v>
      </c>
      <c r="GT67" s="64">
        <v>0.5</v>
      </c>
      <c r="GU67" s="64">
        <v>1</v>
      </c>
      <c r="GV67" s="64">
        <v>1</v>
      </c>
      <c r="GW67" s="64">
        <v>1.5</v>
      </c>
      <c r="GX67" s="64">
        <v>1.5</v>
      </c>
      <c r="GY67" s="64">
        <v>1.5</v>
      </c>
      <c r="GZ67" s="64">
        <v>5</v>
      </c>
      <c r="HA67" s="64">
        <v>5</v>
      </c>
      <c r="HB67" s="64">
        <v>4</v>
      </c>
      <c r="HC67" s="64">
        <v>4</v>
      </c>
      <c r="HD67" s="64">
        <v>2.5</v>
      </c>
      <c r="HE67" s="64">
        <v>2.5</v>
      </c>
      <c r="HF67" s="64">
        <v>2</v>
      </c>
      <c r="HG67" s="64">
        <v>4.5</v>
      </c>
      <c r="HH67" s="64">
        <v>4.5</v>
      </c>
      <c r="HI67" s="64">
        <v>4.5</v>
      </c>
      <c r="HJ67" s="64">
        <v>4</v>
      </c>
      <c r="HK67" s="64">
        <v>4</v>
      </c>
      <c r="HL67" s="64">
        <v>5</v>
      </c>
      <c r="HM67" s="64">
        <v>3.5</v>
      </c>
      <c r="HN67" s="64">
        <v>3.5</v>
      </c>
      <c r="HO67" s="64">
        <v>11</v>
      </c>
      <c r="HP67" s="64">
        <v>11</v>
      </c>
      <c r="HQ67" s="64">
        <v>1</v>
      </c>
      <c r="HR67" s="64">
        <v>1</v>
      </c>
      <c r="HS67" s="64">
        <v>1</v>
      </c>
      <c r="HT67" s="64">
        <v>1</v>
      </c>
      <c r="HU67" s="64">
        <v>1</v>
      </c>
      <c r="HV67" s="64">
        <v>1</v>
      </c>
      <c r="HW67" s="64">
        <v>0.5</v>
      </c>
      <c r="HX67" s="64">
        <v>0.5</v>
      </c>
      <c r="HY67" s="64">
        <v>0.5</v>
      </c>
      <c r="HZ67" s="64">
        <v>0.5</v>
      </c>
      <c r="IA67" s="64">
        <v>0.5</v>
      </c>
      <c r="IB67" s="64">
        <v>0.5</v>
      </c>
      <c r="IC67" s="64">
        <v>0.5</v>
      </c>
      <c r="ID67" s="64">
        <v>0.5</v>
      </c>
      <c r="IE67" s="64">
        <v>0</v>
      </c>
      <c r="IF67" s="64">
        <v>0</v>
      </c>
      <c r="IG67" s="118">
        <v>0</v>
      </c>
      <c r="IH67" s="64">
        <v>0</v>
      </c>
      <c r="II67" s="62">
        <v>0</v>
      </c>
      <c r="IJ67" s="62">
        <v>1</v>
      </c>
      <c r="IK67" s="62">
        <v>1</v>
      </c>
      <c r="IL67" s="62">
        <v>0</v>
      </c>
      <c r="IM67" s="62">
        <v>0</v>
      </c>
      <c r="IN67" s="62">
        <f>AVERAGE(CongestionIndex!C169:D169)</f>
        <v>3</v>
      </c>
    </row>
    <row r="68" spans="1:248" s="62" customFormat="1" ht="13.5">
      <c r="A68" s="61" t="s">
        <v>117</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0.5</v>
      </c>
      <c r="HR68" s="64">
        <v>2.5</v>
      </c>
      <c r="HS68" s="64">
        <v>1</v>
      </c>
      <c r="HT68" s="64">
        <v>0.5</v>
      </c>
      <c r="HU68" s="64">
        <v>2</v>
      </c>
      <c r="HV68" s="64">
        <v>3</v>
      </c>
      <c r="HW68" s="64">
        <v>3</v>
      </c>
      <c r="HX68" s="64">
        <v>4</v>
      </c>
      <c r="HY68" s="64">
        <v>5</v>
      </c>
      <c r="HZ68" s="64">
        <v>6</v>
      </c>
      <c r="IA68" s="64">
        <v>6.5</v>
      </c>
      <c r="IB68" s="64">
        <v>5</v>
      </c>
      <c r="IC68" s="64">
        <v>4.5</v>
      </c>
      <c r="ID68" s="64">
        <v>5</v>
      </c>
      <c r="IE68" s="64">
        <v>5</v>
      </c>
      <c r="IF68" s="64">
        <v>4.5</v>
      </c>
      <c r="IG68" s="64">
        <v>4.5</v>
      </c>
      <c r="IH68" s="64">
        <v>0</v>
      </c>
      <c r="II68" s="62">
        <v>0</v>
      </c>
      <c r="IJ68" s="62">
        <v>0</v>
      </c>
      <c r="IK68" s="62">
        <v>0</v>
      </c>
      <c r="IL68" s="62">
        <v>0</v>
      </c>
      <c r="IM68" s="62">
        <v>0</v>
      </c>
      <c r="IN68" s="62">
        <f>AVERAGE(CongestionIndex!C170:D170)</f>
        <v>0</v>
      </c>
    </row>
    <row r="69" spans="1:248" s="62" customFormat="1" ht="13.5">
      <c r="A69" s="61" t="s">
        <v>118</v>
      </c>
      <c r="B69" s="64">
        <v>0</v>
      </c>
      <c r="C69" s="64">
        <v>0</v>
      </c>
      <c r="D69" s="64">
        <v>0</v>
      </c>
      <c r="E69" s="64">
        <v>0</v>
      </c>
      <c r="F69" s="64">
        <v>0</v>
      </c>
      <c r="G69" s="64">
        <v>1</v>
      </c>
      <c r="H69" s="64">
        <v>0.5</v>
      </c>
      <c r="I69" s="64">
        <v>0.5</v>
      </c>
      <c r="J69" s="64">
        <v>1.5</v>
      </c>
      <c r="K69" s="64">
        <v>0.5</v>
      </c>
      <c r="L69" s="64">
        <v>0</v>
      </c>
      <c r="M69" s="64">
        <v>0.5</v>
      </c>
      <c r="N69" s="64">
        <v>0</v>
      </c>
      <c r="O69" s="64">
        <v>3</v>
      </c>
      <c r="P69" s="64">
        <v>2</v>
      </c>
      <c r="Q69" s="64">
        <v>3.5</v>
      </c>
      <c r="R69" s="64">
        <v>3</v>
      </c>
      <c r="S69" s="64">
        <v>1</v>
      </c>
      <c r="T69" s="64">
        <v>0.5</v>
      </c>
      <c r="U69" s="64">
        <v>1.5</v>
      </c>
      <c r="V69" s="64">
        <v>3</v>
      </c>
      <c r="W69" s="64">
        <v>6</v>
      </c>
      <c r="X69" s="64">
        <v>4</v>
      </c>
      <c r="Y69" s="64">
        <v>5.5</v>
      </c>
      <c r="Z69" s="64">
        <v>6</v>
      </c>
      <c r="AA69" s="64">
        <v>4.5</v>
      </c>
      <c r="AB69" s="64">
        <v>4.5</v>
      </c>
      <c r="AC69" s="64">
        <v>4.5</v>
      </c>
      <c r="AD69" s="64">
        <v>3</v>
      </c>
      <c r="AE69" s="64">
        <v>3</v>
      </c>
      <c r="AF69" s="64">
        <v>2</v>
      </c>
      <c r="AG69" s="64">
        <v>4</v>
      </c>
      <c r="AH69" s="64">
        <v>3.5</v>
      </c>
      <c r="AI69" s="64">
        <v>2.5</v>
      </c>
      <c r="AJ69" s="64">
        <v>6.5</v>
      </c>
      <c r="AK69" s="64">
        <v>9.5</v>
      </c>
      <c r="AL69" s="64">
        <v>10</v>
      </c>
      <c r="AM69" s="64">
        <v>5</v>
      </c>
      <c r="AN69" s="64">
        <v>6.5</v>
      </c>
      <c r="AO69" s="64">
        <v>10.5</v>
      </c>
      <c r="AP69" s="64">
        <v>9</v>
      </c>
      <c r="AQ69" s="64">
        <v>2.5</v>
      </c>
      <c r="AR69" s="64">
        <v>1.5</v>
      </c>
      <c r="AS69" s="64">
        <v>1.5</v>
      </c>
      <c r="AT69" s="64">
        <v>5</v>
      </c>
      <c r="AU69" s="64">
        <v>5</v>
      </c>
      <c r="AV69" s="64">
        <v>8</v>
      </c>
      <c r="AW69" s="64">
        <v>7.5</v>
      </c>
      <c r="AX69" s="64">
        <v>10</v>
      </c>
      <c r="AY69" s="64">
        <v>0</v>
      </c>
      <c r="AZ69" s="64">
        <v>1</v>
      </c>
      <c r="BA69" s="64">
        <v>0</v>
      </c>
      <c r="BB69" s="64">
        <v>0</v>
      </c>
      <c r="BC69" s="64">
        <v>0</v>
      </c>
      <c r="BD69" s="64">
        <v>9.5</v>
      </c>
      <c r="BE69" s="64">
        <v>9.5</v>
      </c>
      <c r="BF69" s="64">
        <v>7</v>
      </c>
      <c r="BG69" s="64">
        <v>5.5</v>
      </c>
      <c r="BH69" s="64">
        <v>5</v>
      </c>
      <c r="BI69" s="64">
        <v>6</v>
      </c>
      <c r="BJ69" s="64">
        <v>7.5</v>
      </c>
      <c r="BK69" s="64">
        <v>4.5</v>
      </c>
      <c r="BL69" s="64">
        <v>4.5</v>
      </c>
      <c r="BM69" s="64">
        <v>7.5</v>
      </c>
      <c r="BN69" s="64">
        <v>1</v>
      </c>
      <c r="BO69" s="64">
        <v>3.5</v>
      </c>
      <c r="BP69" s="64">
        <v>4</v>
      </c>
      <c r="BQ69" s="64">
        <v>1</v>
      </c>
      <c r="BR69" s="64">
        <v>1.5</v>
      </c>
      <c r="BS69" s="64">
        <v>0</v>
      </c>
      <c r="BT69" s="64">
        <v>0</v>
      </c>
      <c r="BU69" s="64">
        <v>0</v>
      </c>
      <c r="BV69" s="64">
        <v>1.5</v>
      </c>
      <c r="BW69" s="64">
        <v>0.5</v>
      </c>
      <c r="BX69" s="64">
        <v>0</v>
      </c>
      <c r="BY69" s="64">
        <v>1.5</v>
      </c>
      <c r="BZ69" s="64">
        <v>0</v>
      </c>
      <c r="CA69" s="64">
        <v>5.5</v>
      </c>
      <c r="CB69" s="64">
        <v>0</v>
      </c>
      <c r="CC69" s="64">
        <v>0</v>
      </c>
      <c r="CD69" s="64">
        <v>2.5</v>
      </c>
      <c r="CE69" s="64">
        <v>0</v>
      </c>
      <c r="CF69" s="64">
        <v>1</v>
      </c>
      <c r="CG69" s="64">
        <v>0</v>
      </c>
      <c r="CH69" s="64">
        <v>0</v>
      </c>
      <c r="CI69" s="64">
        <v>3</v>
      </c>
      <c r="CJ69" s="64">
        <v>0</v>
      </c>
      <c r="CK69" s="64">
        <v>0</v>
      </c>
      <c r="CL69" s="64">
        <v>0</v>
      </c>
      <c r="CM69" s="64">
        <v>2.5</v>
      </c>
      <c r="CN69" s="64">
        <v>1</v>
      </c>
      <c r="CO69" s="64">
        <v>0</v>
      </c>
      <c r="CP69" s="64">
        <v>0</v>
      </c>
      <c r="CQ69" s="64">
        <v>2</v>
      </c>
      <c r="CR69" s="64">
        <v>0</v>
      </c>
      <c r="CS69" s="64">
        <v>0</v>
      </c>
      <c r="CT69" s="64">
        <v>0</v>
      </c>
      <c r="CU69" s="64">
        <v>0</v>
      </c>
      <c r="CV69" s="64">
        <v>2.5</v>
      </c>
      <c r="CW69" s="64">
        <v>0</v>
      </c>
      <c r="CX69" s="64">
        <v>0</v>
      </c>
      <c r="CY69" s="64">
        <v>4</v>
      </c>
      <c r="CZ69" s="64">
        <v>2.5</v>
      </c>
      <c r="DA69" s="64">
        <v>6.5</v>
      </c>
      <c r="DB69" s="64">
        <v>2.5</v>
      </c>
      <c r="DC69" s="64">
        <v>2</v>
      </c>
      <c r="DD69" s="64">
        <v>2.5</v>
      </c>
      <c r="DE69" s="64">
        <v>1.5</v>
      </c>
      <c r="DF69" s="64">
        <v>1.5</v>
      </c>
      <c r="DG69" s="64">
        <v>0</v>
      </c>
      <c r="DH69" s="64">
        <v>2.5</v>
      </c>
      <c r="DI69" s="64">
        <v>4.5</v>
      </c>
      <c r="DJ69" s="64">
        <v>0</v>
      </c>
      <c r="DK69" s="64">
        <v>0</v>
      </c>
      <c r="DL69" s="64">
        <v>2.5</v>
      </c>
      <c r="DM69" s="64">
        <v>0</v>
      </c>
      <c r="DN69" s="64">
        <v>0.5</v>
      </c>
      <c r="DO69" s="64">
        <v>1</v>
      </c>
      <c r="DP69" s="64">
        <v>1</v>
      </c>
      <c r="DQ69" s="64">
        <v>2</v>
      </c>
      <c r="DR69" s="64">
        <v>2</v>
      </c>
      <c r="DS69" s="64">
        <v>1.5</v>
      </c>
      <c r="DT69" s="64">
        <v>2.5</v>
      </c>
      <c r="DU69" s="64">
        <v>3.5</v>
      </c>
      <c r="DV69" s="64">
        <v>3.5</v>
      </c>
      <c r="DW69" s="64">
        <v>3.5</v>
      </c>
      <c r="DX69" s="64">
        <v>3.5</v>
      </c>
      <c r="DY69" s="64">
        <v>3</v>
      </c>
      <c r="DZ69" s="64">
        <v>3.5</v>
      </c>
      <c r="EA69" s="64">
        <v>2</v>
      </c>
      <c r="EB69" s="64">
        <v>2</v>
      </c>
      <c r="EC69" s="64">
        <v>1</v>
      </c>
      <c r="ED69" s="64">
        <v>1</v>
      </c>
      <c r="EE69" s="64">
        <v>1.5</v>
      </c>
      <c r="EF69" s="64">
        <v>1.5</v>
      </c>
      <c r="EG69" s="64">
        <v>1.5</v>
      </c>
      <c r="EH69" s="64">
        <v>2.5</v>
      </c>
      <c r="EI69" s="64">
        <v>3.5</v>
      </c>
      <c r="EJ69" s="64">
        <v>4</v>
      </c>
      <c r="EK69" s="64">
        <v>4</v>
      </c>
      <c r="EL69" s="64">
        <v>3.5</v>
      </c>
      <c r="EM69" s="64">
        <v>2.5</v>
      </c>
      <c r="EN69" s="64">
        <v>2.5</v>
      </c>
      <c r="EO69" s="64">
        <v>3</v>
      </c>
      <c r="EP69" s="64">
        <v>3</v>
      </c>
      <c r="EQ69" s="64">
        <v>3.5</v>
      </c>
      <c r="ER69" s="64">
        <v>1</v>
      </c>
      <c r="ES69" s="64">
        <v>1</v>
      </c>
      <c r="ET69" s="64">
        <v>1</v>
      </c>
      <c r="EU69" s="64">
        <v>1.5</v>
      </c>
      <c r="EV69" s="64">
        <v>2</v>
      </c>
      <c r="EW69" s="64">
        <v>2</v>
      </c>
      <c r="EX69" s="64">
        <v>3</v>
      </c>
      <c r="EY69" s="64">
        <v>3</v>
      </c>
      <c r="EZ69" s="64">
        <v>3</v>
      </c>
      <c r="FA69" s="64">
        <v>4</v>
      </c>
      <c r="FB69" s="64">
        <v>5</v>
      </c>
      <c r="FC69" s="64">
        <v>5</v>
      </c>
      <c r="FD69" s="64">
        <v>7</v>
      </c>
      <c r="FE69" s="64">
        <v>3</v>
      </c>
      <c r="FF69" s="64">
        <v>3.5</v>
      </c>
      <c r="FG69" s="64">
        <v>2.5</v>
      </c>
      <c r="FH69" s="64">
        <v>2.5</v>
      </c>
      <c r="FI69" s="64">
        <v>4</v>
      </c>
      <c r="FJ69" s="64">
        <v>5</v>
      </c>
      <c r="FK69" s="64">
        <v>5</v>
      </c>
      <c r="FL69" s="64">
        <v>6</v>
      </c>
      <c r="FM69" s="64">
        <v>3.5</v>
      </c>
      <c r="FN69" s="64">
        <v>3.5</v>
      </c>
      <c r="FO69" s="64">
        <v>3</v>
      </c>
      <c r="FP69" s="64">
        <v>2</v>
      </c>
      <c r="FQ69" s="64">
        <v>0.5</v>
      </c>
      <c r="FR69" s="64">
        <v>0.5</v>
      </c>
      <c r="FS69" s="64">
        <v>2</v>
      </c>
      <c r="FT69" s="64">
        <v>2.5</v>
      </c>
      <c r="FU69" s="64">
        <v>2.5</v>
      </c>
      <c r="FV69" s="64">
        <v>3</v>
      </c>
      <c r="FW69" s="64">
        <v>3</v>
      </c>
      <c r="FX69" s="64">
        <v>4</v>
      </c>
      <c r="FY69" s="64">
        <v>4</v>
      </c>
      <c r="FZ69" s="64">
        <v>4</v>
      </c>
      <c r="GA69" s="64">
        <v>3</v>
      </c>
      <c r="GB69" s="64">
        <v>6</v>
      </c>
      <c r="GC69" s="64">
        <v>4.5</v>
      </c>
      <c r="GD69" s="64">
        <v>3</v>
      </c>
      <c r="GE69" s="64">
        <v>2</v>
      </c>
      <c r="GF69" s="64">
        <v>3</v>
      </c>
      <c r="GG69" s="64">
        <v>2.5</v>
      </c>
      <c r="GH69" s="64">
        <v>3</v>
      </c>
      <c r="GI69" s="64">
        <v>3</v>
      </c>
      <c r="GJ69" s="64">
        <v>4</v>
      </c>
      <c r="GK69" s="64">
        <v>5</v>
      </c>
      <c r="GL69" s="64">
        <v>6</v>
      </c>
      <c r="GM69" s="64">
        <v>7</v>
      </c>
      <c r="GN69" s="64">
        <v>8</v>
      </c>
      <c r="GO69" s="64">
        <v>7</v>
      </c>
      <c r="GP69" s="64">
        <v>4</v>
      </c>
      <c r="GQ69" s="64">
        <v>5</v>
      </c>
      <c r="GR69" s="64">
        <v>3.5</v>
      </c>
      <c r="GS69" s="64">
        <v>2.5</v>
      </c>
      <c r="GT69" s="64">
        <v>2</v>
      </c>
      <c r="GU69" s="64">
        <v>2.5</v>
      </c>
      <c r="GV69" s="64">
        <v>1.5</v>
      </c>
      <c r="GW69" s="64">
        <v>1</v>
      </c>
      <c r="GX69" s="64">
        <v>1</v>
      </c>
      <c r="GY69" s="64">
        <v>1</v>
      </c>
      <c r="GZ69" s="64">
        <v>1.5</v>
      </c>
      <c r="HA69" s="64">
        <v>3</v>
      </c>
      <c r="HB69" s="64">
        <v>3</v>
      </c>
      <c r="HC69" s="64">
        <v>4</v>
      </c>
      <c r="HD69" s="64">
        <v>4.5</v>
      </c>
      <c r="HE69" s="64">
        <v>4.5</v>
      </c>
      <c r="HF69" s="64">
        <v>4</v>
      </c>
      <c r="HG69" s="64">
        <v>4</v>
      </c>
      <c r="HH69" s="64">
        <v>4.5</v>
      </c>
      <c r="HI69" s="64">
        <v>4.5</v>
      </c>
      <c r="HJ69" s="64">
        <v>4.5</v>
      </c>
      <c r="HK69" s="64">
        <v>4.5</v>
      </c>
      <c r="HL69" s="64">
        <v>4.5</v>
      </c>
      <c r="HM69" s="64">
        <v>5</v>
      </c>
      <c r="HN69" s="64">
        <v>5</v>
      </c>
      <c r="HO69" s="64">
        <v>2</v>
      </c>
      <c r="HP69" s="64">
        <v>2</v>
      </c>
      <c r="HQ69" s="64">
        <v>4</v>
      </c>
      <c r="HR69" s="64">
        <v>1.5</v>
      </c>
      <c r="HS69" s="64">
        <v>2.5</v>
      </c>
      <c r="HT69" s="64">
        <v>3</v>
      </c>
      <c r="HU69" s="64">
        <v>1</v>
      </c>
      <c r="HV69" s="64">
        <v>1</v>
      </c>
      <c r="HW69" s="64">
        <v>0.5</v>
      </c>
      <c r="HX69" s="64">
        <v>0.5</v>
      </c>
      <c r="HY69" s="64">
        <v>0.5</v>
      </c>
      <c r="HZ69" s="64">
        <v>1.5</v>
      </c>
      <c r="IA69" s="64">
        <v>1</v>
      </c>
      <c r="IB69" s="64">
        <v>1</v>
      </c>
      <c r="IC69" s="64">
        <v>1</v>
      </c>
      <c r="ID69" s="64">
        <v>1.5</v>
      </c>
      <c r="IE69" s="64">
        <v>0.5</v>
      </c>
      <c r="IF69" s="64">
        <v>0.5</v>
      </c>
      <c r="IG69" s="64">
        <v>4</v>
      </c>
      <c r="IH69" s="64">
        <v>0</v>
      </c>
      <c r="II69" s="62">
        <v>0</v>
      </c>
      <c r="IJ69" s="62">
        <v>0</v>
      </c>
      <c r="IK69" s="62">
        <v>0</v>
      </c>
      <c r="IL69" s="62">
        <v>0</v>
      </c>
      <c r="IM69" s="62">
        <v>0</v>
      </c>
      <c r="IN69" s="62">
        <f>AVERAGE(CongestionIndex!C171:D171)</f>
        <v>0</v>
      </c>
    </row>
    <row r="70" spans="1:248" s="62" customFormat="1" ht="13.5">
      <c r="A70" s="61" t="s">
        <v>119</v>
      </c>
      <c r="B70" s="64">
        <v>0</v>
      </c>
      <c r="C70" s="64">
        <v>0</v>
      </c>
      <c r="D70" s="64">
        <v>0</v>
      </c>
      <c r="E70" s="64">
        <v>0</v>
      </c>
      <c r="F70" s="64">
        <v>0</v>
      </c>
      <c r="G70" s="64">
        <v>1</v>
      </c>
      <c r="H70" s="64">
        <v>0.5</v>
      </c>
      <c r="I70" s="64">
        <v>0.5</v>
      </c>
      <c r="J70" s="64">
        <v>1.5</v>
      </c>
      <c r="K70" s="64">
        <v>0.5</v>
      </c>
      <c r="L70" s="64">
        <v>0</v>
      </c>
      <c r="M70" s="64">
        <v>0.5</v>
      </c>
      <c r="N70" s="64">
        <v>0</v>
      </c>
      <c r="O70" s="64">
        <v>3</v>
      </c>
      <c r="P70" s="64">
        <v>2</v>
      </c>
      <c r="Q70" s="64">
        <v>3.5</v>
      </c>
      <c r="R70" s="64">
        <v>3</v>
      </c>
      <c r="S70" s="64">
        <v>1</v>
      </c>
      <c r="T70" s="64">
        <v>0.5</v>
      </c>
      <c r="U70" s="64">
        <v>1.5</v>
      </c>
      <c r="V70" s="64">
        <v>3</v>
      </c>
      <c r="W70" s="64">
        <v>6</v>
      </c>
      <c r="X70" s="64">
        <v>4</v>
      </c>
      <c r="Y70" s="64">
        <v>5.5</v>
      </c>
      <c r="Z70" s="64">
        <v>6</v>
      </c>
      <c r="AA70" s="64">
        <v>4.5</v>
      </c>
      <c r="AB70" s="64">
        <v>4.5</v>
      </c>
      <c r="AC70" s="64">
        <v>4.5</v>
      </c>
      <c r="AD70" s="64">
        <v>3</v>
      </c>
      <c r="AE70" s="64">
        <v>3</v>
      </c>
      <c r="AF70" s="64">
        <v>2</v>
      </c>
      <c r="AG70" s="64">
        <v>4</v>
      </c>
      <c r="AH70" s="64">
        <v>3.5</v>
      </c>
      <c r="AI70" s="64">
        <v>2.5</v>
      </c>
      <c r="AJ70" s="64">
        <v>6.5</v>
      </c>
      <c r="AK70" s="64">
        <v>9.5</v>
      </c>
      <c r="AL70" s="64">
        <v>10</v>
      </c>
      <c r="AM70" s="64">
        <v>5</v>
      </c>
      <c r="AN70" s="64">
        <v>6.5</v>
      </c>
      <c r="AO70" s="64">
        <v>10.5</v>
      </c>
      <c r="AP70" s="64">
        <v>9</v>
      </c>
      <c r="AQ70" s="64">
        <v>2.5</v>
      </c>
      <c r="AR70" s="64">
        <v>1.5</v>
      </c>
      <c r="AS70" s="64">
        <v>1.5</v>
      </c>
      <c r="AT70" s="64">
        <v>5</v>
      </c>
      <c r="AU70" s="64">
        <v>5</v>
      </c>
      <c r="AV70" s="64">
        <v>8</v>
      </c>
      <c r="AW70" s="64">
        <v>7.5</v>
      </c>
      <c r="AX70" s="64">
        <v>10</v>
      </c>
      <c r="AY70" s="64">
        <v>0</v>
      </c>
      <c r="AZ70" s="64">
        <v>1</v>
      </c>
      <c r="BA70" s="64">
        <v>0</v>
      </c>
      <c r="BB70" s="64">
        <v>0</v>
      </c>
      <c r="BC70" s="64">
        <v>0</v>
      </c>
      <c r="BD70" s="64">
        <v>9.5</v>
      </c>
      <c r="BE70" s="64">
        <v>9.5</v>
      </c>
      <c r="BF70" s="64">
        <v>7</v>
      </c>
      <c r="BG70" s="64">
        <v>5.5</v>
      </c>
      <c r="BH70" s="64">
        <v>5</v>
      </c>
      <c r="BI70" s="64">
        <v>6</v>
      </c>
      <c r="BJ70" s="64">
        <v>7.5</v>
      </c>
      <c r="BK70" s="64">
        <v>4.5</v>
      </c>
      <c r="BL70" s="64">
        <v>4.5</v>
      </c>
      <c r="BM70" s="64">
        <v>7.5</v>
      </c>
      <c r="BN70" s="64">
        <v>1</v>
      </c>
      <c r="BO70" s="64">
        <v>3.5</v>
      </c>
      <c r="BP70" s="64">
        <v>4</v>
      </c>
      <c r="BQ70" s="64">
        <v>5.5</v>
      </c>
      <c r="BR70" s="64">
        <v>5.5</v>
      </c>
      <c r="BS70" s="64">
        <v>6</v>
      </c>
      <c r="BT70" s="64">
        <v>7</v>
      </c>
      <c r="BU70" s="64">
        <v>7</v>
      </c>
      <c r="BV70" s="64">
        <v>7.5</v>
      </c>
      <c r="BW70" s="64">
        <v>9</v>
      </c>
      <c r="BX70" s="64">
        <v>7</v>
      </c>
      <c r="BY70" s="64">
        <v>5</v>
      </c>
      <c r="BZ70" s="64">
        <v>10.5</v>
      </c>
      <c r="CA70" s="64">
        <v>11</v>
      </c>
      <c r="CB70" s="64">
        <v>9.5</v>
      </c>
      <c r="CC70" s="64">
        <v>7.5</v>
      </c>
      <c r="CD70" s="64">
        <v>8</v>
      </c>
      <c r="CE70" s="64">
        <v>9.5</v>
      </c>
      <c r="CF70" s="64">
        <v>7.5</v>
      </c>
      <c r="CG70" s="64">
        <v>14.5</v>
      </c>
      <c r="CH70" s="64">
        <v>12</v>
      </c>
      <c r="CI70" s="64">
        <v>10</v>
      </c>
      <c r="CJ70" s="64">
        <v>2</v>
      </c>
      <c r="CK70" s="64">
        <v>3.5</v>
      </c>
      <c r="CL70" s="64">
        <v>4</v>
      </c>
      <c r="CM70" s="64">
        <v>7</v>
      </c>
      <c r="CN70" s="64">
        <v>12</v>
      </c>
      <c r="CO70" s="64">
        <v>3</v>
      </c>
      <c r="CP70" s="64">
        <v>7</v>
      </c>
      <c r="CQ70" s="64">
        <v>7.5</v>
      </c>
      <c r="CR70" s="64">
        <v>2</v>
      </c>
      <c r="CS70" s="64">
        <v>5.5</v>
      </c>
      <c r="CT70" s="64">
        <v>6</v>
      </c>
      <c r="CU70" s="64">
        <v>5.5</v>
      </c>
      <c r="CV70" s="64">
        <v>7.5</v>
      </c>
      <c r="CW70" s="64">
        <v>6.5</v>
      </c>
      <c r="CX70" s="64">
        <v>8.5</v>
      </c>
      <c r="CY70" s="64">
        <v>6.5</v>
      </c>
      <c r="CZ70" s="64">
        <v>4.5</v>
      </c>
      <c r="DA70" s="64">
        <v>8</v>
      </c>
      <c r="DB70" s="64">
        <v>5</v>
      </c>
      <c r="DC70" s="64">
        <v>0</v>
      </c>
      <c r="DD70" s="64">
        <v>0</v>
      </c>
      <c r="DE70" s="64">
        <v>0</v>
      </c>
      <c r="DF70" s="64">
        <v>0</v>
      </c>
      <c r="DG70" s="64">
        <v>0</v>
      </c>
      <c r="DH70" s="64">
        <v>0</v>
      </c>
      <c r="DI70" s="64">
        <v>0</v>
      </c>
      <c r="DJ70" s="64">
        <v>0</v>
      </c>
      <c r="DK70" s="64">
        <v>0</v>
      </c>
      <c r="DL70" s="64">
        <v>0</v>
      </c>
      <c r="DM70" s="64">
        <v>0</v>
      </c>
      <c r="DN70" s="64">
        <v>0</v>
      </c>
      <c r="DO70" s="64">
        <v>0</v>
      </c>
      <c r="DP70" s="64">
        <v>0</v>
      </c>
      <c r="DQ70" s="64">
        <v>1</v>
      </c>
      <c r="DR70" s="64">
        <v>1</v>
      </c>
      <c r="DS70" s="64">
        <v>0.5</v>
      </c>
      <c r="DT70" s="64">
        <v>0.5</v>
      </c>
      <c r="DU70" s="64">
        <v>1</v>
      </c>
      <c r="DV70" s="64">
        <v>1.5</v>
      </c>
      <c r="DW70" s="64">
        <v>1.5</v>
      </c>
      <c r="DX70" s="64">
        <v>1.5</v>
      </c>
      <c r="DY70" s="64">
        <v>1</v>
      </c>
      <c r="DZ70" s="64">
        <v>1.5</v>
      </c>
      <c r="EA70" s="64">
        <v>5</v>
      </c>
      <c r="EB70" s="64">
        <v>5</v>
      </c>
      <c r="EC70" s="64">
        <v>4</v>
      </c>
      <c r="ED70" s="64">
        <v>4</v>
      </c>
      <c r="EE70" s="64">
        <v>4.5</v>
      </c>
      <c r="EF70" s="64">
        <v>4.5</v>
      </c>
      <c r="EG70" s="64">
        <v>4.5</v>
      </c>
      <c r="EH70" s="64">
        <v>5</v>
      </c>
      <c r="EI70" s="64">
        <v>6</v>
      </c>
      <c r="EJ70" s="64">
        <v>6.5</v>
      </c>
      <c r="EK70" s="64">
        <v>5.5</v>
      </c>
      <c r="EL70" s="64">
        <v>6</v>
      </c>
      <c r="EM70" s="64">
        <v>6.5</v>
      </c>
      <c r="EN70" s="64">
        <v>6.5</v>
      </c>
      <c r="EO70" s="64">
        <v>7</v>
      </c>
      <c r="EP70" s="64">
        <v>7</v>
      </c>
      <c r="EQ70" s="64">
        <v>7.5</v>
      </c>
      <c r="ER70" s="64">
        <v>7.5</v>
      </c>
      <c r="ES70" s="64">
        <v>7.5</v>
      </c>
      <c r="ET70" s="64">
        <v>7</v>
      </c>
      <c r="EU70" s="64">
        <v>7</v>
      </c>
      <c r="EV70" s="64">
        <v>6</v>
      </c>
      <c r="EW70" s="64">
        <v>6</v>
      </c>
      <c r="EX70" s="64">
        <v>5.5</v>
      </c>
      <c r="EY70" s="64">
        <v>5.5</v>
      </c>
      <c r="EZ70" s="64">
        <v>5</v>
      </c>
      <c r="FA70" s="64">
        <v>5</v>
      </c>
      <c r="FB70" s="64">
        <v>5</v>
      </c>
      <c r="FC70" s="64">
        <v>6</v>
      </c>
      <c r="FD70" s="64">
        <v>7</v>
      </c>
      <c r="FE70" s="64">
        <v>0</v>
      </c>
      <c r="FF70" s="64">
        <v>0</v>
      </c>
      <c r="FG70" s="64">
        <v>0</v>
      </c>
      <c r="FH70" s="64">
        <v>0</v>
      </c>
      <c r="FI70" s="64">
        <v>0</v>
      </c>
      <c r="FJ70" s="64">
        <v>0</v>
      </c>
      <c r="FK70" s="64">
        <v>0</v>
      </c>
      <c r="FL70" s="64">
        <v>0</v>
      </c>
      <c r="FM70" s="64">
        <v>0</v>
      </c>
      <c r="FN70" s="64">
        <v>0</v>
      </c>
      <c r="FO70" s="64">
        <v>0</v>
      </c>
      <c r="FP70" s="64">
        <v>0</v>
      </c>
      <c r="FQ70" s="64">
        <v>0</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1</v>
      </c>
      <c r="GV70" s="64">
        <v>1</v>
      </c>
      <c r="GW70" s="64">
        <v>1.5</v>
      </c>
      <c r="GX70" s="64">
        <v>1.5</v>
      </c>
      <c r="GY70" s="64">
        <v>1.5</v>
      </c>
      <c r="GZ70" s="64">
        <v>1.5</v>
      </c>
      <c r="HA70" s="64">
        <v>1.5</v>
      </c>
      <c r="HB70" s="64">
        <v>1</v>
      </c>
      <c r="HC70" s="64">
        <v>1</v>
      </c>
      <c r="HD70" s="64">
        <v>1</v>
      </c>
      <c r="HE70" s="64">
        <v>1</v>
      </c>
      <c r="HF70" s="64">
        <v>2</v>
      </c>
      <c r="HG70" s="64">
        <v>2</v>
      </c>
      <c r="HH70" s="64">
        <v>1</v>
      </c>
      <c r="HI70" s="64">
        <v>1</v>
      </c>
      <c r="HJ70" s="64">
        <v>1</v>
      </c>
      <c r="HK70" s="64">
        <v>1</v>
      </c>
      <c r="HL70" s="64">
        <v>1</v>
      </c>
      <c r="HM70" s="64">
        <v>1</v>
      </c>
      <c r="HN70" s="64">
        <v>1</v>
      </c>
      <c r="HO70" s="64">
        <v>1</v>
      </c>
      <c r="HP70" s="64">
        <v>1</v>
      </c>
      <c r="HQ70" s="64">
        <v>1.5</v>
      </c>
      <c r="HR70" s="64">
        <v>1</v>
      </c>
      <c r="HS70" s="64">
        <v>1.5</v>
      </c>
      <c r="HT70" s="64">
        <v>1.5</v>
      </c>
      <c r="HU70" s="64">
        <v>1.5</v>
      </c>
      <c r="HV70" s="64">
        <v>0.5</v>
      </c>
      <c r="HW70" s="64">
        <v>0.5</v>
      </c>
      <c r="HX70" s="64">
        <v>0.5</v>
      </c>
      <c r="HY70" s="64">
        <v>0.5</v>
      </c>
      <c r="HZ70" s="64">
        <v>1.5</v>
      </c>
      <c r="IA70" s="64">
        <v>1</v>
      </c>
      <c r="IB70" s="64">
        <v>1</v>
      </c>
      <c r="IC70" s="64">
        <v>1</v>
      </c>
      <c r="ID70" s="64">
        <v>1</v>
      </c>
      <c r="IE70" s="64">
        <v>0</v>
      </c>
      <c r="IF70" s="64">
        <v>0</v>
      </c>
      <c r="IG70" s="118">
        <v>0</v>
      </c>
      <c r="IH70" s="64">
        <v>0</v>
      </c>
      <c r="II70" s="62">
        <v>0</v>
      </c>
      <c r="IJ70" s="62">
        <v>0</v>
      </c>
      <c r="IK70" s="62">
        <v>0</v>
      </c>
      <c r="IL70" s="62">
        <v>0</v>
      </c>
      <c r="IM70" s="62">
        <v>0</v>
      </c>
      <c r="IN70" s="62">
        <f>AVERAGE(CongestionIndex!C172:D172)</f>
        <v>0</v>
      </c>
    </row>
    <row r="71" spans="1:248" s="62" customFormat="1" ht="13.5">
      <c r="A71" s="61" t="s">
        <v>120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1.5</v>
      </c>
      <c r="HW71" s="64">
        <v>3</v>
      </c>
      <c r="HX71" s="64">
        <v>3</v>
      </c>
      <c r="HY71" s="64">
        <v>3</v>
      </c>
      <c r="HZ71" s="64">
        <v>1</v>
      </c>
      <c r="IA71" s="64">
        <v>1</v>
      </c>
      <c r="IB71" s="64">
        <v>1</v>
      </c>
      <c r="IC71" s="64">
        <v>1</v>
      </c>
      <c r="ID71" s="64">
        <v>1</v>
      </c>
      <c r="IE71" s="64">
        <v>0.5</v>
      </c>
      <c r="IF71" s="64">
        <v>0.5</v>
      </c>
      <c r="IG71" s="64">
        <v>9</v>
      </c>
      <c r="IH71" s="64">
        <v>1</v>
      </c>
      <c r="II71" s="62">
        <v>1</v>
      </c>
      <c r="IJ71" s="62">
        <v>1</v>
      </c>
      <c r="IK71" s="62">
        <v>4.5</v>
      </c>
      <c r="IL71" s="62">
        <v>0</v>
      </c>
      <c r="IM71" s="62">
        <v>0</v>
      </c>
      <c r="IN71" s="62">
        <f>AVERAGE(CongestionIndex!C173:D173)</f>
        <v>0</v>
      </c>
    </row>
    <row r="72" spans="1:248" s="62" customFormat="1" ht="13.5">
      <c r="A72" s="61" t="s">
        <v>121</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3.5</v>
      </c>
      <c r="HV72" s="64">
        <v>6</v>
      </c>
      <c r="HW72" s="64">
        <v>1</v>
      </c>
      <c r="HX72" s="64">
        <v>2.5</v>
      </c>
      <c r="HY72" s="64">
        <v>3</v>
      </c>
      <c r="HZ72" s="64">
        <v>2.5</v>
      </c>
      <c r="IA72" s="64">
        <v>3</v>
      </c>
      <c r="IB72" s="64">
        <v>3.5</v>
      </c>
      <c r="IC72" s="64">
        <v>3</v>
      </c>
      <c r="ID72" s="64">
        <v>2.5</v>
      </c>
      <c r="IE72" s="64">
        <v>18.5</v>
      </c>
      <c r="IF72" s="64">
        <v>17</v>
      </c>
      <c r="IG72" s="64">
        <v>3.5</v>
      </c>
      <c r="IH72" s="64">
        <v>3.5</v>
      </c>
      <c r="II72" s="62">
        <v>3.5</v>
      </c>
      <c r="IJ72" s="62">
        <v>3.5</v>
      </c>
      <c r="IK72" s="62">
        <v>3</v>
      </c>
      <c r="IL72" s="62">
        <v>1.5</v>
      </c>
      <c r="IM72" s="62">
        <v>0</v>
      </c>
      <c r="IN72" s="62">
        <f>AVERAGE(CongestionIndex!C174:D174)</f>
        <v>6</v>
      </c>
    </row>
    <row r="73" spans="1:248" s="62" customFormat="1" ht="13.5">
      <c r="A73" s="61" t="s">
        <v>122</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1</v>
      </c>
      <c r="CA73" s="64">
        <v>0</v>
      </c>
      <c r="CB73" s="64">
        <v>0</v>
      </c>
      <c r="CC73" s="64">
        <v>0</v>
      </c>
      <c r="CD73" s="64">
        <v>0</v>
      </c>
      <c r="CE73" s="64">
        <v>0</v>
      </c>
      <c r="CF73" s="64">
        <v>0</v>
      </c>
      <c r="CG73" s="64">
        <v>0</v>
      </c>
      <c r="CH73" s="64">
        <v>0</v>
      </c>
      <c r="CI73" s="64">
        <v>0</v>
      </c>
      <c r="CJ73" s="64">
        <v>0</v>
      </c>
      <c r="CK73" s="64">
        <v>0</v>
      </c>
      <c r="CL73" s="64">
        <v>0</v>
      </c>
      <c r="CM73" s="64">
        <v>0</v>
      </c>
      <c r="CN73" s="64">
        <v>0</v>
      </c>
      <c r="CO73" s="64">
        <v>0</v>
      </c>
      <c r="CP73" s="64">
        <v>0</v>
      </c>
      <c r="CQ73" s="64">
        <v>0</v>
      </c>
      <c r="CR73" s="64">
        <v>1.5</v>
      </c>
      <c r="CS73" s="64">
        <v>0</v>
      </c>
      <c r="CT73" s="64">
        <v>0</v>
      </c>
      <c r="CU73" s="64">
        <v>0</v>
      </c>
      <c r="CV73" s="64">
        <v>0</v>
      </c>
      <c r="CW73" s="64">
        <v>0</v>
      </c>
      <c r="CX73" s="64">
        <v>0</v>
      </c>
      <c r="CY73" s="64">
        <v>0</v>
      </c>
      <c r="CZ73" s="64">
        <v>0</v>
      </c>
      <c r="DA73" s="64">
        <v>0</v>
      </c>
      <c r="DB73" s="64">
        <v>1.5</v>
      </c>
      <c r="DC73" s="64">
        <v>0</v>
      </c>
      <c r="DD73" s="64">
        <v>0</v>
      </c>
      <c r="DE73" s="64">
        <v>0</v>
      </c>
      <c r="DF73" s="64">
        <v>0</v>
      </c>
      <c r="DG73" s="64">
        <v>0</v>
      </c>
      <c r="DH73" s="64">
        <v>0</v>
      </c>
      <c r="DI73" s="64">
        <v>0</v>
      </c>
      <c r="DJ73" s="64">
        <v>0</v>
      </c>
      <c r="DK73" s="64">
        <v>0</v>
      </c>
      <c r="DL73" s="64">
        <v>2.5</v>
      </c>
      <c r="DM73" s="64">
        <v>0</v>
      </c>
      <c r="DN73" s="64">
        <v>0</v>
      </c>
      <c r="DO73" s="64">
        <v>0</v>
      </c>
      <c r="DP73" s="64">
        <v>0</v>
      </c>
      <c r="DQ73" s="64">
        <v>0</v>
      </c>
      <c r="DR73" s="64">
        <v>0.5</v>
      </c>
      <c r="DS73" s="64">
        <v>1</v>
      </c>
      <c r="DT73" s="64">
        <v>1.5</v>
      </c>
      <c r="DU73" s="64">
        <v>2</v>
      </c>
      <c r="DV73" s="64">
        <v>2</v>
      </c>
      <c r="DW73" s="64">
        <v>2</v>
      </c>
      <c r="DX73" s="64">
        <v>2</v>
      </c>
      <c r="DY73" s="64">
        <v>2.5</v>
      </c>
      <c r="DZ73" s="64">
        <v>1.5</v>
      </c>
      <c r="EA73" s="64">
        <v>4</v>
      </c>
      <c r="EB73" s="64">
        <v>3</v>
      </c>
      <c r="EC73" s="64">
        <v>1.5</v>
      </c>
      <c r="ED73" s="64">
        <v>2</v>
      </c>
      <c r="EE73" s="64">
        <v>2.5</v>
      </c>
      <c r="EF73" s="64">
        <v>3</v>
      </c>
      <c r="EG73" s="64">
        <v>1.5</v>
      </c>
      <c r="EH73" s="64">
        <v>2</v>
      </c>
      <c r="EI73" s="64">
        <v>2.5</v>
      </c>
      <c r="EJ73" s="64">
        <v>1.5</v>
      </c>
      <c r="EK73" s="64">
        <v>1.5</v>
      </c>
      <c r="EL73" s="64">
        <v>2</v>
      </c>
      <c r="EM73" s="64">
        <v>2.5</v>
      </c>
      <c r="EN73" s="64">
        <v>3</v>
      </c>
      <c r="EO73" s="64">
        <v>3.5</v>
      </c>
      <c r="EP73" s="64">
        <v>3.5</v>
      </c>
      <c r="EQ73" s="64">
        <v>2.5</v>
      </c>
      <c r="ER73" s="64">
        <v>2.5</v>
      </c>
      <c r="ES73" s="64">
        <v>0.5</v>
      </c>
      <c r="ET73" s="64">
        <v>1</v>
      </c>
      <c r="EU73" s="64">
        <v>1</v>
      </c>
      <c r="EV73" s="64">
        <v>1</v>
      </c>
      <c r="EW73" s="64">
        <v>1</v>
      </c>
      <c r="EX73" s="64">
        <v>3</v>
      </c>
      <c r="EY73" s="64">
        <v>4</v>
      </c>
      <c r="EZ73" s="64">
        <v>3.5</v>
      </c>
      <c r="FA73" s="64">
        <v>4.5</v>
      </c>
      <c r="FB73" s="64">
        <v>3</v>
      </c>
      <c r="FC73" s="64">
        <v>2</v>
      </c>
      <c r="FD73" s="64">
        <v>3</v>
      </c>
      <c r="FE73" s="64">
        <v>3</v>
      </c>
      <c r="FF73" s="64">
        <v>3.5</v>
      </c>
      <c r="FG73" s="64">
        <v>3.5</v>
      </c>
      <c r="FH73" s="64">
        <v>4</v>
      </c>
      <c r="FI73" s="64">
        <v>3.5</v>
      </c>
      <c r="FJ73" s="64">
        <v>4.5</v>
      </c>
      <c r="FK73" s="64">
        <v>4</v>
      </c>
      <c r="FL73" s="64">
        <v>4</v>
      </c>
      <c r="FM73" s="64">
        <v>3</v>
      </c>
      <c r="FN73" s="64">
        <v>3.5</v>
      </c>
      <c r="FO73" s="64">
        <v>4</v>
      </c>
      <c r="FP73" s="64">
        <v>4.5</v>
      </c>
      <c r="FQ73" s="64">
        <v>3.5</v>
      </c>
      <c r="FR73" s="64">
        <v>3.5</v>
      </c>
      <c r="FS73" s="64">
        <v>3</v>
      </c>
      <c r="FT73" s="64">
        <v>3</v>
      </c>
      <c r="FU73" s="64">
        <v>3</v>
      </c>
      <c r="FV73" s="64">
        <v>3</v>
      </c>
      <c r="FW73" s="64">
        <v>4</v>
      </c>
      <c r="FX73" s="64">
        <v>4</v>
      </c>
      <c r="FY73" s="64">
        <v>4</v>
      </c>
      <c r="FZ73" s="64">
        <v>6</v>
      </c>
      <c r="GA73" s="64">
        <v>5</v>
      </c>
      <c r="GB73" s="64">
        <v>4</v>
      </c>
      <c r="GC73" s="64">
        <v>3</v>
      </c>
      <c r="GD73" s="64">
        <v>3</v>
      </c>
      <c r="GE73" s="64">
        <v>4</v>
      </c>
      <c r="GF73" s="64">
        <v>3.5</v>
      </c>
      <c r="GG73" s="64">
        <v>3</v>
      </c>
      <c r="GH73" s="64">
        <v>3.5</v>
      </c>
      <c r="GI73" s="64">
        <v>3</v>
      </c>
      <c r="GJ73" s="64">
        <v>3</v>
      </c>
      <c r="GK73" s="64">
        <v>2.5</v>
      </c>
      <c r="GL73" s="64">
        <v>2.5</v>
      </c>
      <c r="GM73" s="64">
        <v>3</v>
      </c>
      <c r="GN73" s="64">
        <v>2.5</v>
      </c>
      <c r="GO73" s="64">
        <v>2.5</v>
      </c>
      <c r="GP73" s="64">
        <v>1.5</v>
      </c>
      <c r="GQ73" s="64">
        <v>2.5</v>
      </c>
      <c r="GR73" s="64">
        <v>3</v>
      </c>
      <c r="GS73" s="64">
        <v>2.5</v>
      </c>
      <c r="GT73" s="64">
        <v>1</v>
      </c>
      <c r="GU73" s="64">
        <v>1</v>
      </c>
      <c r="GV73" s="64">
        <v>2.5</v>
      </c>
      <c r="GW73" s="64">
        <v>1</v>
      </c>
      <c r="GX73" s="64">
        <v>1</v>
      </c>
      <c r="GY73" s="64">
        <v>1</v>
      </c>
      <c r="GZ73" s="64">
        <v>1</v>
      </c>
      <c r="HA73" s="64">
        <v>1</v>
      </c>
      <c r="HB73" s="64">
        <v>1</v>
      </c>
      <c r="HC73" s="64">
        <v>1</v>
      </c>
      <c r="HD73" s="64">
        <v>1.5</v>
      </c>
      <c r="HE73" s="64">
        <v>1.5</v>
      </c>
      <c r="HF73" s="64">
        <v>2.5</v>
      </c>
      <c r="HG73" s="64">
        <v>1</v>
      </c>
      <c r="HH73" s="64">
        <v>1</v>
      </c>
      <c r="HI73" s="64">
        <v>1</v>
      </c>
      <c r="HJ73" s="64">
        <v>1</v>
      </c>
      <c r="HK73" s="64">
        <v>1</v>
      </c>
      <c r="HL73" s="64">
        <v>1</v>
      </c>
      <c r="HM73" s="64">
        <v>1</v>
      </c>
      <c r="HN73" s="64">
        <v>1</v>
      </c>
      <c r="HO73" s="64">
        <v>1</v>
      </c>
      <c r="HP73" s="64">
        <v>1</v>
      </c>
      <c r="HQ73" s="64">
        <v>1</v>
      </c>
      <c r="HR73" s="64">
        <v>1.5</v>
      </c>
      <c r="HS73" s="64">
        <v>1.5</v>
      </c>
      <c r="HT73" s="64">
        <v>1</v>
      </c>
      <c r="HU73" s="64">
        <v>2.5</v>
      </c>
      <c r="HV73" s="64">
        <v>1.5</v>
      </c>
      <c r="HW73" s="64">
        <v>0.5</v>
      </c>
      <c r="HX73" s="64">
        <v>0.5</v>
      </c>
      <c r="HY73" s="64">
        <v>0.5</v>
      </c>
      <c r="HZ73" s="64">
        <v>1</v>
      </c>
      <c r="IA73" s="64">
        <v>1</v>
      </c>
      <c r="IB73" s="64">
        <v>1</v>
      </c>
      <c r="IC73" s="64">
        <v>1</v>
      </c>
      <c r="ID73" s="64">
        <v>2</v>
      </c>
      <c r="IE73" s="64">
        <v>1</v>
      </c>
      <c r="IF73" s="64">
        <v>1</v>
      </c>
      <c r="IG73" s="118">
        <v>8</v>
      </c>
      <c r="IH73" s="64">
        <v>8</v>
      </c>
      <c r="II73" s="62">
        <v>2</v>
      </c>
      <c r="IJ73" s="62">
        <v>2</v>
      </c>
      <c r="IK73" s="62">
        <v>2</v>
      </c>
      <c r="IL73" s="62">
        <v>0</v>
      </c>
      <c r="IM73" s="62">
        <v>0</v>
      </c>
      <c r="IN73" s="62">
        <f>AVERAGE(CongestionIndex!C175:D175)</f>
        <v>0</v>
      </c>
    </row>
    <row r="74" spans="1:248" s="62" customFormat="1" ht="13.5">
      <c r="A74" s="61" t="s">
        <v>123</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1</v>
      </c>
      <c r="BR74" s="64">
        <v>4.5</v>
      </c>
      <c r="BS74" s="64">
        <v>2.5</v>
      </c>
      <c r="BT74" s="64">
        <v>0</v>
      </c>
      <c r="BU74" s="64">
        <v>0</v>
      </c>
      <c r="BV74" s="64">
        <v>3</v>
      </c>
      <c r="BW74" s="64">
        <v>5.5</v>
      </c>
      <c r="BX74" s="64">
        <v>0</v>
      </c>
      <c r="BY74" s="64">
        <v>0.5</v>
      </c>
      <c r="BZ74" s="64">
        <v>0</v>
      </c>
      <c r="CA74" s="64">
        <v>0</v>
      </c>
      <c r="CB74" s="64">
        <v>2.5</v>
      </c>
      <c r="CC74" s="64">
        <v>0</v>
      </c>
      <c r="CD74" s="64">
        <v>0</v>
      </c>
      <c r="CE74" s="64">
        <v>0</v>
      </c>
      <c r="CF74" s="64">
        <v>0</v>
      </c>
      <c r="CG74" s="64">
        <v>0</v>
      </c>
      <c r="CH74" s="64">
        <v>0</v>
      </c>
      <c r="CI74" s="64">
        <v>2</v>
      </c>
      <c r="CJ74" s="64">
        <v>0</v>
      </c>
      <c r="CK74" s="64">
        <v>2.5</v>
      </c>
      <c r="CL74" s="64">
        <v>1.5</v>
      </c>
      <c r="CM74" s="64">
        <v>2.5</v>
      </c>
      <c r="CN74" s="64">
        <v>3.5</v>
      </c>
      <c r="CO74" s="64">
        <v>7.5</v>
      </c>
      <c r="CP74" s="64">
        <v>1.5</v>
      </c>
      <c r="CQ74" s="64">
        <v>3.5</v>
      </c>
      <c r="CR74" s="64">
        <v>1.5</v>
      </c>
      <c r="CS74" s="64">
        <v>6</v>
      </c>
      <c r="CT74" s="64">
        <v>0</v>
      </c>
      <c r="CU74" s="64">
        <v>5.5</v>
      </c>
      <c r="CV74" s="64">
        <v>6</v>
      </c>
      <c r="CW74" s="64">
        <v>5.5</v>
      </c>
      <c r="CX74" s="64">
        <v>3.5</v>
      </c>
      <c r="CY74" s="64">
        <v>8.5</v>
      </c>
      <c r="CZ74" s="64">
        <v>8</v>
      </c>
      <c r="DA74" s="64">
        <v>1.5</v>
      </c>
      <c r="DB74" s="64">
        <v>5</v>
      </c>
      <c r="DC74" s="64">
        <v>0</v>
      </c>
      <c r="DD74" s="64">
        <v>0</v>
      </c>
      <c r="DE74" s="64">
        <v>2.5</v>
      </c>
      <c r="DF74" s="64">
        <v>0.5</v>
      </c>
      <c r="DG74" s="64">
        <v>0</v>
      </c>
      <c r="DH74" s="64">
        <v>8.5</v>
      </c>
      <c r="DI74" s="64">
        <v>0.5</v>
      </c>
      <c r="DJ74" s="64">
        <v>5</v>
      </c>
      <c r="DK74" s="64">
        <v>2.5</v>
      </c>
      <c r="DL74" s="64">
        <v>2.5</v>
      </c>
      <c r="DM74" s="64">
        <v>0</v>
      </c>
      <c r="DN74" s="64">
        <v>1.5</v>
      </c>
      <c r="DO74" s="64">
        <v>3</v>
      </c>
      <c r="DP74" s="64">
        <v>3</v>
      </c>
      <c r="DQ74" s="64">
        <v>2.5</v>
      </c>
      <c r="DR74" s="64">
        <v>1.5</v>
      </c>
      <c r="DS74" s="64">
        <v>1</v>
      </c>
      <c r="DT74" s="64">
        <v>0.5</v>
      </c>
      <c r="DU74" s="64">
        <v>1.5</v>
      </c>
      <c r="DV74" s="64">
        <v>2.5</v>
      </c>
      <c r="DW74" s="64">
        <v>3</v>
      </c>
      <c r="DX74" s="64">
        <v>4.5</v>
      </c>
      <c r="DY74" s="64">
        <v>5</v>
      </c>
      <c r="DZ74" s="64">
        <v>3.5</v>
      </c>
      <c r="EA74" s="64">
        <v>7</v>
      </c>
      <c r="EB74" s="64">
        <v>6</v>
      </c>
      <c r="EC74" s="64">
        <v>5</v>
      </c>
      <c r="ED74" s="64">
        <v>5.5</v>
      </c>
      <c r="EE74" s="64">
        <v>6</v>
      </c>
      <c r="EF74" s="64">
        <v>6.5</v>
      </c>
      <c r="EG74" s="64">
        <v>3.5</v>
      </c>
      <c r="EH74" s="64">
        <v>4</v>
      </c>
      <c r="EI74" s="64">
        <v>3</v>
      </c>
      <c r="EJ74" s="64">
        <v>1.5</v>
      </c>
      <c r="EK74" s="64">
        <v>2</v>
      </c>
      <c r="EL74" s="64">
        <v>0</v>
      </c>
      <c r="EM74" s="64">
        <v>0</v>
      </c>
      <c r="EN74" s="64">
        <v>0</v>
      </c>
      <c r="EO74" s="64">
        <v>0</v>
      </c>
      <c r="EP74" s="64">
        <v>0</v>
      </c>
      <c r="EQ74" s="64">
        <v>0</v>
      </c>
      <c r="ER74" s="64">
        <v>0</v>
      </c>
      <c r="ES74" s="64">
        <v>0</v>
      </c>
      <c r="ET74" s="64">
        <v>0</v>
      </c>
      <c r="EU74" s="64">
        <v>0</v>
      </c>
      <c r="EV74" s="64">
        <v>0</v>
      </c>
      <c r="EW74" s="64">
        <v>0</v>
      </c>
      <c r="EX74" s="64">
        <v>0</v>
      </c>
      <c r="EY74" s="64">
        <v>0</v>
      </c>
      <c r="EZ74" s="64">
        <v>0</v>
      </c>
      <c r="FA74" s="64">
        <v>0</v>
      </c>
      <c r="FB74" s="64">
        <v>0</v>
      </c>
      <c r="FC74" s="64">
        <v>0</v>
      </c>
      <c r="FD74" s="64">
        <v>0</v>
      </c>
      <c r="FE74" s="64">
        <v>2</v>
      </c>
      <c r="FF74" s="64">
        <v>2</v>
      </c>
      <c r="FG74" s="64">
        <v>2</v>
      </c>
      <c r="FH74" s="64">
        <v>2.5</v>
      </c>
      <c r="FI74" s="64">
        <v>3</v>
      </c>
      <c r="FJ74" s="64">
        <v>3.5</v>
      </c>
      <c r="FK74" s="64">
        <v>3.5</v>
      </c>
      <c r="FL74" s="64">
        <v>3</v>
      </c>
      <c r="FM74" s="64">
        <v>0</v>
      </c>
      <c r="FN74" s="64">
        <v>0</v>
      </c>
      <c r="FO74" s="64">
        <v>0</v>
      </c>
      <c r="FP74" s="64">
        <v>0</v>
      </c>
      <c r="FQ74" s="64">
        <v>0</v>
      </c>
      <c r="FR74" s="64">
        <v>0</v>
      </c>
      <c r="FS74" s="64">
        <v>0</v>
      </c>
      <c r="FT74" s="64">
        <v>0</v>
      </c>
      <c r="FU74" s="64">
        <v>0</v>
      </c>
      <c r="FV74" s="64">
        <v>0</v>
      </c>
      <c r="FW74" s="64">
        <v>0</v>
      </c>
      <c r="FX74" s="64">
        <v>0</v>
      </c>
      <c r="FY74" s="64">
        <v>0</v>
      </c>
      <c r="FZ74" s="64">
        <v>0</v>
      </c>
      <c r="GA74" s="64">
        <v>0</v>
      </c>
      <c r="GB74" s="64">
        <v>0</v>
      </c>
      <c r="GC74" s="64">
        <v>0</v>
      </c>
      <c r="GD74" s="64">
        <v>0</v>
      </c>
      <c r="GE74" s="64">
        <v>0</v>
      </c>
      <c r="GF74" s="64">
        <v>0</v>
      </c>
      <c r="GG74" s="64">
        <v>0</v>
      </c>
      <c r="GH74" s="64">
        <v>0</v>
      </c>
      <c r="GI74" s="64">
        <v>0</v>
      </c>
      <c r="GJ74" s="64">
        <v>0.5</v>
      </c>
      <c r="GK74" s="64">
        <v>1</v>
      </c>
      <c r="GL74" s="64">
        <v>1.5</v>
      </c>
      <c r="GM74" s="64">
        <v>1.5</v>
      </c>
      <c r="GN74" s="64">
        <v>1.5</v>
      </c>
      <c r="GO74" s="64">
        <v>1.5</v>
      </c>
      <c r="GP74" s="64">
        <v>1.5</v>
      </c>
      <c r="GQ74" s="64">
        <v>1.5</v>
      </c>
      <c r="GR74" s="64">
        <v>1.5</v>
      </c>
      <c r="GS74" s="64">
        <v>1.5</v>
      </c>
      <c r="GT74" s="64">
        <v>1.5</v>
      </c>
      <c r="GU74" s="64">
        <v>1.5</v>
      </c>
      <c r="GV74" s="64">
        <v>1.5</v>
      </c>
      <c r="GW74" s="64">
        <v>1.5</v>
      </c>
      <c r="GX74" s="64">
        <v>1.5</v>
      </c>
      <c r="GY74" s="64">
        <v>1.5</v>
      </c>
      <c r="GZ74" s="64">
        <v>1.5</v>
      </c>
      <c r="HA74" s="64">
        <v>1.5</v>
      </c>
      <c r="HB74" s="64">
        <v>1.5</v>
      </c>
      <c r="HC74" s="64">
        <v>1.5</v>
      </c>
      <c r="HD74" s="64">
        <v>1.5</v>
      </c>
      <c r="HE74" s="64">
        <v>1.5</v>
      </c>
      <c r="HF74" s="64">
        <v>2</v>
      </c>
      <c r="HG74" s="64">
        <v>1</v>
      </c>
      <c r="HH74" s="64">
        <v>1.5</v>
      </c>
      <c r="HI74" s="64">
        <v>1.5</v>
      </c>
      <c r="HJ74" s="64">
        <v>1</v>
      </c>
      <c r="HK74" s="64">
        <v>1</v>
      </c>
      <c r="HL74" s="64">
        <v>1</v>
      </c>
      <c r="HM74" s="64">
        <v>1</v>
      </c>
      <c r="HN74" s="64">
        <v>1</v>
      </c>
      <c r="HO74" s="64">
        <v>1</v>
      </c>
      <c r="HP74" s="64">
        <v>1</v>
      </c>
      <c r="HQ74" s="64">
        <v>1</v>
      </c>
      <c r="HR74" s="64">
        <v>0.5</v>
      </c>
      <c r="HS74" s="64">
        <v>0.5</v>
      </c>
      <c r="HT74" s="64">
        <v>0.5</v>
      </c>
      <c r="HU74" s="64">
        <v>0.5</v>
      </c>
      <c r="HV74" s="64">
        <v>0.5</v>
      </c>
      <c r="HW74" s="64">
        <v>0.5</v>
      </c>
      <c r="HX74" s="64">
        <v>0.5</v>
      </c>
      <c r="HY74" s="64">
        <v>0.5</v>
      </c>
      <c r="HZ74" s="64">
        <v>1</v>
      </c>
      <c r="IA74" s="64">
        <v>1</v>
      </c>
      <c r="IB74" s="64">
        <v>1</v>
      </c>
      <c r="IC74" s="64">
        <v>1</v>
      </c>
      <c r="ID74" s="64">
        <v>1</v>
      </c>
      <c r="IE74" s="64">
        <v>1</v>
      </c>
      <c r="IF74" s="64">
        <v>1</v>
      </c>
      <c r="IG74" s="118">
        <v>0</v>
      </c>
      <c r="IH74" s="64">
        <v>14</v>
      </c>
      <c r="II74" s="62">
        <v>0</v>
      </c>
      <c r="IJ74" s="62">
        <v>14</v>
      </c>
      <c r="IK74" s="62">
        <v>14</v>
      </c>
      <c r="IL74" s="62">
        <v>0</v>
      </c>
      <c r="IM74" s="62">
        <v>0</v>
      </c>
      <c r="IN74" s="62">
        <f>AVERAGE(CongestionIndex!C176:D176)</f>
        <v>0</v>
      </c>
    </row>
    <row r="75" spans="1:248" s="62" customFormat="1" ht="13.5">
      <c r="A75" s="61" t="s">
        <v>124</v>
      </c>
      <c r="B75" s="12">
        <v>0</v>
      </c>
      <c r="C75" s="12">
        <v>0.5</v>
      </c>
      <c r="D75" s="12">
        <v>0</v>
      </c>
      <c r="E75" s="12">
        <v>0</v>
      </c>
      <c r="F75" s="12">
        <v>0</v>
      </c>
      <c r="G75" s="12">
        <v>0</v>
      </c>
      <c r="H75" s="12">
        <v>0</v>
      </c>
      <c r="I75" s="12">
        <v>0.5</v>
      </c>
      <c r="J75" s="12">
        <v>0</v>
      </c>
      <c r="K75" s="12">
        <v>0.5</v>
      </c>
      <c r="L75" s="12">
        <v>0</v>
      </c>
      <c r="M75" s="12">
        <v>0</v>
      </c>
      <c r="N75" s="12">
        <v>1</v>
      </c>
      <c r="O75" s="12">
        <v>5.5</v>
      </c>
      <c r="P75" s="12">
        <v>7</v>
      </c>
      <c r="Q75" s="12">
        <v>4</v>
      </c>
      <c r="R75" s="12">
        <v>4.5</v>
      </c>
      <c r="S75" s="12">
        <v>3</v>
      </c>
      <c r="T75" s="12">
        <v>1.5</v>
      </c>
      <c r="U75" s="12">
        <v>2.5</v>
      </c>
      <c r="V75" s="12">
        <v>5</v>
      </c>
      <c r="W75" s="12">
        <v>5.5</v>
      </c>
      <c r="X75" s="12">
        <v>3</v>
      </c>
      <c r="Y75" s="12">
        <v>5</v>
      </c>
      <c r="Z75" s="12">
        <v>1</v>
      </c>
      <c r="AA75" s="12">
        <v>4.5</v>
      </c>
      <c r="AB75" s="12">
        <v>4.5</v>
      </c>
      <c r="AC75" s="12">
        <v>6</v>
      </c>
      <c r="AD75" s="12">
        <v>7</v>
      </c>
      <c r="AE75" s="12">
        <v>9</v>
      </c>
      <c r="AF75" s="12">
        <v>9</v>
      </c>
      <c r="AG75" s="12">
        <v>11</v>
      </c>
      <c r="AH75" s="12">
        <v>11.5</v>
      </c>
      <c r="AI75" s="12">
        <v>13</v>
      </c>
      <c r="AJ75" s="12">
        <v>14.5</v>
      </c>
      <c r="AK75" s="12">
        <v>14.5</v>
      </c>
      <c r="AL75" s="12">
        <v>9.5</v>
      </c>
      <c r="AM75" s="12">
        <v>15.5</v>
      </c>
      <c r="AN75" s="12">
        <v>13</v>
      </c>
      <c r="AO75" s="12">
        <v>13.5</v>
      </c>
      <c r="AP75" s="12">
        <v>13.5</v>
      </c>
      <c r="AQ75" s="12">
        <v>11.5</v>
      </c>
      <c r="AR75" s="12">
        <v>3</v>
      </c>
      <c r="AS75" s="12">
        <v>10</v>
      </c>
      <c r="AT75" s="12">
        <v>11</v>
      </c>
      <c r="AU75" s="12">
        <v>11</v>
      </c>
      <c r="AV75" s="12">
        <v>9</v>
      </c>
      <c r="AW75" s="12">
        <v>11.5</v>
      </c>
      <c r="AX75" s="12">
        <v>4.5</v>
      </c>
      <c r="AY75" s="12">
        <v>4.5</v>
      </c>
      <c r="AZ75" s="12">
        <v>5</v>
      </c>
      <c r="BA75" s="12">
        <v>7.5</v>
      </c>
      <c r="BB75" s="12">
        <v>5.5</v>
      </c>
      <c r="BC75" s="12">
        <v>11</v>
      </c>
      <c r="BD75" s="12">
        <v>10.5</v>
      </c>
      <c r="BE75" s="12">
        <v>8.5</v>
      </c>
      <c r="BF75" s="12">
        <v>5</v>
      </c>
      <c r="BG75" s="12">
        <v>7.5</v>
      </c>
      <c r="BH75" s="12">
        <v>5</v>
      </c>
      <c r="BI75" s="12">
        <v>5.5</v>
      </c>
      <c r="BJ75" s="12">
        <v>5</v>
      </c>
      <c r="BK75" s="12">
        <v>0.5</v>
      </c>
      <c r="BL75" s="12">
        <v>1</v>
      </c>
      <c r="BM75" s="12">
        <v>1.5</v>
      </c>
      <c r="BN75" s="12">
        <v>3.5</v>
      </c>
      <c r="BO75" s="12">
        <v>4.5</v>
      </c>
      <c r="BP75" s="12">
        <v>5</v>
      </c>
      <c r="BQ75" s="12">
        <v>8.5</v>
      </c>
      <c r="BR75" s="12">
        <v>5.5</v>
      </c>
      <c r="BS75" s="12">
        <v>6.5</v>
      </c>
      <c r="BT75" s="12">
        <v>7</v>
      </c>
      <c r="BU75" s="12">
        <v>7</v>
      </c>
      <c r="BV75" s="12">
        <v>3.5</v>
      </c>
      <c r="BW75" s="12">
        <v>9</v>
      </c>
      <c r="BX75" s="12">
        <v>4.5</v>
      </c>
      <c r="BY75" s="12">
        <v>1.5</v>
      </c>
      <c r="BZ75" s="12">
        <v>9</v>
      </c>
      <c r="CA75" s="12">
        <v>5.5</v>
      </c>
      <c r="CB75" s="12">
        <v>1.5</v>
      </c>
      <c r="CC75" s="12">
        <v>0</v>
      </c>
      <c r="CD75" s="12">
        <v>3.5</v>
      </c>
      <c r="CE75" s="12">
        <v>4.5</v>
      </c>
      <c r="CF75" s="12">
        <v>1</v>
      </c>
      <c r="CG75" s="12">
        <v>6</v>
      </c>
      <c r="CH75" s="12">
        <v>9</v>
      </c>
      <c r="CI75" s="12">
        <v>5</v>
      </c>
      <c r="CJ75" s="12">
        <v>10</v>
      </c>
      <c r="CK75" s="12">
        <v>10.5</v>
      </c>
      <c r="CL75" s="12">
        <v>10</v>
      </c>
      <c r="CM75" s="12">
        <v>2</v>
      </c>
      <c r="CN75" s="12">
        <v>0</v>
      </c>
      <c r="CO75" s="12">
        <v>0</v>
      </c>
      <c r="CP75" s="12">
        <v>0</v>
      </c>
      <c r="CQ75" s="12">
        <v>0</v>
      </c>
      <c r="CR75" s="12">
        <v>0</v>
      </c>
      <c r="CS75" s="12">
        <v>4.5</v>
      </c>
      <c r="CT75" s="12">
        <v>0</v>
      </c>
      <c r="CU75" s="12">
        <v>0</v>
      </c>
      <c r="CV75" s="12">
        <v>1</v>
      </c>
      <c r="CW75" s="12">
        <v>0</v>
      </c>
      <c r="CX75" s="12">
        <v>0</v>
      </c>
      <c r="CY75" s="12">
        <v>0</v>
      </c>
      <c r="CZ75" s="12">
        <v>0</v>
      </c>
      <c r="DA75" s="12">
        <v>0</v>
      </c>
      <c r="DB75" s="12">
        <v>0</v>
      </c>
      <c r="DC75" s="12">
        <v>0</v>
      </c>
      <c r="DD75" s="12">
        <v>0</v>
      </c>
      <c r="DE75" s="12">
        <v>2</v>
      </c>
      <c r="DF75" s="12">
        <v>0</v>
      </c>
      <c r="DG75" s="12">
        <v>0</v>
      </c>
      <c r="DH75" s="12">
        <v>0</v>
      </c>
      <c r="DI75" s="12">
        <v>0</v>
      </c>
      <c r="DJ75" s="12">
        <v>0</v>
      </c>
      <c r="DK75" s="12">
        <v>0.5</v>
      </c>
      <c r="DL75" s="12">
        <v>0.5</v>
      </c>
      <c r="DM75" s="12">
        <v>0.5</v>
      </c>
      <c r="DN75" s="12">
        <v>0.5</v>
      </c>
      <c r="DO75" s="12">
        <v>0.5</v>
      </c>
      <c r="DP75" s="12">
        <v>0.5</v>
      </c>
      <c r="DQ75" s="12">
        <v>0</v>
      </c>
      <c r="DR75" s="12">
        <v>1</v>
      </c>
      <c r="DS75" s="12">
        <v>2</v>
      </c>
      <c r="DT75" s="12">
        <v>3</v>
      </c>
      <c r="DU75" s="12">
        <v>3</v>
      </c>
      <c r="DV75" s="12">
        <v>4</v>
      </c>
      <c r="DW75" s="12">
        <v>4.5</v>
      </c>
      <c r="DX75" s="12">
        <v>4</v>
      </c>
      <c r="DY75" s="12">
        <v>5.5</v>
      </c>
      <c r="DZ75" s="12">
        <v>5.5</v>
      </c>
      <c r="EA75" s="12">
        <v>8</v>
      </c>
      <c r="EB75" s="12">
        <v>8.5</v>
      </c>
      <c r="EC75" s="12">
        <v>8.5</v>
      </c>
      <c r="ED75" s="12">
        <v>7.5</v>
      </c>
      <c r="EE75" s="12">
        <v>8.5</v>
      </c>
      <c r="EF75" s="12">
        <v>8</v>
      </c>
      <c r="EG75" s="12">
        <v>7</v>
      </c>
      <c r="EH75" s="12">
        <v>6</v>
      </c>
      <c r="EI75" s="12">
        <v>6.5</v>
      </c>
      <c r="EJ75" s="12">
        <v>5.5</v>
      </c>
      <c r="EK75" s="12">
        <v>6</v>
      </c>
      <c r="EL75" s="12">
        <v>5</v>
      </c>
      <c r="EM75" s="12">
        <v>5.5</v>
      </c>
      <c r="EN75" s="12">
        <v>7</v>
      </c>
      <c r="EO75" s="12">
        <v>6.5</v>
      </c>
      <c r="EP75" s="12">
        <v>6</v>
      </c>
      <c r="EQ75" s="12">
        <v>5.5</v>
      </c>
      <c r="ER75" s="12">
        <v>5.5</v>
      </c>
      <c r="ES75" s="12">
        <v>3.5</v>
      </c>
      <c r="ET75" s="12">
        <v>3</v>
      </c>
      <c r="EU75" s="12">
        <v>3.5</v>
      </c>
      <c r="EV75" s="12">
        <v>3</v>
      </c>
      <c r="EW75" s="12">
        <v>3</v>
      </c>
      <c r="EX75" s="12">
        <v>4</v>
      </c>
      <c r="EY75" s="12">
        <v>3.5</v>
      </c>
      <c r="EZ75" s="12">
        <v>3</v>
      </c>
      <c r="FA75" s="12">
        <v>3.5</v>
      </c>
      <c r="FB75" s="12">
        <v>3.5</v>
      </c>
      <c r="FC75" s="12">
        <v>2.5</v>
      </c>
      <c r="FD75" s="12">
        <v>6</v>
      </c>
      <c r="FE75" s="12">
        <v>0.5</v>
      </c>
      <c r="FF75" s="12">
        <v>1</v>
      </c>
      <c r="FG75" s="12">
        <v>1</v>
      </c>
      <c r="FH75" s="12">
        <v>2.5</v>
      </c>
      <c r="FI75" s="12">
        <v>3</v>
      </c>
      <c r="FJ75" s="12">
        <v>2.5</v>
      </c>
      <c r="FK75" s="12">
        <v>2</v>
      </c>
      <c r="FL75" s="12">
        <v>2</v>
      </c>
      <c r="FM75" s="12">
        <v>1</v>
      </c>
      <c r="FN75" s="12">
        <v>1.5</v>
      </c>
      <c r="FO75" s="12">
        <v>4</v>
      </c>
      <c r="FP75" s="12">
        <v>4</v>
      </c>
      <c r="FQ75" s="12">
        <v>0.5</v>
      </c>
      <c r="FR75" s="12">
        <v>0.5</v>
      </c>
      <c r="FS75" s="12">
        <v>3.5</v>
      </c>
      <c r="FT75" s="12">
        <v>4</v>
      </c>
      <c r="FU75" s="12">
        <v>4.5</v>
      </c>
      <c r="FV75" s="12">
        <v>4</v>
      </c>
      <c r="FW75" s="12">
        <v>5</v>
      </c>
      <c r="FX75" s="12">
        <v>5</v>
      </c>
      <c r="FY75" s="12">
        <v>3</v>
      </c>
      <c r="FZ75" s="12">
        <v>2</v>
      </c>
      <c r="GA75" s="12">
        <v>2</v>
      </c>
      <c r="GB75" s="12">
        <v>2.5</v>
      </c>
      <c r="GC75" s="12">
        <v>4</v>
      </c>
      <c r="GD75" s="12">
        <v>3.5</v>
      </c>
      <c r="GE75" s="12">
        <v>3.5</v>
      </c>
      <c r="GF75" s="12">
        <v>3</v>
      </c>
      <c r="GG75" s="12">
        <v>3</v>
      </c>
      <c r="GH75" s="12">
        <v>1.5</v>
      </c>
      <c r="GI75" s="12">
        <v>2</v>
      </c>
      <c r="GJ75" s="12">
        <v>3</v>
      </c>
      <c r="GK75" s="12">
        <v>3.5</v>
      </c>
      <c r="GL75" s="12">
        <v>2.5</v>
      </c>
      <c r="GM75" s="12">
        <v>3</v>
      </c>
      <c r="GN75" s="12">
        <v>3</v>
      </c>
      <c r="GO75" s="12">
        <v>2.5</v>
      </c>
      <c r="GP75" s="12">
        <v>2.5</v>
      </c>
      <c r="GQ75" s="12">
        <v>3.5</v>
      </c>
      <c r="GR75" s="12">
        <v>2</v>
      </c>
      <c r="GS75" s="12">
        <v>2</v>
      </c>
      <c r="GT75" s="12">
        <v>2</v>
      </c>
      <c r="GU75" s="12">
        <v>1</v>
      </c>
      <c r="GV75" s="12">
        <v>1</v>
      </c>
      <c r="GW75" s="12">
        <v>1</v>
      </c>
      <c r="GX75" s="12">
        <v>1</v>
      </c>
      <c r="GY75" s="12">
        <v>1</v>
      </c>
      <c r="GZ75" s="12">
        <v>1.5</v>
      </c>
      <c r="HA75" s="12">
        <v>1.5</v>
      </c>
      <c r="HB75" s="12">
        <v>3.5</v>
      </c>
      <c r="HC75" s="12">
        <v>3.5</v>
      </c>
      <c r="HD75" s="12">
        <v>2.5</v>
      </c>
      <c r="HE75" s="12">
        <v>2.5</v>
      </c>
      <c r="HF75" s="12">
        <v>2</v>
      </c>
      <c r="HG75" s="12">
        <v>1</v>
      </c>
      <c r="HH75" s="12">
        <v>1</v>
      </c>
      <c r="HI75" s="12">
        <v>1</v>
      </c>
      <c r="HJ75" s="12">
        <v>5.5</v>
      </c>
      <c r="HK75" s="12">
        <v>5.5</v>
      </c>
      <c r="HL75" s="12">
        <v>4</v>
      </c>
      <c r="HM75" s="12">
        <v>4</v>
      </c>
      <c r="HN75" s="12">
        <v>4</v>
      </c>
      <c r="HO75" s="12">
        <v>4</v>
      </c>
      <c r="HP75" s="12">
        <v>4</v>
      </c>
      <c r="HQ75" s="12">
        <v>1.5</v>
      </c>
      <c r="HR75" s="12">
        <v>1</v>
      </c>
      <c r="HS75" s="12">
        <v>1.5</v>
      </c>
      <c r="HT75" s="12">
        <v>1.5</v>
      </c>
      <c r="HU75" s="12">
        <v>2.5</v>
      </c>
      <c r="HV75" s="12">
        <v>1</v>
      </c>
      <c r="HW75" s="12">
        <v>1</v>
      </c>
      <c r="HX75" s="12">
        <v>1</v>
      </c>
      <c r="HY75" s="12">
        <v>1</v>
      </c>
      <c r="HZ75" s="12">
        <v>1</v>
      </c>
      <c r="IA75" s="12">
        <v>3</v>
      </c>
      <c r="IB75" s="12">
        <v>1</v>
      </c>
      <c r="IC75" s="12">
        <v>1</v>
      </c>
      <c r="ID75" s="12">
        <v>1</v>
      </c>
      <c r="IE75" s="12">
        <v>1</v>
      </c>
      <c r="IF75" s="12">
        <v>1</v>
      </c>
      <c r="IG75" s="118">
        <v>2</v>
      </c>
      <c r="IH75" s="64">
        <v>2</v>
      </c>
      <c r="II75" s="62">
        <v>2</v>
      </c>
      <c r="IJ75" s="62">
        <v>6</v>
      </c>
      <c r="IK75" s="62">
        <v>6</v>
      </c>
      <c r="IL75" s="62">
        <v>1</v>
      </c>
      <c r="IM75" s="62">
        <v>1.5</v>
      </c>
      <c r="IN75" s="62">
        <f>AVERAGE(CongestionIndex!C177:D177)</f>
        <v>1.5</v>
      </c>
    </row>
    <row r="76" spans="1:248" s="62" customFormat="1" ht="13.5">
      <c r="A76" s="61" t="s">
        <v>627</v>
      </c>
      <c r="B76" s="60">
        <v>0</v>
      </c>
      <c r="C76" s="60">
        <v>0</v>
      </c>
      <c r="D76" s="60">
        <v>0</v>
      </c>
      <c r="E76" s="60">
        <v>0</v>
      </c>
      <c r="F76" s="60">
        <v>0</v>
      </c>
      <c r="G76" s="60">
        <v>0</v>
      </c>
      <c r="H76" s="60">
        <v>0.5</v>
      </c>
      <c r="I76" s="60">
        <v>0</v>
      </c>
      <c r="J76" s="60">
        <v>0.5</v>
      </c>
      <c r="K76" s="60">
        <v>0.5</v>
      </c>
      <c r="L76" s="60">
        <v>0</v>
      </c>
      <c r="M76" s="60">
        <v>0</v>
      </c>
      <c r="N76" s="60">
        <v>0</v>
      </c>
      <c r="O76" s="60">
        <v>1.5</v>
      </c>
      <c r="P76" s="60">
        <v>4</v>
      </c>
      <c r="Q76" s="60">
        <v>3.5</v>
      </c>
      <c r="R76" s="60">
        <v>5.5</v>
      </c>
      <c r="S76" s="60">
        <v>5.5</v>
      </c>
      <c r="T76" s="60">
        <v>9.5</v>
      </c>
      <c r="U76" s="60">
        <v>13.5</v>
      </c>
      <c r="V76" s="60">
        <v>11</v>
      </c>
      <c r="W76" s="60">
        <v>2.5</v>
      </c>
      <c r="X76" s="60">
        <v>4.5</v>
      </c>
      <c r="Y76" s="60">
        <v>3</v>
      </c>
      <c r="Z76" s="60">
        <v>3.5</v>
      </c>
      <c r="AA76" s="60">
        <v>3</v>
      </c>
      <c r="AB76" s="60">
        <v>3</v>
      </c>
      <c r="AC76" s="60">
        <v>6</v>
      </c>
      <c r="AD76" s="60">
        <v>7.5</v>
      </c>
      <c r="AE76" s="60">
        <v>8</v>
      </c>
      <c r="AF76" s="60">
        <v>10.5</v>
      </c>
      <c r="AG76" s="60">
        <v>12</v>
      </c>
      <c r="AH76" s="60">
        <v>12</v>
      </c>
      <c r="AI76" s="60">
        <v>25</v>
      </c>
      <c r="AJ76" s="60">
        <v>11</v>
      </c>
      <c r="AK76" s="60">
        <v>11</v>
      </c>
      <c r="AL76" s="60">
        <v>9</v>
      </c>
      <c r="AM76" s="60">
        <v>4</v>
      </c>
      <c r="AN76" s="60">
        <v>6.5</v>
      </c>
      <c r="AO76" s="60">
        <v>10</v>
      </c>
      <c r="AP76" s="60">
        <v>7</v>
      </c>
      <c r="AQ76" s="60">
        <v>7</v>
      </c>
      <c r="AR76" s="60">
        <v>7.5</v>
      </c>
      <c r="AS76" s="60">
        <v>5</v>
      </c>
      <c r="AT76" s="60">
        <v>2.5</v>
      </c>
      <c r="AU76" s="60">
        <v>2.5</v>
      </c>
      <c r="AV76" s="60">
        <v>5</v>
      </c>
      <c r="AW76" s="60">
        <v>4</v>
      </c>
      <c r="AX76" s="60">
        <v>5.5</v>
      </c>
      <c r="AY76" s="60">
        <v>2.5</v>
      </c>
      <c r="AZ76" s="60">
        <v>1</v>
      </c>
      <c r="BA76" s="60">
        <v>2</v>
      </c>
      <c r="BB76" s="60">
        <v>7</v>
      </c>
      <c r="BC76" s="60">
        <v>0.5</v>
      </c>
      <c r="BD76" s="60">
        <v>10</v>
      </c>
      <c r="BE76" s="60">
        <v>7.5</v>
      </c>
      <c r="BF76" s="60">
        <v>6</v>
      </c>
      <c r="BG76" s="60">
        <v>6.5</v>
      </c>
      <c r="BH76" s="60">
        <v>7</v>
      </c>
      <c r="BI76" s="60">
        <v>9</v>
      </c>
      <c r="BJ76" s="60">
        <v>12.5</v>
      </c>
      <c r="BK76" s="60">
        <v>12.5</v>
      </c>
      <c r="BL76" s="60">
        <v>8.5</v>
      </c>
      <c r="BM76" s="60">
        <v>11</v>
      </c>
      <c r="BN76" s="60">
        <v>3.5</v>
      </c>
      <c r="BO76" s="60">
        <v>7</v>
      </c>
      <c r="BP76" s="60">
        <v>8.5</v>
      </c>
      <c r="BQ76" s="60">
        <v>3.5</v>
      </c>
      <c r="BR76" s="60">
        <v>0</v>
      </c>
      <c r="BS76" s="60">
        <v>3.5</v>
      </c>
      <c r="BT76" s="60">
        <v>4.5</v>
      </c>
      <c r="BU76" s="60">
        <v>4.5</v>
      </c>
      <c r="BV76" s="60">
        <v>4</v>
      </c>
      <c r="BW76" s="60">
        <v>5.5</v>
      </c>
      <c r="BX76" s="60">
        <v>1.5</v>
      </c>
      <c r="BY76" s="60">
        <v>0</v>
      </c>
      <c r="BZ76" s="60">
        <v>7</v>
      </c>
      <c r="CA76" s="60">
        <v>0</v>
      </c>
      <c r="CB76" s="60">
        <v>0</v>
      </c>
      <c r="CC76" s="60">
        <v>0</v>
      </c>
      <c r="CD76" s="60">
        <v>1.5</v>
      </c>
      <c r="CE76" s="60">
        <v>0</v>
      </c>
      <c r="CF76" s="60">
        <v>0</v>
      </c>
      <c r="CG76" s="60">
        <v>6</v>
      </c>
      <c r="CH76" s="60">
        <v>2.5</v>
      </c>
      <c r="CI76" s="60">
        <v>7.5</v>
      </c>
      <c r="CJ76" s="60">
        <v>4</v>
      </c>
      <c r="CK76" s="60">
        <v>9</v>
      </c>
      <c r="CL76" s="60">
        <v>0</v>
      </c>
      <c r="CM76" s="60">
        <v>0</v>
      </c>
      <c r="CN76" s="60">
        <v>0</v>
      </c>
      <c r="CO76" s="60">
        <v>0</v>
      </c>
      <c r="CP76" s="60">
        <v>0</v>
      </c>
      <c r="CQ76" s="60">
        <v>0</v>
      </c>
      <c r="CR76" s="60">
        <v>0</v>
      </c>
      <c r="CS76" s="60">
        <v>0</v>
      </c>
      <c r="CT76" s="60">
        <v>0</v>
      </c>
      <c r="CU76" s="60">
        <v>1.5</v>
      </c>
      <c r="CV76" s="60">
        <v>0</v>
      </c>
      <c r="CW76" s="60">
        <v>0</v>
      </c>
      <c r="CX76" s="60">
        <v>0</v>
      </c>
      <c r="CY76" s="60">
        <v>0</v>
      </c>
      <c r="CZ76" s="60">
        <v>0</v>
      </c>
      <c r="DA76" s="60">
        <v>0</v>
      </c>
      <c r="DB76" s="60">
        <v>0</v>
      </c>
      <c r="DC76" s="60">
        <v>0</v>
      </c>
      <c r="DD76" s="60">
        <v>0</v>
      </c>
      <c r="DE76" s="60">
        <v>3</v>
      </c>
      <c r="DF76" s="60">
        <v>3.5</v>
      </c>
      <c r="DG76" s="60">
        <v>2.5</v>
      </c>
      <c r="DH76" s="60">
        <v>4.5</v>
      </c>
      <c r="DI76" s="60">
        <v>5.5</v>
      </c>
      <c r="DJ76" s="60">
        <v>6.5</v>
      </c>
      <c r="DK76" s="60">
        <v>1.5</v>
      </c>
      <c r="DL76" s="60">
        <v>1.5</v>
      </c>
      <c r="DM76" s="60">
        <v>3.5</v>
      </c>
      <c r="DN76" s="60">
        <v>3.5</v>
      </c>
      <c r="DO76" s="60">
        <v>3.5</v>
      </c>
      <c r="DP76" s="60">
        <v>4</v>
      </c>
      <c r="DQ76" s="60">
        <v>3.5</v>
      </c>
      <c r="DR76" s="60">
        <v>4.5</v>
      </c>
      <c r="DS76" s="60">
        <v>5.5</v>
      </c>
      <c r="DT76" s="60">
        <v>6.5</v>
      </c>
      <c r="DU76" s="60">
        <v>6.5</v>
      </c>
      <c r="DV76" s="60">
        <v>5</v>
      </c>
      <c r="DW76" s="60">
        <v>4.5</v>
      </c>
      <c r="DX76" s="60">
        <v>5</v>
      </c>
      <c r="DY76" s="60">
        <v>2.2000000000000002</v>
      </c>
      <c r="DZ76" s="60">
        <v>4</v>
      </c>
      <c r="EA76" s="60">
        <v>2</v>
      </c>
      <c r="EB76" s="60">
        <v>2.5</v>
      </c>
      <c r="EC76" s="60">
        <v>3</v>
      </c>
      <c r="ED76" s="60">
        <v>2</v>
      </c>
      <c r="EE76" s="60">
        <v>3</v>
      </c>
      <c r="EF76" s="60">
        <v>4.5</v>
      </c>
      <c r="EG76" s="60">
        <v>4.5</v>
      </c>
      <c r="EH76" s="60">
        <v>4.5</v>
      </c>
      <c r="EI76" s="60">
        <v>3.5</v>
      </c>
      <c r="EJ76" s="60">
        <v>2.5</v>
      </c>
      <c r="EK76" s="60">
        <v>2.5</v>
      </c>
      <c r="EL76" s="60">
        <v>3</v>
      </c>
      <c r="EM76" s="60">
        <v>3.5</v>
      </c>
      <c r="EN76" s="60">
        <v>4</v>
      </c>
      <c r="EO76" s="60">
        <v>4.5</v>
      </c>
      <c r="EP76" s="60">
        <v>5</v>
      </c>
      <c r="EQ76" s="60">
        <v>4.5</v>
      </c>
      <c r="ER76" s="60">
        <v>1</v>
      </c>
      <c r="ES76" s="60">
        <v>1</v>
      </c>
      <c r="ET76" s="60">
        <v>1</v>
      </c>
      <c r="EU76" s="60">
        <v>0.5</v>
      </c>
      <c r="EV76" s="60">
        <v>1.5</v>
      </c>
      <c r="EW76" s="60">
        <v>1.5</v>
      </c>
      <c r="EX76" s="60">
        <v>2.5</v>
      </c>
      <c r="EY76" s="60">
        <v>3.5</v>
      </c>
      <c r="EZ76" s="60">
        <v>4.5</v>
      </c>
      <c r="FA76" s="60">
        <v>6</v>
      </c>
      <c r="FB76" s="12">
        <v>4</v>
      </c>
      <c r="FC76" s="12">
        <v>5</v>
      </c>
      <c r="FD76" s="12">
        <v>5</v>
      </c>
      <c r="FE76" s="12">
        <v>4.5</v>
      </c>
      <c r="FF76" s="12">
        <v>3.5</v>
      </c>
      <c r="FG76" s="12">
        <v>3.5</v>
      </c>
      <c r="FH76" s="12">
        <v>1.5</v>
      </c>
      <c r="FI76" s="12">
        <v>1.5</v>
      </c>
      <c r="FJ76" s="12">
        <v>1.5</v>
      </c>
      <c r="FK76" s="12">
        <v>1.5</v>
      </c>
      <c r="FL76" s="12">
        <v>1.5</v>
      </c>
      <c r="FM76" s="12">
        <v>2.5</v>
      </c>
      <c r="FN76" s="12">
        <v>3</v>
      </c>
      <c r="FO76" s="12">
        <v>2</v>
      </c>
      <c r="FP76" s="12">
        <v>3</v>
      </c>
      <c r="FQ76" s="12">
        <v>1.5</v>
      </c>
      <c r="FR76" s="12">
        <v>1.5</v>
      </c>
      <c r="FS76" s="12">
        <v>1.5</v>
      </c>
      <c r="FT76" s="12">
        <v>2.5</v>
      </c>
      <c r="FU76" s="12">
        <v>3.5</v>
      </c>
      <c r="FV76" s="12">
        <v>3</v>
      </c>
      <c r="FW76" s="12">
        <v>2.5</v>
      </c>
      <c r="FX76" s="12">
        <v>2.5</v>
      </c>
      <c r="FY76" s="12">
        <v>4</v>
      </c>
      <c r="FZ76" s="12">
        <v>3</v>
      </c>
      <c r="GA76" s="12">
        <v>3</v>
      </c>
      <c r="GB76" s="12">
        <v>3.5</v>
      </c>
      <c r="GC76" s="12">
        <v>1</v>
      </c>
      <c r="GD76" s="12">
        <v>2</v>
      </c>
      <c r="GE76" s="12">
        <v>2</v>
      </c>
      <c r="GF76" s="12">
        <v>2</v>
      </c>
      <c r="GG76" s="12">
        <v>2</v>
      </c>
      <c r="GH76" s="12">
        <v>2.5</v>
      </c>
      <c r="GI76" s="12">
        <v>2.5</v>
      </c>
      <c r="GJ76" s="12">
        <v>2.5</v>
      </c>
      <c r="GK76" s="12">
        <v>3</v>
      </c>
      <c r="GL76" s="12">
        <v>2</v>
      </c>
      <c r="GM76" s="12">
        <v>3</v>
      </c>
      <c r="GN76" s="12">
        <v>4</v>
      </c>
      <c r="GO76" s="12">
        <v>5.5</v>
      </c>
      <c r="GP76" s="12">
        <v>6</v>
      </c>
      <c r="GQ76" s="12">
        <v>5.5</v>
      </c>
      <c r="GR76" s="12">
        <v>6.5</v>
      </c>
      <c r="GS76" s="12">
        <v>7.5</v>
      </c>
      <c r="GT76" s="12">
        <v>7</v>
      </c>
      <c r="GU76" s="12">
        <v>13</v>
      </c>
      <c r="GV76" s="12">
        <v>10</v>
      </c>
      <c r="GW76" s="12">
        <v>6.5</v>
      </c>
      <c r="GX76" s="12">
        <v>8</v>
      </c>
      <c r="GY76" s="12">
        <v>8</v>
      </c>
      <c r="GZ76" s="12">
        <v>12</v>
      </c>
      <c r="HA76" s="12">
        <v>12</v>
      </c>
      <c r="HB76" s="12">
        <v>9</v>
      </c>
      <c r="HC76" s="12">
        <v>7.5</v>
      </c>
      <c r="HD76" s="12">
        <v>6</v>
      </c>
      <c r="HE76" s="12">
        <v>6</v>
      </c>
      <c r="HF76" s="12">
        <v>5.5</v>
      </c>
      <c r="HG76" s="12">
        <v>13</v>
      </c>
      <c r="HH76" s="12">
        <v>13</v>
      </c>
      <c r="HI76" s="12">
        <v>13</v>
      </c>
      <c r="HJ76" s="12">
        <v>14.5</v>
      </c>
      <c r="HK76" s="12">
        <v>14.5</v>
      </c>
      <c r="HL76" s="12">
        <v>8</v>
      </c>
      <c r="HM76" s="12">
        <v>7</v>
      </c>
      <c r="HN76" s="12">
        <v>12.5</v>
      </c>
      <c r="HO76" s="12">
        <v>12.5</v>
      </c>
      <c r="HP76" s="12">
        <v>12.5</v>
      </c>
      <c r="HQ76" s="12">
        <v>7.5</v>
      </c>
      <c r="HR76" s="12">
        <v>10</v>
      </c>
      <c r="HS76" s="12">
        <v>11</v>
      </c>
      <c r="HT76" s="12">
        <v>9</v>
      </c>
      <c r="HU76" s="12">
        <v>3.5</v>
      </c>
      <c r="HV76" s="12">
        <v>7.5</v>
      </c>
      <c r="HW76" s="12">
        <v>9.5</v>
      </c>
      <c r="HX76" s="12">
        <v>14</v>
      </c>
      <c r="HY76" s="12">
        <v>7.5</v>
      </c>
      <c r="HZ76" s="12">
        <v>2</v>
      </c>
      <c r="IA76" s="12">
        <v>2</v>
      </c>
      <c r="IB76" s="12">
        <v>4</v>
      </c>
      <c r="IC76" s="12">
        <v>5</v>
      </c>
      <c r="ID76" s="12">
        <v>6</v>
      </c>
      <c r="IE76" s="12">
        <v>8</v>
      </c>
      <c r="IF76" s="12">
        <v>2</v>
      </c>
      <c r="IG76" s="64">
        <v>3</v>
      </c>
      <c r="IH76" s="64">
        <v>4.5</v>
      </c>
      <c r="II76" s="62">
        <v>3</v>
      </c>
      <c r="IJ76" s="62">
        <v>6</v>
      </c>
      <c r="IK76" s="62">
        <v>9.5</v>
      </c>
      <c r="IL76" s="62">
        <v>3</v>
      </c>
      <c r="IM76" s="62">
        <v>1.5</v>
      </c>
      <c r="IN76" s="62">
        <f>AVERAGE(CongestionIndex!C178:D178)</f>
        <v>6</v>
      </c>
    </row>
    <row r="77" spans="1:248" s="62" customFormat="1" ht="13.5">
      <c r="A77" s="61" t="s">
        <v>126</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5</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1.5</v>
      </c>
      <c r="HS77" s="12">
        <v>1</v>
      </c>
      <c r="HT77" s="12">
        <v>1</v>
      </c>
      <c r="HU77" s="12">
        <v>8.5</v>
      </c>
      <c r="HV77" s="12">
        <v>4</v>
      </c>
      <c r="HW77" s="12">
        <v>4</v>
      </c>
      <c r="HX77" s="12">
        <v>1</v>
      </c>
      <c r="HY77" s="12">
        <v>4.5</v>
      </c>
      <c r="HZ77" s="12">
        <v>2.5</v>
      </c>
      <c r="IA77" s="12">
        <v>4.5</v>
      </c>
      <c r="IB77" s="12">
        <v>5</v>
      </c>
      <c r="IC77" s="12">
        <v>4.5</v>
      </c>
      <c r="ID77" s="12">
        <v>3.5</v>
      </c>
      <c r="IE77" s="12">
        <v>3</v>
      </c>
      <c r="IF77" s="12">
        <v>6</v>
      </c>
      <c r="IG77" s="64">
        <v>11.5</v>
      </c>
      <c r="IH77" s="64">
        <v>16</v>
      </c>
      <c r="II77" s="62">
        <v>5</v>
      </c>
      <c r="IJ77" s="62">
        <v>4</v>
      </c>
      <c r="IK77" s="62">
        <v>9</v>
      </c>
      <c r="IL77" s="62">
        <v>14</v>
      </c>
      <c r="IM77" s="62">
        <v>2</v>
      </c>
      <c r="IN77" s="62">
        <f>AVERAGE(CongestionIndex!C179:D179)</f>
        <v>6.5</v>
      </c>
    </row>
    <row r="78" spans="1:248" s="62" customFormat="1" ht="13.5">
      <c r="A78" s="61" t="s">
        <v>127</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3</v>
      </c>
      <c r="IG78" s="64">
        <v>6</v>
      </c>
      <c r="IH78" s="64">
        <v>6</v>
      </c>
      <c r="II78" s="62">
        <v>6</v>
      </c>
      <c r="IJ78" s="62">
        <v>6</v>
      </c>
      <c r="IK78" s="62">
        <v>6</v>
      </c>
      <c r="IL78" s="62">
        <v>0</v>
      </c>
      <c r="IM78" s="62">
        <v>0</v>
      </c>
      <c r="IN78" s="62">
        <f>AVERAGE(CongestionIndex!C180:D180)</f>
        <v>0</v>
      </c>
    </row>
    <row r="79" spans="1:248" s="62" customFormat="1" ht="13.5">
      <c r="A79" s="61" t="s">
        <v>128</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64">
        <v>0</v>
      </c>
      <c r="IH79" s="64">
        <v>0</v>
      </c>
      <c r="II79" s="62">
        <v>0</v>
      </c>
      <c r="IJ79" s="62">
        <v>6</v>
      </c>
      <c r="IK79" s="62">
        <v>6</v>
      </c>
      <c r="IL79" s="62">
        <v>0</v>
      </c>
      <c r="IM79" s="62">
        <v>0</v>
      </c>
      <c r="IN79" s="62">
        <f>AVERAGE(CongestionIndex!C181:D181)</f>
        <v>0</v>
      </c>
    </row>
    <row r="80" spans="1:248" s="62" customFormat="1" ht="13.5">
      <c r="A80" s="61" t="s">
        <v>129</v>
      </c>
      <c r="B80" s="12">
        <v>0.5</v>
      </c>
      <c r="C80" s="12">
        <v>0</v>
      </c>
      <c r="D80" s="12">
        <v>0.5</v>
      </c>
      <c r="E80" s="12">
        <v>0</v>
      </c>
      <c r="F80" s="12">
        <v>0</v>
      </c>
      <c r="G80" s="12">
        <v>0</v>
      </c>
      <c r="H80" s="12">
        <v>0</v>
      </c>
      <c r="I80" s="12">
        <v>0.5</v>
      </c>
      <c r="J80" s="12">
        <v>0.5</v>
      </c>
      <c r="K80" s="12">
        <v>0</v>
      </c>
      <c r="L80" s="12">
        <v>0</v>
      </c>
      <c r="M80" s="12">
        <v>0</v>
      </c>
      <c r="N80" s="12">
        <v>0</v>
      </c>
      <c r="O80" s="12">
        <v>6.5</v>
      </c>
      <c r="P80" s="12">
        <v>2.5</v>
      </c>
      <c r="Q80" s="12">
        <v>1.5</v>
      </c>
      <c r="R80" s="12">
        <v>2.5</v>
      </c>
      <c r="S80" s="12">
        <v>0</v>
      </c>
      <c r="T80" s="12">
        <v>1.5</v>
      </c>
      <c r="U80" s="12">
        <v>1.5</v>
      </c>
      <c r="V80" s="12">
        <v>2.5</v>
      </c>
      <c r="W80" s="12">
        <v>2</v>
      </c>
      <c r="X80" s="12">
        <v>1.5</v>
      </c>
      <c r="Y80" s="12">
        <v>2.5</v>
      </c>
      <c r="Z80" s="12">
        <v>3.5</v>
      </c>
      <c r="AA80" s="12">
        <v>2</v>
      </c>
      <c r="AB80" s="12">
        <v>2</v>
      </c>
      <c r="AC80" s="12">
        <v>2.5</v>
      </c>
      <c r="AD80" s="12">
        <v>3</v>
      </c>
      <c r="AE80" s="12">
        <v>3</v>
      </c>
      <c r="AF80" s="12">
        <v>2</v>
      </c>
      <c r="AG80" s="12">
        <v>3.5</v>
      </c>
      <c r="AH80" s="12">
        <v>9.5</v>
      </c>
      <c r="AI80" s="12">
        <v>11.5</v>
      </c>
      <c r="AJ80" s="12">
        <v>6.5</v>
      </c>
      <c r="AK80" s="12">
        <v>6.5</v>
      </c>
      <c r="AL80" s="12">
        <v>8.5</v>
      </c>
      <c r="AM80" s="12">
        <v>3.5</v>
      </c>
      <c r="AN80" s="12">
        <v>5.5</v>
      </c>
      <c r="AO80" s="12">
        <v>12</v>
      </c>
      <c r="AP80" s="12">
        <v>5.5</v>
      </c>
      <c r="AQ80" s="12">
        <v>3</v>
      </c>
      <c r="AR80" s="12">
        <v>13</v>
      </c>
      <c r="AS80" s="12">
        <v>8.5</v>
      </c>
      <c r="AT80" s="12">
        <v>5.5</v>
      </c>
      <c r="AU80" s="12">
        <v>5.5</v>
      </c>
      <c r="AV80" s="12">
        <v>3</v>
      </c>
      <c r="AW80" s="12">
        <v>4</v>
      </c>
      <c r="AX80" s="12">
        <v>4.5</v>
      </c>
      <c r="AY80" s="12">
        <v>1.5</v>
      </c>
      <c r="AZ80" s="12">
        <v>12</v>
      </c>
      <c r="BA80" s="12">
        <v>1.5</v>
      </c>
      <c r="BB80" s="12">
        <v>0</v>
      </c>
      <c r="BC80" s="12">
        <v>0</v>
      </c>
      <c r="BD80" s="12">
        <v>2.5</v>
      </c>
      <c r="BE80" s="12">
        <v>4.5</v>
      </c>
      <c r="BF80" s="12">
        <v>4.5</v>
      </c>
      <c r="BG80" s="12">
        <v>5.5</v>
      </c>
      <c r="BH80" s="12">
        <v>4</v>
      </c>
      <c r="BI80" s="12">
        <v>4.5</v>
      </c>
      <c r="BJ80" s="12">
        <v>6</v>
      </c>
      <c r="BK80" s="12">
        <v>5</v>
      </c>
      <c r="BL80" s="12">
        <v>4.5</v>
      </c>
      <c r="BM80" s="12">
        <v>4.5</v>
      </c>
      <c r="BN80" s="12">
        <v>5.5</v>
      </c>
      <c r="BO80" s="12">
        <v>4</v>
      </c>
      <c r="BP80" s="12">
        <v>5.5</v>
      </c>
      <c r="BQ80" s="12">
        <v>2.5</v>
      </c>
      <c r="BR80" s="12">
        <v>6</v>
      </c>
      <c r="BS80" s="12">
        <v>2.5</v>
      </c>
      <c r="BT80" s="12">
        <v>1</v>
      </c>
      <c r="BU80" s="12">
        <v>1</v>
      </c>
      <c r="BV80" s="12">
        <v>0</v>
      </c>
      <c r="BW80" s="12">
        <v>6.5</v>
      </c>
      <c r="BX80" s="12">
        <v>2.5</v>
      </c>
      <c r="BY80" s="12">
        <v>0.5</v>
      </c>
      <c r="BZ80" s="12">
        <v>1</v>
      </c>
      <c r="CA80" s="12">
        <v>2</v>
      </c>
      <c r="CB80" s="12">
        <v>3.5</v>
      </c>
      <c r="CC80" s="12">
        <v>2.5</v>
      </c>
      <c r="CD80" s="12">
        <v>0</v>
      </c>
      <c r="CE80" s="12">
        <v>1.5</v>
      </c>
      <c r="CF80" s="12">
        <v>0</v>
      </c>
      <c r="CG80" s="12">
        <v>5.5</v>
      </c>
      <c r="CH80" s="12">
        <v>4</v>
      </c>
      <c r="CI80" s="12">
        <v>10</v>
      </c>
      <c r="CJ80" s="12">
        <v>2</v>
      </c>
      <c r="CK80" s="12">
        <v>3</v>
      </c>
      <c r="CL80" s="12">
        <v>6.5</v>
      </c>
      <c r="CM80" s="12">
        <v>6.5</v>
      </c>
      <c r="CN80" s="12">
        <v>5</v>
      </c>
      <c r="CO80" s="12">
        <v>3</v>
      </c>
      <c r="CP80" s="12">
        <v>1.5</v>
      </c>
      <c r="CQ80" s="12">
        <v>5</v>
      </c>
      <c r="CR80" s="12">
        <v>5</v>
      </c>
      <c r="CS80" s="12">
        <v>0</v>
      </c>
      <c r="CT80" s="12">
        <v>0</v>
      </c>
      <c r="CU80" s="12">
        <v>6</v>
      </c>
      <c r="CV80" s="12">
        <v>3</v>
      </c>
      <c r="CW80" s="12">
        <v>2</v>
      </c>
      <c r="CX80" s="12">
        <v>0</v>
      </c>
      <c r="CY80" s="12">
        <v>1.5</v>
      </c>
      <c r="CZ80" s="12">
        <v>3.5</v>
      </c>
      <c r="DA80" s="12">
        <v>6.5</v>
      </c>
      <c r="DB80" s="12">
        <v>3.5</v>
      </c>
      <c r="DC80" s="12">
        <v>4.5</v>
      </c>
      <c r="DD80" s="12">
        <v>6.5</v>
      </c>
      <c r="DE80" s="12">
        <v>0</v>
      </c>
      <c r="DF80" s="12">
        <v>0</v>
      </c>
      <c r="DG80" s="12">
        <v>0</v>
      </c>
      <c r="DH80" s="12">
        <v>3.5</v>
      </c>
      <c r="DI80" s="12">
        <v>1.5</v>
      </c>
      <c r="DJ80" s="12">
        <v>3.5</v>
      </c>
      <c r="DK80" s="12">
        <v>2.5</v>
      </c>
      <c r="DL80" s="12">
        <v>2.5</v>
      </c>
      <c r="DM80" s="12">
        <v>4</v>
      </c>
      <c r="DN80" s="12">
        <v>9.5</v>
      </c>
      <c r="DO80" s="12">
        <v>9.5</v>
      </c>
      <c r="DP80" s="12">
        <v>0</v>
      </c>
      <c r="DQ80" s="12">
        <v>0</v>
      </c>
      <c r="DR80" s="12">
        <v>1</v>
      </c>
      <c r="DS80" s="12">
        <v>2</v>
      </c>
      <c r="DT80" s="12">
        <v>3</v>
      </c>
      <c r="DU80" s="12">
        <v>4</v>
      </c>
      <c r="DV80" s="12">
        <v>4.5</v>
      </c>
      <c r="DW80" s="12">
        <v>4.5</v>
      </c>
      <c r="DX80" s="12">
        <v>5</v>
      </c>
      <c r="DY80" s="12">
        <v>5</v>
      </c>
      <c r="DZ80" s="12">
        <v>5.5</v>
      </c>
      <c r="EA80" s="12">
        <v>2</v>
      </c>
      <c r="EB80" s="12">
        <v>2.5</v>
      </c>
      <c r="EC80" s="12">
        <v>3.5</v>
      </c>
      <c r="ED80" s="12">
        <v>3.5</v>
      </c>
      <c r="EE80" s="12">
        <v>4</v>
      </c>
      <c r="EF80" s="12">
        <v>9</v>
      </c>
      <c r="EG80" s="12">
        <v>5.5</v>
      </c>
      <c r="EH80" s="12">
        <v>5.5</v>
      </c>
      <c r="EI80" s="12">
        <v>4.5</v>
      </c>
      <c r="EJ80" s="12">
        <v>4.5</v>
      </c>
      <c r="EK80" s="12">
        <v>5</v>
      </c>
      <c r="EL80" s="12">
        <v>5</v>
      </c>
      <c r="EM80" s="12">
        <v>5</v>
      </c>
      <c r="EN80" s="12">
        <v>5.5</v>
      </c>
      <c r="EO80" s="12">
        <v>5</v>
      </c>
      <c r="EP80" s="12">
        <v>5</v>
      </c>
      <c r="EQ80" s="12">
        <v>5.5</v>
      </c>
      <c r="ER80" s="12">
        <v>3.5</v>
      </c>
      <c r="ES80" s="12">
        <v>3.5</v>
      </c>
      <c r="ET80" s="12">
        <v>3</v>
      </c>
      <c r="EU80" s="12">
        <v>3.5</v>
      </c>
      <c r="EV80" s="12">
        <v>4</v>
      </c>
      <c r="EW80" s="12">
        <v>4</v>
      </c>
      <c r="EX80" s="12">
        <v>5</v>
      </c>
      <c r="EY80" s="12">
        <v>6</v>
      </c>
      <c r="EZ80" s="12">
        <v>6</v>
      </c>
      <c r="FA80" s="12">
        <v>8</v>
      </c>
      <c r="FB80" s="12">
        <v>8</v>
      </c>
      <c r="FC80" s="12">
        <v>8</v>
      </c>
      <c r="FD80" s="12">
        <v>8</v>
      </c>
      <c r="FE80" s="12">
        <v>0</v>
      </c>
      <c r="FF80" s="12">
        <v>0</v>
      </c>
      <c r="FG80" s="12">
        <v>0</v>
      </c>
      <c r="FH80" s="12">
        <v>1.5</v>
      </c>
      <c r="FI80" s="12">
        <v>2.5</v>
      </c>
      <c r="FJ80" s="12">
        <v>2.5</v>
      </c>
      <c r="FK80" s="12">
        <v>3.5</v>
      </c>
      <c r="FL80" s="12">
        <v>3.5</v>
      </c>
      <c r="FM80" s="12">
        <v>1.5</v>
      </c>
      <c r="FN80" s="12">
        <v>1.5</v>
      </c>
      <c r="FO80" s="12">
        <v>5</v>
      </c>
      <c r="FP80" s="12">
        <v>5</v>
      </c>
      <c r="FQ80" s="12">
        <v>0.5</v>
      </c>
      <c r="FR80" s="12">
        <v>1</v>
      </c>
      <c r="FS80" s="12">
        <v>1.5</v>
      </c>
      <c r="FT80" s="12">
        <v>2.5</v>
      </c>
      <c r="FU80" s="12">
        <v>3.5</v>
      </c>
      <c r="FV80" s="12">
        <v>3</v>
      </c>
      <c r="FW80" s="12">
        <v>3</v>
      </c>
      <c r="FX80" s="12">
        <v>3.5</v>
      </c>
      <c r="FY80" s="12">
        <v>4</v>
      </c>
      <c r="FZ80" s="12">
        <v>3</v>
      </c>
      <c r="GA80" s="12">
        <v>4</v>
      </c>
      <c r="GB80" s="12">
        <v>4.5</v>
      </c>
      <c r="GC80" s="12">
        <v>3.5</v>
      </c>
      <c r="GD80" s="12">
        <v>5</v>
      </c>
      <c r="GE80" s="12">
        <v>5</v>
      </c>
      <c r="GF80" s="12">
        <v>6</v>
      </c>
      <c r="GG80" s="12">
        <v>6</v>
      </c>
      <c r="GH80" s="12">
        <v>4</v>
      </c>
      <c r="GI80" s="12">
        <v>5</v>
      </c>
      <c r="GJ80" s="12">
        <v>4.5</v>
      </c>
      <c r="GK80" s="12">
        <v>4.5</v>
      </c>
      <c r="GL80" s="12">
        <v>5</v>
      </c>
      <c r="GM80" s="12">
        <v>4</v>
      </c>
      <c r="GN80" s="12">
        <v>4.5</v>
      </c>
      <c r="GO80" s="12">
        <v>5</v>
      </c>
      <c r="GP80" s="12">
        <v>5.5</v>
      </c>
      <c r="GQ80" s="12">
        <v>6.5</v>
      </c>
      <c r="GR80" s="12">
        <v>7</v>
      </c>
      <c r="GS80" s="12">
        <v>6.5</v>
      </c>
      <c r="GT80" s="12">
        <v>0.5</v>
      </c>
      <c r="GU80" s="12">
        <v>0.5</v>
      </c>
      <c r="GV80" s="12">
        <v>7.5</v>
      </c>
      <c r="GW80" s="12">
        <v>7.5</v>
      </c>
      <c r="GX80" s="12">
        <v>7.5</v>
      </c>
      <c r="GY80" s="12">
        <v>7.5</v>
      </c>
      <c r="GZ80" s="12">
        <v>4</v>
      </c>
      <c r="HA80" s="12">
        <v>8</v>
      </c>
      <c r="HB80" s="12">
        <v>7.5</v>
      </c>
      <c r="HC80" s="12">
        <v>6</v>
      </c>
      <c r="HD80" s="12">
        <v>6</v>
      </c>
      <c r="HE80" s="12">
        <v>6</v>
      </c>
      <c r="HF80" s="12">
        <v>7</v>
      </c>
      <c r="HG80" s="12">
        <v>5.5</v>
      </c>
      <c r="HH80" s="12">
        <v>5</v>
      </c>
      <c r="HI80" s="12">
        <v>5</v>
      </c>
      <c r="HJ80" s="12">
        <v>5.5</v>
      </c>
      <c r="HK80" s="12">
        <v>5.5</v>
      </c>
      <c r="HL80" s="12">
        <v>7</v>
      </c>
      <c r="HM80" s="12">
        <v>6</v>
      </c>
      <c r="HN80" s="12">
        <v>3</v>
      </c>
      <c r="HO80" s="12">
        <v>4</v>
      </c>
      <c r="HP80" s="12">
        <v>4</v>
      </c>
      <c r="HQ80" s="12">
        <v>2.5</v>
      </c>
      <c r="HR80" s="12">
        <v>2</v>
      </c>
      <c r="HS80" s="12">
        <v>4</v>
      </c>
      <c r="HT80" s="12">
        <v>3.5</v>
      </c>
      <c r="HU80" s="12">
        <v>2</v>
      </c>
      <c r="HV80" s="12">
        <v>3</v>
      </c>
      <c r="HW80" s="12">
        <v>2.5</v>
      </c>
      <c r="HX80" s="12">
        <v>4.5</v>
      </c>
      <c r="HY80" s="12">
        <v>1.5</v>
      </c>
      <c r="HZ80" s="12">
        <v>1.5</v>
      </c>
      <c r="IA80" s="12">
        <v>1.5</v>
      </c>
      <c r="IB80" s="12">
        <v>1.5</v>
      </c>
      <c r="IC80" s="12">
        <v>1.5</v>
      </c>
      <c r="ID80" s="12">
        <v>1.5</v>
      </c>
      <c r="IE80" s="12">
        <v>0.5</v>
      </c>
      <c r="IF80" s="12">
        <v>0.5</v>
      </c>
      <c r="IG80" s="64">
        <v>3.5</v>
      </c>
      <c r="IH80" s="64">
        <v>3</v>
      </c>
      <c r="II80" s="62">
        <v>3</v>
      </c>
      <c r="IJ80" s="62">
        <v>3</v>
      </c>
      <c r="IK80" s="62">
        <v>4.5</v>
      </c>
      <c r="IL80" s="62">
        <v>0</v>
      </c>
      <c r="IM80" s="62">
        <v>5</v>
      </c>
      <c r="IN80" s="62">
        <f>AVERAGE(CongestionIndex!C182:D182)</f>
        <v>6</v>
      </c>
    </row>
    <row r="81" spans="1:251" s="62" customFormat="1" ht="13.5">
      <c r="A81" s="61" t="s">
        <v>130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8.5</v>
      </c>
      <c r="BR81" s="64">
        <v>7</v>
      </c>
      <c r="BS81" s="64">
        <v>6</v>
      </c>
      <c r="BT81" s="64">
        <v>5</v>
      </c>
      <c r="BU81" s="64">
        <v>5</v>
      </c>
      <c r="BV81" s="64">
        <v>3</v>
      </c>
      <c r="BW81" s="64">
        <v>5</v>
      </c>
      <c r="BX81" s="64">
        <v>8.5</v>
      </c>
      <c r="BY81" s="64">
        <v>8</v>
      </c>
      <c r="BZ81" s="64">
        <v>2.5</v>
      </c>
      <c r="CA81" s="64">
        <v>6</v>
      </c>
      <c r="CB81" s="64">
        <v>5.5</v>
      </c>
      <c r="CC81" s="64">
        <v>8.5</v>
      </c>
      <c r="CD81" s="64">
        <v>9</v>
      </c>
      <c r="CE81" s="64">
        <v>8</v>
      </c>
      <c r="CF81" s="64">
        <v>1</v>
      </c>
      <c r="CG81" s="64">
        <v>8</v>
      </c>
      <c r="CH81" s="64">
        <v>8</v>
      </c>
      <c r="CI81" s="64">
        <v>2.5</v>
      </c>
      <c r="CJ81" s="64">
        <v>14</v>
      </c>
      <c r="CK81" s="64">
        <v>13</v>
      </c>
      <c r="CL81" s="64">
        <v>5</v>
      </c>
      <c r="CM81" s="64">
        <v>4</v>
      </c>
      <c r="CN81" s="64">
        <v>4.5</v>
      </c>
      <c r="CO81" s="64">
        <v>3.5</v>
      </c>
      <c r="CP81" s="64">
        <v>4</v>
      </c>
      <c r="CQ81" s="64">
        <v>4</v>
      </c>
      <c r="CR81" s="64">
        <v>1.5</v>
      </c>
      <c r="CS81" s="64">
        <v>0</v>
      </c>
      <c r="CT81" s="64">
        <v>0</v>
      </c>
      <c r="CU81" s="64">
        <v>5</v>
      </c>
      <c r="CV81" s="64">
        <v>8</v>
      </c>
      <c r="CW81" s="64">
        <v>1.5</v>
      </c>
      <c r="CX81" s="64">
        <v>1</v>
      </c>
      <c r="CY81" s="64">
        <v>6.5</v>
      </c>
      <c r="CZ81" s="64">
        <v>4.5</v>
      </c>
      <c r="DA81" s="64">
        <v>3</v>
      </c>
      <c r="DB81" s="64">
        <v>0</v>
      </c>
      <c r="DC81" s="64">
        <v>9</v>
      </c>
      <c r="DD81" s="64">
        <v>8</v>
      </c>
      <c r="DE81" s="64">
        <v>4</v>
      </c>
      <c r="DF81" s="64">
        <v>3.5</v>
      </c>
      <c r="DG81" s="64">
        <v>8</v>
      </c>
      <c r="DH81" s="64">
        <v>10</v>
      </c>
      <c r="DI81" s="64">
        <v>0.5</v>
      </c>
      <c r="DJ81" s="64">
        <v>2.5</v>
      </c>
      <c r="DK81" s="64">
        <v>1</v>
      </c>
      <c r="DL81" s="64">
        <v>1</v>
      </c>
      <c r="DM81" s="64">
        <v>2</v>
      </c>
      <c r="DN81" s="64">
        <v>9</v>
      </c>
      <c r="DO81" s="64">
        <v>9</v>
      </c>
      <c r="DP81" s="64">
        <v>3</v>
      </c>
      <c r="DQ81" s="64">
        <v>3</v>
      </c>
      <c r="DR81" s="64">
        <v>3</v>
      </c>
      <c r="DS81" s="64">
        <v>2.5</v>
      </c>
      <c r="DT81" s="64">
        <v>3.5</v>
      </c>
      <c r="DU81" s="64">
        <v>4.5</v>
      </c>
      <c r="DV81" s="64">
        <v>4</v>
      </c>
      <c r="DW81" s="64">
        <v>4</v>
      </c>
      <c r="DX81" s="64">
        <v>3.5</v>
      </c>
      <c r="DY81" s="64">
        <v>3.5</v>
      </c>
      <c r="DZ81" s="64">
        <v>4</v>
      </c>
      <c r="EA81" s="64">
        <v>6</v>
      </c>
      <c r="EB81" s="64">
        <v>4</v>
      </c>
      <c r="EC81" s="64">
        <v>5</v>
      </c>
      <c r="ED81" s="64">
        <v>5</v>
      </c>
      <c r="EE81" s="64">
        <v>5.5</v>
      </c>
      <c r="EF81" s="64">
        <v>6</v>
      </c>
      <c r="EG81" s="64">
        <v>7</v>
      </c>
      <c r="EH81" s="64">
        <v>7</v>
      </c>
      <c r="EI81" s="64">
        <v>7.5</v>
      </c>
      <c r="EJ81" s="64">
        <v>7.5</v>
      </c>
      <c r="EK81" s="64">
        <v>6.5</v>
      </c>
      <c r="EL81" s="64">
        <v>5</v>
      </c>
      <c r="EM81" s="64">
        <v>4</v>
      </c>
      <c r="EN81" s="64">
        <v>5</v>
      </c>
      <c r="EO81" s="64">
        <v>4.5</v>
      </c>
      <c r="EP81" s="64">
        <v>4.5</v>
      </c>
      <c r="EQ81" s="64">
        <v>5</v>
      </c>
      <c r="ER81" s="64">
        <v>5.5</v>
      </c>
      <c r="ES81" s="64">
        <v>6</v>
      </c>
      <c r="ET81" s="64">
        <v>5.5</v>
      </c>
      <c r="EU81" s="64">
        <v>5</v>
      </c>
      <c r="EV81" s="64">
        <v>5</v>
      </c>
      <c r="EW81" s="64">
        <v>5</v>
      </c>
      <c r="EX81" s="64">
        <v>4.5</v>
      </c>
      <c r="EY81" s="64">
        <v>4</v>
      </c>
      <c r="EZ81" s="64">
        <v>4</v>
      </c>
      <c r="FA81" s="64">
        <v>5</v>
      </c>
      <c r="FB81" s="64">
        <v>5</v>
      </c>
      <c r="FC81" s="64">
        <v>6</v>
      </c>
      <c r="FD81" s="64">
        <v>7</v>
      </c>
      <c r="FE81" s="64">
        <v>1.5</v>
      </c>
      <c r="FF81" s="64">
        <v>1.5</v>
      </c>
      <c r="FG81" s="64">
        <v>1.5</v>
      </c>
      <c r="FH81" s="64">
        <v>2.5</v>
      </c>
      <c r="FI81" s="64">
        <v>2</v>
      </c>
      <c r="FJ81" s="64">
        <v>2</v>
      </c>
      <c r="FK81" s="64">
        <v>1.5</v>
      </c>
      <c r="FL81" s="64">
        <v>1.5</v>
      </c>
      <c r="FM81" s="64">
        <v>1</v>
      </c>
      <c r="FN81" s="64">
        <v>1.5</v>
      </c>
      <c r="FO81" s="64">
        <v>5</v>
      </c>
      <c r="FP81" s="64">
        <v>5</v>
      </c>
      <c r="FQ81" s="64">
        <v>0.5</v>
      </c>
      <c r="FR81" s="64">
        <v>2</v>
      </c>
      <c r="FS81" s="64">
        <v>1.5</v>
      </c>
      <c r="FT81" s="64">
        <v>1.5</v>
      </c>
      <c r="FU81" s="64">
        <v>2.5</v>
      </c>
      <c r="FV81" s="64">
        <v>2</v>
      </c>
      <c r="FW81" s="64">
        <v>1.5</v>
      </c>
      <c r="FX81" s="64">
        <v>2</v>
      </c>
      <c r="FY81" s="64">
        <v>3.5</v>
      </c>
      <c r="FZ81" s="64">
        <v>4.5</v>
      </c>
      <c r="GA81" s="64">
        <v>4.5</v>
      </c>
      <c r="GB81" s="64">
        <v>5</v>
      </c>
      <c r="GC81" s="64">
        <v>2.5</v>
      </c>
      <c r="GD81" s="64">
        <v>3.5</v>
      </c>
      <c r="GE81" s="64">
        <v>2</v>
      </c>
      <c r="GF81" s="64">
        <v>3</v>
      </c>
      <c r="GG81" s="64">
        <v>3</v>
      </c>
      <c r="GH81" s="64">
        <v>3</v>
      </c>
      <c r="GI81" s="64">
        <v>1.5</v>
      </c>
      <c r="GJ81" s="64">
        <v>2</v>
      </c>
      <c r="GK81" s="64">
        <v>1.5</v>
      </c>
      <c r="GL81" s="64">
        <v>1.5</v>
      </c>
      <c r="GM81" s="64">
        <v>2</v>
      </c>
      <c r="GN81" s="64">
        <v>1.5</v>
      </c>
      <c r="GO81" s="64">
        <v>1</v>
      </c>
      <c r="GP81" s="64">
        <v>1.5</v>
      </c>
      <c r="GQ81" s="64">
        <v>5.5</v>
      </c>
      <c r="GR81" s="64">
        <v>3</v>
      </c>
      <c r="GS81" s="64">
        <v>4</v>
      </c>
      <c r="GT81" s="64">
        <v>0.5</v>
      </c>
      <c r="GU81" s="64">
        <v>0.5</v>
      </c>
      <c r="GV81" s="64">
        <v>1</v>
      </c>
      <c r="GW81" s="64">
        <v>1</v>
      </c>
      <c r="GX81" s="64">
        <v>1</v>
      </c>
      <c r="GY81" s="64">
        <v>1</v>
      </c>
      <c r="GZ81" s="64">
        <v>1</v>
      </c>
      <c r="HA81" s="64">
        <v>2</v>
      </c>
      <c r="HB81" s="64">
        <v>1.5</v>
      </c>
      <c r="HC81" s="64">
        <v>1.5</v>
      </c>
      <c r="HD81" s="64">
        <v>2</v>
      </c>
      <c r="HE81" s="64">
        <v>2</v>
      </c>
      <c r="HF81" s="64">
        <v>2.5</v>
      </c>
      <c r="HG81" s="64">
        <v>1</v>
      </c>
      <c r="HH81" s="64">
        <v>1</v>
      </c>
      <c r="HI81" s="64">
        <v>1</v>
      </c>
      <c r="HJ81" s="64">
        <v>1</v>
      </c>
      <c r="HK81" s="64">
        <v>1</v>
      </c>
      <c r="HL81" s="64">
        <v>1</v>
      </c>
      <c r="HM81" s="64">
        <v>1</v>
      </c>
      <c r="HN81" s="64">
        <v>1</v>
      </c>
      <c r="HO81" s="64">
        <v>1</v>
      </c>
      <c r="HP81" s="64">
        <v>1</v>
      </c>
      <c r="HQ81" s="64">
        <v>0.5</v>
      </c>
      <c r="HR81" s="64">
        <v>4.5</v>
      </c>
      <c r="HS81" s="64">
        <v>3.5</v>
      </c>
      <c r="HT81" s="64">
        <v>3</v>
      </c>
      <c r="HU81" s="64">
        <v>3</v>
      </c>
      <c r="HV81" s="64">
        <v>1.5</v>
      </c>
      <c r="HW81" s="64">
        <v>1</v>
      </c>
      <c r="HX81" s="64">
        <v>1</v>
      </c>
      <c r="HY81" s="64">
        <v>1</v>
      </c>
      <c r="HZ81" s="64">
        <v>1</v>
      </c>
      <c r="IA81" s="64">
        <v>1</v>
      </c>
      <c r="IB81" s="64">
        <v>1</v>
      </c>
      <c r="IC81" s="64">
        <v>1</v>
      </c>
      <c r="ID81" s="64">
        <v>1</v>
      </c>
      <c r="IE81" s="64">
        <v>0.5</v>
      </c>
      <c r="IF81" s="64">
        <v>0.5</v>
      </c>
      <c r="IG81" s="64">
        <v>0.5</v>
      </c>
      <c r="IH81" s="64">
        <v>0.5</v>
      </c>
      <c r="II81" s="62">
        <v>0.5</v>
      </c>
      <c r="IJ81" s="62">
        <v>0</v>
      </c>
      <c r="IK81" s="62">
        <v>1</v>
      </c>
      <c r="IL81" s="62">
        <v>0</v>
      </c>
      <c r="IM81" s="62">
        <v>8</v>
      </c>
      <c r="IN81" s="62">
        <f>AVERAGE(CongestionIndex!C183:D183)</f>
        <v>3</v>
      </c>
    </row>
    <row r="82" spans="1:251" s="12" customFormat="1" ht="13.5">
      <c r="A82" s="61"/>
      <c r="IO82" s="63"/>
    </row>
    <row r="83" spans="1:251" s="12" customFormat="1" ht="13.5">
      <c r="A83" s="59" t="s">
        <v>143</v>
      </c>
      <c r="IO83" s="63"/>
    </row>
    <row r="84" spans="1:251" s="63" customFormat="1" ht="13.5">
      <c r="A84" s="61" t="s">
        <v>144</v>
      </c>
      <c r="B84" s="12">
        <v>0</v>
      </c>
      <c r="C84" s="12">
        <v>0</v>
      </c>
      <c r="D84" s="12">
        <v>0</v>
      </c>
      <c r="E84" s="12">
        <v>0</v>
      </c>
      <c r="F84" s="12">
        <v>0.5</v>
      </c>
      <c r="G84" s="12">
        <v>0.5</v>
      </c>
      <c r="H84" s="12">
        <v>1</v>
      </c>
      <c r="I84" s="12">
        <v>0</v>
      </c>
      <c r="J84" s="12">
        <v>1</v>
      </c>
      <c r="K84" s="12">
        <v>0</v>
      </c>
      <c r="L84" s="12">
        <v>0.5</v>
      </c>
      <c r="M84" s="12">
        <v>0</v>
      </c>
      <c r="N84" s="12">
        <v>0</v>
      </c>
      <c r="O84" s="12">
        <v>0.5</v>
      </c>
      <c r="P84" s="12">
        <v>0.5</v>
      </c>
      <c r="Q84" s="12">
        <v>1</v>
      </c>
      <c r="R84" s="12">
        <v>1</v>
      </c>
      <c r="S84" s="12">
        <v>1</v>
      </c>
      <c r="T84" s="12">
        <v>1</v>
      </c>
      <c r="U84" s="12">
        <v>0.5</v>
      </c>
      <c r="V84" s="12">
        <v>0.5</v>
      </c>
      <c r="W84" s="12">
        <v>0.5</v>
      </c>
      <c r="X84" s="12">
        <v>0.5</v>
      </c>
      <c r="Y84" s="12">
        <v>0</v>
      </c>
      <c r="Z84" s="12">
        <v>0</v>
      </c>
      <c r="AA84" s="12">
        <v>0</v>
      </c>
      <c r="AB84" s="12">
        <v>0.5</v>
      </c>
      <c r="AC84" s="12">
        <v>2.5</v>
      </c>
      <c r="AD84" s="12">
        <v>2.5</v>
      </c>
      <c r="AE84" s="12">
        <v>2.5</v>
      </c>
      <c r="AF84" s="12">
        <v>2.5</v>
      </c>
      <c r="AG84" s="12">
        <v>2.5</v>
      </c>
      <c r="AH84" s="12">
        <v>2.5</v>
      </c>
      <c r="AI84" s="12">
        <v>2</v>
      </c>
      <c r="AJ84" s="12">
        <v>2</v>
      </c>
      <c r="AK84" s="12">
        <v>2</v>
      </c>
      <c r="AL84" s="12">
        <v>2</v>
      </c>
      <c r="AM84" s="12">
        <v>2</v>
      </c>
      <c r="AN84" s="12">
        <v>2</v>
      </c>
      <c r="AO84" s="12">
        <v>2</v>
      </c>
      <c r="AP84" s="12">
        <v>2</v>
      </c>
      <c r="AQ84" s="12">
        <v>2</v>
      </c>
      <c r="AR84" s="12">
        <v>2</v>
      </c>
      <c r="AS84" s="12">
        <v>2</v>
      </c>
      <c r="AT84" s="12">
        <v>2</v>
      </c>
      <c r="AU84" s="12">
        <v>2</v>
      </c>
      <c r="AV84" s="12">
        <v>2</v>
      </c>
      <c r="AW84" s="12">
        <v>2</v>
      </c>
      <c r="AX84" s="12">
        <v>2</v>
      </c>
      <c r="AY84" s="12">
        <v>0</v>
      </c>
      <c r="AZ84" s="12">
        <v>0</v>
      </c>
      <c r="BA84" s="12">
        <v>0</v>
      </c>
      <c r="BB84" s="12">
        <v>0</v>
      </c>
      <c r="BC84" s="12">
        <v>0</v>
      </c>
      <c r="BD84" s="12">
        <v>0</v>
      </c>
      <c r="BE84" s="12">
        <v>0</v>
      </c>
      <c r="BF84" s="12">
        <v>0</v>
      </c>
      <c r="BG84" s="12">
        <v>0</v>
      </c>
      <c r="BH84" s="12">
        <v>0</v>
      </c>
      <c r="BI84" s="12">
        <v>0</v>
      </c>
      <c r="BJ84" s="12">
        <v>0</v>
      </c>
      <c r="BK84" s="12">
        <v>0</v>
      </c>
      <c r="BL84" s="12">
        <v>0</v>
      </c>
      <c r="BM84" s="12">
        <v>0</v>
      </c>
      <c r="BN84" s="12">
        <v>0</v>
      </c>
      <c r="BO84" s="12">
        <v>0</v>
      </c>
      <c r="BP84" s="12">
        <v>0</v>
      </c>
      <c r="BQ84" s="12">
        <v>0</v>
      </c>
      <c r="BR84" s="12">
        <v>2</v>
      </c>
      <c r="BS84" s="12">
        <v>2</v>
      </c>
      <c r="BT84" s="12">
        <v>1</v>
      </c>
      <c r="BU84" s="12">
        <v>1</v>
      </c>
      <c r="BV84" s="12">
        <v>1.5</v>
      </c>
      <c r="BW84" s="12">
        <v>1.5</v>
      </c>
      <c r="BX84" s="12">
        <v>1.5</v>
      </c>
      <c r="BY84" s="12">
        <v>1.5</v>
      </c>
      <c r="BZ84" s="12">
        <v>1.5</v>
      </c>
      <c r="CA84" s="12">
        <v>2</v>
      </c>
      <c r="CB84" s="12">
        <v>0.5</v>
      </c>
      <c r="CC84" s="12">
        <v>0.5</v>
      </c>
      <c r="CD84" s="12">
        <v>1.5</v>
      </c>
      <c r="CE84" s="12">
        <v>2.5</v>
      </c>
      <c r="CF84" s="12">
        <v>2</v>
      </c>
      <c r="CG84" s="12">
        <v>0.5</v>
      </c>
      <c r="CH84" s="12">
        <v>0.5</v>
      </c>
      <c r="CI84" s="12">
        <v>0.5</v>
      </c>
      <c r="CJ84" s="12">
        <v>0.5</v>
      </c>
      <c r="CK84" s="12">
        <v>0.5</v>
      </c>
      <c r="CL84" s="12">
        <v>0.5</v>
      </c>
      <c r="CM84" s="12">
        <v>0.5</v>
      </c>
      <c r="CN84" s="12">
        <v>0.5</v>
      </c>
      <c r="CO84" s="12">
        <v>0.5</v>
      </c>
      <c r="CP84" s="12">
        <v>0.5</v>
      </c>
      <c r="CQ84" s="12">
        <v>0.5</v>
      </c>
      <c r="CR84" s="12">
        <v>0.5</v>
      </c>
      <c r="CS84" s="12">
        <v>0.5</v>
      </c>
      <c r="CT84" s="12">
        <v>0.5</v>
      </c>
      <c r="CU84" s="12">
        <v>0.5</v>
      </c>
      <c r="CV84" s="12">
        <v>0.5</v>
      </c>
      <c r="CW84" s="12">
        <v>0.5</v>
      </c>
      <c r="CX84" s="12">
        <v>0.5</v>
      </c>
      <c r="CY84" s="12">
        <v>0.5</v>
      </c>
      <c r="CZ84" s="12">
        <v>0.5</v>
      </c>
      <c r="DA84" s="12">
        <v>0.5</v>
      </c>
      <c r="DB84" s="12">
        <v>0.5</v>
      </c>
      <c r="DC84" s="12">
        <v>0.5</v>
      </c>
      <c r="DD84" s="12">
        <v>0.5</v>
      </c>
      <c r="DE84" s="12">
        <v>0.5</v>
      </c>
      <c r="DF84" s="12">
        <v>0.5</v>
      </c>
      <c r="DG84" s="12">
        <v>0.5</v>
      </c>
      <c r="DH84" s="12">
        <v>0.5</v>
      </c>
      <c r="DI84" s="12">
        <v>0.5</v>
      </c>
      <c r="DJ84" s="12">
        <v>0.5</v>
      </c>
      <c r="DK84" s="12">
        <v>0.5</v>
      </c>
      <c r="DL84" s="12">
        <v>0.5</v>
      </c>
      <c r="DM84" s="12">
        <v>0.5</v>
      </c>
      <c r="DN84" s="12">
        <v>0.5</v>
      </c>
      <c r="DO84" s="12">
        <v>0.5</v>
      </c>
      <c r="DP84" s="12">
        <v>0.5</v>
      </c>
      <c r="DQ84" s="12">
        <v>0.5</v>
      </c>
      <c r="DR84" s="12">
        <v>0.5</v>
      </c>
      <c r="DS84" s="12">
        <v>0.5</v>
      </c>
      <c r="DT84" s="12">
        <v>0.5</v>
      </c>
      <c r="DU84" s="12">
        <v>0.5</v>
      </c>
      <c r="DV84" s="12">
        <v>0.5</v>
      </c>
      <c r="DW84" s="12">
        <v>0.5</v>
      </c>
      <c r="DX84" s="12">
        <v>0.5</v>
      </c>
      <c r="DY84" s="12">
        <v>0.5</v>
      </c>
      <c r="DZ84" s="12">
        <v>0.5</v>
      </c>
      <c r="EA84" s="12">
        <v>0.5</v>
      </c>
      <c r="EB84" s="12">
        <v>0.5</v>
      </c>
      <c r="EC84" s="12">
        <v>0.5</v>
      </c>
      <c r="ED84" s="12">
        <v>0.5</v>
      </c>
      <c r="EE84" s="12">
        <v>0.5</v>
      </c>
      <c r="EF84" s="12">
        <v>0.5</v>
      </c>
      <c r="EG84" s="12">
        <v>0.5</v>
      </c>
      <c r="EH84" s="12">
        <v>0.5</v>
      </c>
      <c r="EI84" s="12">
        <v>0.5</v>
      </c>
      <c r="EJ84" s="12">
        <v>0.5</v>
      </c>
      <c r="EK84" s="12">
        <v>0.5</v>
      </c>
      <c r="EL84" s="12">
        <v>0.5</v>
      </c>
      <c r="EM84" s="12">
        <v>0.5</v>
      </c>
      <c r="EN84" s="12">
        <v>0.5</v>
      </c>
      <c r="EO84" s="12">
        <v>0.5</v>
      </c>
      <c r="EP84" s="12">
        <v>0.5</v>
      </c>
      <c r="EQ84" s="12">
        <v>0.5</v>
      </c>
      <c r="ER84" s="12">
        <v>0.5</v>
      </c>
      <c r="ES84" s="12">
        <v>0.5</v>
      </c>
      <c r="ET84" s="12">
        <v>0.5</v>
      </c>
      <c r="EU84" s="12">
        <v>0.5</v>
      </c>
      <c r="EV84" s="12">
        <v>0.5</v>
      </c>
      <c r="EW84" s="12">
        <v>0.5</v>
      </c>
      <c r="EX84" s="12">
        <v>0.5</v>
      </c>
      <c r="EY84" s="12">
        <v>0.5</v>
      </c>
      <c r="EZ84" s="12">
        <v>0.5</v>
      </c>
      <c r="FA84" s="12">
        <v>0.5</v>
      </c>
      <c r="FB84" s="12">
        <v>0.5</v>
      </c>
      <c r="FC84" s="12">
        <v>0.5</v>
      </c>
      <c r="FD84" s="12">
        <v>0.5</v>
      </c>
      <c r="FE84" s="12">
        <v>0.5</v>
      </c>
      <c r="FF84" s="12">
        <v>0.5</v>
      </c>
      <c r="FG84" s="12">
        <v>0.5</v>
      </c>
      <c r="FH84" s="12">
        <v>0.5</v>
      </c>
      <c r="FI84" s="12">
        <v>0.5</v>
      </c>
      <c r="FJ84" s="12">
        <v>0.5</v>
      </c>
      <c r="FK84" s="12">
        <v>0.5</v>
      </c>
      <c r="FL84" s="12">
        <v>0.5</v>
      </c>
      <c r="FM84" s="12">
        <v>0.5</v>
      </c>
      <c r="FN84" s="12">
        <v>0.5</v>
      </c>
      <c r="FO84" s="12">
        <v>0.5</v>
      </c>
      <c r="FP84" s="12">
        <v>0.5</v>
      </c>
      <c r="FQ84" s="12">
        <v>0.5</v>
      </c>
      <c r="FR84" s="12">
        <v>0.5</v>
      </c>
      <c r="FS84" s="12">
        <v>0.5</v>
      </c>
      <c r="FT84" s="12">
        <v>0.5</v>
      </c>
      <c r="FU84" s="12">
        <v>0.5</v>
      </c>
      <c r="FV84" s="12">
        <v>0.5</v>
      </c>
      <c r="FW84" s="12">
        <v>0.5</v>
      </c>
      <c r="FX84" s="12">
        <v>0.5</v>
      </c>
      <c r="FY84" s="12">
        <v>0.5</v>
      </c>
      <c r="FZ84" s="12">
        <v>0.5</v>
      </c>
      <c r="GA84" s="12">
        <v>0.5</v>
      </c>
      <c r="GB84" s="12">
        <v>0.5</v>
      </c>
      <c r="GC84" s="12">
        <v>0.5</v>
      </c>
      <c r="GD84" s="12">
        <v>0.5</v>
      </c>
      <c r="GE84" s="12">
        <v>0.5</v>
      </c>
      <c r="GF84" s="12">
        <v>0.5</v>
      </c>
      <c r="GG84" s="12">
        <v>0.5</v>
      </c>
      <c r="GH84" s="12">
        <v>0.5</v>
      </c>
      <c r="GI84" s="12">
        <v>0.5</v>
      </c>
      <c r="GJ84" s="12">
        <v>0.5</v>
      </c>
      <c r="GK84" s="12">
        <v>0.5</v>
      </c>
      <c r="GL84" s="12">
        <v>0.5</v>
      </c>
      <c r="GM84" s="12">
        <v>0.5</v>
      </c>
      <c r="GN84" s="12">
        <v>0.5</v>
      </c>
      <c r="GO84" s="12">
        <v>0.5</v>
      </c>
      <c r="GP84" s="12">
        <v>0.5</v>
      </c>
      <c r="GQ84" s="12">
        <v>0.5</v>
      </c>
      <c r="GR84" s="12">
        <v>0.5</v>
      </c>
      <c r="GS84" s="12">
        <v>0.5</v>
      </c>
      <c r="GT84" s="12">
        <v>0.5</v>
      </c>
      <c r="GU84" s="12">
        <v>0.5</v>
      </c>
      <c r="GV84" s="12">
        <v>0.5</v>
      </c>
      <c r="GW84" s="12">
        <v>0.5</v>
      </c>
      <c r="GX84" s="12">
        <v>0.5</v>
      </c>
      <c r="GY84" s="12">
        <v>0.5</v>
      </c>
      <c r="GZ84" s="12">
        <v>0.5</v>
      </c>
      <c r="HA84" s="12">
        <v>0.5</v>
      </c>
      <c r="HB84" s="12">
        <v>0.5</v>
      </c>
      <c r="HC84" s="12">
        <v>0.5</v>
      </c>
      <c r="HD84" s="12">
        <v>0.5</v>
      </c>
      <c r="HE84" s="12">
        <v>0.5</v>
      </c>
      <c r="HF84" s="12">
        <v>0.5</v>
      </c>
      <c r="HG84" s="12">
        <v>0.5</v>
      </c>
      <c r="HH84" s="12">
        <v>0.5</v>
      </c>
      <c r="HI84" s="12">
        <v>0.5</v>
      </c>
      <c r="HJ84" s="12">
        <v>0.5</v>
      </c>
      <c r="HK84" s="12">
        <v>0.5</v>
      </c>
      <c r="HL84" s="12">
        <v>0.5</v>
      </c>
      <c r="HM84" s="12">
        <v>0.5</v>
      </c>
      <c r="HN84" s="12">
        <v>0.5</v>
      </c>
      <c r="HO84" s="12">
        <v>0.5</v>
      </c>
      <c r="HP84" s="12">
        <v>0.5</v>
      </c>
      <c r="HQ84" s="12">
        <v>0.5</v>
      </c>
      <c r="HR84" s="12">
        <v>0.5</v>
      </c>
      <c r="HS84" s="12">
        <v>0.5</v>
      </c>
      <c r="HT84" s="12">
        <v>0.5</v>
      </c>
      <c r="HU84" s="12">
        <v>0.5</v>
      </c>
      <c r="HV84" s="12">
        <v>0.5</v>
      </c>
      <c r="HW84" s="12">
        <v>0.5</v>
      </c>
      <c r="HX84" s="12">
        <v>0.5</v>
      </c>
      <c r="HY84" s="12">
        <v>0.5</v>
      </c>
      <c r="HZ84" s="12">
        <v>0.5</v>
      </c>
      <c r="IA84" s="12">
        <v>0.5</v>
      </c>
      <c r="IB84" s="12">
        <v>0.5</v>
      </c>
      <c r="IC84" s="12">
        <v>0.5</v>
      </c>
      <c r="ID84" s="12">
        <v>0.5</v>
      </c>
      <c r="IE84" s="12">
        <v>0.5</v>
      </c>
      <c r="IF84" s="12">
        <v>0.5</v>
      </c>
      <c r="IG84" s="12">
        <v>0.5</v>
      </c>
      <c r="IH84" s="12">
        <v>0.5</v>
      </c>
      <c r="II84" s="63">
        <v>0.5</v>
      </c>
      <c r="IJ84" s="63">
        <v>0.5</v>
      </c>
      <c r="IK84" s="63">
        <v>0.5</v>
      </c>
      <c r="IL84" s="63">
        <v>0.5</v>
      </c>
      <c r="IM84" s="63">
        <v>0.5</v>
      </c>
      <c r="IN84" s="63">
        <v>0.5</v>
      </c>
    </row>
    <row r="85" spans="1:251">
      <c r="A85" s="61" t="s">
        <v>145</v>
      </c>
      <c r="B85" s="12">
        <v>0</v>
      </c>
      <c r="C85" s="12">
        <v>0</v>
      </c>
      <c r="D85" s="12">
        <v>0</v>
      </c>
      <c r="E85" s="12">
        <v>0</v>
      </c>
      <c r="F85" s="12">
        <v>2</v>
      </c>
      <c r="G85" s="12">
        <v>2</v>
      </c>
      <c r="H85" s="12">
        <v>5.5</v>
      </c>
      <c r="I85" s="12">
        <v>3.5</v>
      </c>
      <c r="J85" s="12">
        <v>1.5</v>
      </c>
      <c r="K85" s="12">
        <v>0</v>
      </c>
      <c r="L85" s="12">
        <v>1</v>
      </c>
      <c r="M85" s="12">
        <v>0</v>
      </c>
      <c r="N85" s="12">
        <v>0</v>
      </c>
      <c r="O85" s="12">
        <v>0.5</v>
      </c>
      <c r="P85" s="12">
        <v>0.5</v>
      </c>
      <c r="Q85" s="12">
        <v>1</v>
      </c>
      <c r="R85" s="12">
        <v>1</v>
      </c>
      <c r="S85" s="12">
        <v>1</v>
      </c>
      <c r="T85" s="12">
        <v>1</v>
      </c>
      <c r="U85" s="12">
        <v>0</v>
      </c>
      <c r="V85" s="12">
        <v>0</v>
      </c>
      <c r="W85" s="12">
        <v>0</v>
      </c>
      <c r="X85" s="12">
        <v>0</v>
      </c>
      <c r="Y85" s="12">
        <v>0</v>
      </c>
      <c r="Z85" s="12">
        <v>1</v>
      </c>
      <c r="AA85" s="12">
        <v>1</v>
      </c>
      <c r="AB85" s="12">
        <v>0.5</v>
      </c>
      <c r="AC85" s="12">
        <v>0.5</v>
      </c>
      <c r="AD85" s="12">
        <v>0</v>
      </c>
      <c r="AE85" s="12">
        <v>0</v>
      </c>
      <c r="AF85" s="12">
        <v>0</v>
      </c>
      <c r="AG85" s="12">
        <v>0</v>
      </c>
      <c r="AH85" s="12">
        <v>0</v>
      </c>
      <c r="AI85" s="12">
        <v>1</v>
      </c>
      <c r="AJ85" s="12">
        <v>1</v>
      </c>
      <c r="AK85" s="12">
        <v>1</v>
      </c>
      <c r="AL85" s="12">
        <v>1</v>
      </c>
      <c r="AM85" s="12">
        <v>1</v>
      </c>
      <c r="AN85" s="12">
        <v>1</v>
      </c>
      <c r="AO85" s="12">
        <v>1</v>
      </c>
      <c r="AP85" s="12">
        <v>1</v>
      </c>
      <c r="AQ85" s="12">
        <v>1</v>
      </c>
      <c r="AR85" s="12">
        <v>1</v>
      </c>
      <c r="AS85" s="12">
        <v>1</v>
      </c>
      <c r="AT85" s="12">
        <v>1</v>
      </c>
      <c r="AU85" s="12">
        <v>1</v>
      </c>
      <c r="AV85" s="12">
        <v>1</v>
      </c>
      <c r="AW85" s="12">
        <v>1</v>
      </c>
      <c r="AX85" s="12">
        <v>1</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1</v>
      </c>
      <c r="BR85" s="12">
        <v>2</v>
      </c>
      <c r="BS85" s="12">
        <v>2</v>
      </c>
      <c r="BT85" s="12">
        <v>0</v>
      </c>
      <c r="BU85" s="12">
        <v>0.5</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0</v>
      </c>
      <c r="CS85" s="12">
        <v>0</v>
      </c>
      <c r="CT85" s="12">
        <v>0</v>
      </c>
      <c r="CU85" s="12">
        <v>0</v>
      </c>
      <c r="CV85" s="12">
        <v>0</v>
      </c>
      <c r="CW85" s="12">
        <v>0</v>
      </c>
      <c r="CX85" s="12">
        <v>0</v>
      </c>
      <c r="CY85" s="12">
        <v>0</v>
      </c>
      <c r="CZ85" s="12">
        <v>0</v>
      </c>
      <c r="DA85" s="12">
        <v>0</v>
      </c>
      <c r="DB85" s="12">
        <v>0</v>
      </c>
      <c r="DC85" s="12">
        <v>0</v>
      </c>
      <c r="DD85" s="12">
        <v>0</v>
      </c>
      <c r="DE85" s="12">
        <v>0</v>
      </c>
      <c r="DF85" s="12">
        <v>0</v>
      </c>
      <c r="DG85" s="12">
        <v>0</v>
      </c>
      <c r="DH85" s="12">
        <v>0</v>
      </c>
      <c r="DI85" s="12">
        <v>0</v>
      </c>
      <c r="DJ85" s="12">
        <v>0</v>
      </c>
      <c r="DK85" s="12">
        <v>0</v>
      </c>
      <c r="DL85" s="12">
        <v>0</v>
      </c>
      <c r="DM85" s="12">
        <v>0</v>
      </c>
      <c r="DN85" s="12">
        <v>0</v>
      </c>
      <c r="DO85" s="12">
        <v>0</v>
      </c>
      <c r="DP85" s="12">
        <v>0</v>
      </c>
      <c r="DQ85" s="12">
        <v>0</v>
      </c>
      <c r="DR85" s="12">
        <v>0</v>
      </c>
      <c r="DS85" s="12">
        <v>0</v>
      </c>
      <c r="DT85" s="12">
        <v>0</v>
      </c>
      <c r="DU85" s="12">
        <v>0</v>
      </c>
      <c r="DV85" s="12">
        <v>0</v>
      </c>
      <c r="DW85" s="12">
        <v>0</v>
      </c>
      <c r="DX85" s="12">
        <v>0</v>
      </c>
      <c r="DY85" s="12">
        <v>0</v>
      </c>
      <c r="DZ85" s="12">
        <v>0</v>
      </c>
      <c r="EA85" s="12">
        <v>0</v>
      </c>
      <c r="EB85" s="12">
        <v>0</v>
      </c>
      <c r="EC85" s="12">
        <v>0</v>
      </c>
      <c r="ED85" s="12">
        <v>0</v>
      </c>
      <c r="EE85" s="12">
        <v>0</v>
      </c>
      <c r="EF85" s="12">
        <v>0</v>
      </c>
      <c r="EG85" s="12">
        <v>0</v>
      </c>
      <c r="EH85" s="12">
        <v>0</v>
      </c>
      <c r="EI85" s="12">
        <v>0</v>
      </c>
      <c r="EJ85" s="12">
        <v>0</v>
      </c>
      <c r="EK85" s="12">
        <v>0</v>
      </c>
      <c r="EL85" s="12">
        <v>0</v>
      </c>
      <c r="EM85" s="12">
        <v>0</v>
      </c>
      <c r="EN85" s="12">
        <v>0</v>
      </c>
      <c r="EO85" s="12">
        <v>0</v>
      </c>
      <c r="EP85" s="12">
        <v>0</v>
      </c>
      <c r="EQ85" s="12">
        <v>0</v>
      </c>
      <c r="ER85" s="12">
        <v>0</v>
      </c>
      <c r="ES85" s="12">
        <v>0</v>
      </c>
      <c r="ET85" s="12">
        <v>0</v>
      </c>
      <c r="EU85" s="12">
        <v>0</v>
      </c>
      <c r="EV85" s="12">
        <v>0</v>
      </c>
      <c r="EW85" s="12">
        <v>0</v>
      </c>
      <c r="EX85" s="12">
        <v>0</v>
      </c>
      <c r="EY85" s="12">
        <v>0</v>
      </c>
      <c r="EZ85" s="12">
        <v>0</v>
      </c>
      <c r="FA85" s="12">
        <v>0</v>
      </c>
      <c r="FB85" s="12">
        <v>0</v>
      </c>
      <c r="FC85" s="12">
        <v>0</v>
      </c>
      <c r="FD85" s="12">
        <v>0</v>
      </c>
      <c r="FE85" s="12">
        <v>0</v>
      </c>
      <c r="FF85" s="12">
        <v>0</v>
      </c>
      <c r="FG85" s="12">
        <v>0</v>
      </c>
      <c r="FH85" s="12">
        <v>0</v>
      </c>
      <c r="FI85" s="12">
        <v>0</v>
      </c>
      <c r="FJ85" s="12">
        <v>0</v>
      </c>
      <c r="FK85" s="12">
        <v>0</v>
      </c>
      <c r="FL85" s="12">
        <v>0</v>
      </c>
      <c r="FM85" s="12">
        <v>0</v>
      </c>
      <c r="FN85" s="12">
        <v>0</v>
      </c>
      <c r="FO85" s="12">
        <v>0</v>
      </c>
      <c r="FP85" s="12">
        <v>0</v>
      </c>
      <c r="FQ85" s="12">
        <v>0</v>
      </c>
      <c r="FR85" s="12">
        <v>0</v>
      </c>
      <c r="FS85" s="12">
        <v>0</v>
      </c>
      <c r="FT85" s="12">
        <v>0</v>
      </c>
      <c r="FU85" s="12">
        <v>0</v>
      </c>
      <c r="FV85" s="12">
        <v>0</v>
      </c>
      <c r="FW85" s="12">
        <v>0</v>
      </c>
      <c r="FX85" s="12">
        <v>0</v>
      </c>
      <c r="FY85" s="12">
        <v>0</v>
      </c>
      <c r="FZ85" s="12">
        <v>0</v>
      </c>
      <c r="GA85" s="12">
        <v>0</v>
      </c>
      <c r="GB85" s="12">
        <v>0</v>
      </c>
      <c r="GC85" s="12">
        <v>0</v>
      </c>
      <c r="GD85" s="12">
        <v>0</v>
      </c>
      <c r="GE85" s="12">
        <v>0</v>
      </c>
      <c r="GF85" s="12">
        <v>0</v>
      </c>
      <c r="GG85" s="12">
        <v>0</v>
      </c>
      <c r="GH85" s="12">
        <v>0</v>
      </c>
      <c r="GI85" s="12">
        <v>0</v>
      </c>
      <c r="GJ85" s="12">
        <v>0</v>
      </c>
      <c r="GK85" s="12">
        <v>0</v>
      </c>
      <c r="GL85" s="12">
        <v>0</v>
      </c>
      <c r="GM85" s="12">
        <v>0</v>
      </c>
      <c r="GN85" s="12">
        <v>0</v>
      </c>
      <c r="GO85" s="12">
        <v>0</v>
      </c>
      <c r="GP85" s="12">
        <v>0</v>
      </c>
      <c r="GQ85" s="12">
        <v>0</v>
      </c>
      <c r="GR85" s="12">
        <v>0</v>
      </c>
      <c r="GS85" s="12">
        <v>0</v>
      </c>
      <c r="GT85" s="12">
        <v>0</v>
      </c>
      <c r="GU85" s="12">
        <v>0</v>
      </c>
      <c r="GV85" s="12">
        <v>0</v>
      </c>
      <c r="GW85" s="12">
        <v>0</v>
      </c>
      <c r="GX85" s="12">
        <v>0</v>
      </c>
      <c r="GY85" s="12">
        <v>0</v>
      </c>
      <c r="GZ85" s="12">
        <v>0</v>
      </c>
      <c r="HA85" s="12">
        <v>0</v>
      </c>
      <c r="HB85" s="12">
        <v>0</v>
      </c>
      <c r="HC85" s="12">
        <v>0</v>
      </c>
      <c r="HD85" s="12">
        <v>0</v>
      </c>
      <c r="HE85" s="12">
        <v>0</v>
      </c>
      <c r="HF85" s="12">
        <v>0</v>
      </c>
      <c r="HG85" s="12">
        <v>0</v>
      </c>
      <c r="HH85" s="12">
        <v>0</v>
      </c>
      <c r="HI85" s="12">
        <v>0</v>
      </c>
      <c r="HJ85" s="12">
        <v>0</v>
      </c>
      <c r="HK85" s="12">
        <v>0</v>
      </c>
      <c r="HL85" s="12">
        <v>0</v>
      </c>
      <c r="HM85" s="12">
        <v>0</v>
      </c>
      <c r="HN85" s="12">
        <v>0</v>
      </c>
      <c r="HO85" s="12">
        <v>0</v>
      </c>
      <c r="HP85" s="12">
        <v>0</v>
      </c>
      <c r="HQ85" s="12">
        <v>0</v>
      </c>
      <c r="HR85" s="12">
        <v>0</v>
      </c>
      <c r="HS85" s="12">
        <v>0</v>
      </c>
      <c r="HT85" s="12">
        <v>0</v>
      </c>
      <c r="HU85" s="12">
        <v>0</v>
      </c>
      <c r="HV85" s="12">
        <v>0</v>
      </c>
      <c r="HW85" s="12">
        <v>0</v>
      </c>
      <c r="HX85" s="12">
        <v>0</v>
      </c>
      <c r="HY85" s="12">
        <v>0</v>
      </c>
      <c r="HZ85" s="12">
        <v>0</v>
      </c>
      <c r="IA85" s="12">
        <v>0</v>
      </c>
      <c r="IB85" s="12">
        <v>0</v>
      </c>
      <c r="IC85" s="12">
        <v>0</v>
      </c>
      <c r="ID85" s="12">
        <v>0</v>
      </c>
      <c r="IE85" s="12">
        <v>0</v>
      </c>
      <c r="IF85" s="12">
        <v>0</v>
      </c>
      <c r="IG85" s="12">
        <v>0</v>
      </c>
      <c r="IH85" s="12">
        <v>0</v>
      </c>
      <c r="II85" s="143">
        <v>0</v>
      </c>
      <c r="IJ85" s="143">
        <v>0</v>
      </c>
      <c r="IK85" s="143">
        <v>0</v>
      </c>
      <c r="IL85" s="143">
        <v>0</v>
      </c>
      <c r="IM85" s="143">
        <v>0</v>
      </c>
      <c r="IN85" s="143">
        <v>0</v>
      </c>
      <c r="IO85" s="62">
        <f>AVERAGE(IN84:IN85)</f>
        <v>0.25</v>
      </c>
    </row>
    <row r="86" spans="1:251" s="12" customFormat="1" ht="13.5">
      <c r="A86" s="61"/>
      <c r="IO86" s="63"/>
    </row>
    <row r="87" spans="1:251" s="67" customFormat="1" ht="15" customHeight="1">
      <c r="A87" s="59" t="s">
        <v>131</v>
      </c>
      <c r="IO87" s="68"/>
    </row>
    <row r="88" spans="1:251" s="13" customFormat="1" ht="18.75" customHeight="1">
      <c r="A88" s="69" t="s">
        <v>584</v>
      </c>
      <c r="B88" s="70">
        <v>0</v>
      </c>
      <c r="C88" s="70">
        <v>0</v>
      </c>
      <c r="D88" s="70">
        <v>0</v>
      </c>
      <c r="E88" s="70">
        <v>0</v>
      </c>
      <c r="F88" s="70">
        <v>0</v>
      </c>
      <c r="G88" s="70">
        <v>0</v>
      </c>
      <c r="H88" s="70">
        <v>0</v>
      </c>
      <c r="I88" s="70">
        <v>0</v>
      </c>
      <c r="J88" s="70">
        <v>1</v>
      </c>
      <c r="K88" s="70">
        <v>1</v>
      </c>
      <c r="L88" s="70">
        <v>0</v>
      </c>
      <c r="M88" s="70">
        <v>0</v>
      </c>
      <c r="N88" s="70">
        <v>0</v>
      </c>
      <c r="O88" s="70">
        <v>0</v>
      </c>
      <c r="P88" s="70">
        <v>0</v>
      </c>
      <c r="Q88" s="70">
        <v>0</v>
      </c>
      <c r="R88" s="70">
        <v>0</v>
      </c>
      <c r="S88" s="70">
        <v>0</v>
      </c>
      <c r="T88" s="70">
        <v>0</v>
      </c>
      <c r="U88" s="70">
        <v>0</v>
      </c>
      <c r="V88" s="70">
        <v>0</v>
      </c>
      <c r="W88" s="70">
        <v>0</v>
      </c>
      <c r="X88" s="70">
        <v>0</v>
      </c>
      <c r="Y88" s="70">
        <v>0</v>
      </c>
      <c r="Z88" s="70">
        <v>0</v>
      </c>
      <c r="AA88" s="70">
        <v>0.5</v>
      </c>
      <c r="AB88" s="70">
        <v>0</v>
      </c>
      <c r="AC88" s="70">
        <v>0</v>
      </c>
      <c r="AD88" s="70">
        <v>0</v>
      </c>
      <c r="AE88" s="70">
        <v>0</v>
      </c>
      <c r="AF88" s="70">
        <v>0</v>
      </c>
      <c r="AG88" s="70">
        <v>0</v>
      </c>
      <c r="AH88" s="70">
        <v>1.5</v>
      </c>
      <c r="AI88" s="70">
        <v>0</v>
      </c>
      <c r="AJ88" s="70">
        <v>0</v>
      </c>
      <c r="AK88" s="70">
        <v>0</v>
      </c>
      <c r="AL88" s="70">
        <v>0.5</v>
      </c>
      <c r="AM88" s="70">
        <v>0</v>
      </c>
      <c r="AN88" s="70">
        <v>0</v>
      </c>
      <c r="AO88" s="71">
        <v>1.5</v>
      </c>
      <c r="AP88" s="71">
        <v>1</v>
      </c>
      <c r="AQ88" s="71">
        <v>2.5</v>
      </c>
      <c r="AR88" s="71">
        <v>2.5</v>
      </c>
      <c r="AS88" s="70">
        <v>0</v>
      </c>
      <c r="AT88" s="71">
        <v>0</v>
      </c>
      <c r="AU88" s="70">
        <v>0.5</v>
      </c>
      <c r="AV88" s="70">
        <v>1.5</v>
      </c>
      <c r="AW88" s="70">
        <v>2.5</v>
      </c>
      <c r="AX88" s="70">
        <v>0</v>
      </c>
      <c r="AY88" s="70">
        <v>1.5</v>
      </c>
      <c r="AZ88" s="70">
        <v>4.5</v>
      </c>
      <c r="BA88" s="70">
        <v>0</v>
      </c>
      <c r="BB88" s="70">
        <v>5</v>
      </c>
      <c r="BC88" s="70">
        <v>5.5</v>
      </c>
      <c r="BD88" s="70">
        <v>0</v>
      </c>
      <c r="BE88" s="70">
        <v>0</v>
      </c>
      <c r="BF88" s="70">
        <v>0</v>
      </c>
      <c r="BG88" s="70">
        <v>1</v>
      </c>
      <c r="BH88" s="70">
        <v>0</v>
      </c>
      <c r="BI88" s="70">
        <v>0.5</v>
      </c>
      <c r="BJ88" s="70">
        <v>2.5</v>
      </c>
      <c r="BK88" s="70">
        <v>4</v>
      </c>
      <c r="BL88" s="70">
        <v>4</v>
      </c>
      <c r="BM88" s="70">
        <v>3</v>
      </c>
      <c r="BN88" s="70">
        <v>2.5</v>
      </c>
      <c r="BO88" s="70">
        <v>4.5</v>
      </c>
      <c r="BP88" s="70">
        <v>0</v>
      </c>
      <c r="BQ88" s="72">
        <v>0.5</v>
      </c>
      <c r="BR88" s="72">
        <v>0</v>
      </c>
      <c r="BS88" s="72">
        <v>0</v>
      </c>
      <c r="BT88" s="72">
        <v>0</v>
      </c>
      <c r="BU88" s="72">
        <v>0.5</v>
      </c>
      <c r="BV88" s="72">
        <v>3</v>
      </c>
      <c r="BW88" s="72">
        <v>1.5</v>
      </c>
      <c r="BX88" s="72">
        <v>1.5</v>
      </c>
      <c r="BY88" s="72">
        <v>0</v>
      </c>
      <c r="BZ88" s="72">
        <v>0</v>
      </c>
      <c r="CA88" s="72">
        <v>0</v>
      </c>
      <c r="CB88" s="72">
        <v>5.5</v>
      </c>
      <c r="CC88" s="72">
        <v>0</v>
      </c>
      <c r="CD88" s="72">
        <v>0</v>
      </c>
      <c r="CE88" s="72">
        <v>1.5</v>
      </c>
      <c r="CF88" s="72">
        <v>0</v>
      </c>
      <c r="CG88" s="72">
        <v>0</v>
      </c>
      <c r="CH88" s="72">
        <v>2</v>
      </c>
      <c r="CI88" s="72">
        <v>3</v>
      </c>
      <c r="CJ88" s="72">
        <v>0.5</v>
      </c>
      <c r="CK88" s="72">
        <v>2</v>
      </c>
      <c r="CL88" s="72">
        <v>1.5</v>
      </c>
      <c r="CM88" s="72">
        <v>1</v>
      </c>
      <c r="CN88" s="72">
        <v>0</v>
      </c>
      <c r="CO88" s="72">
        <v>1.5</v>
      </c>
      <c r="CP88" s="72">
        <v>5</v>
      </c>
      <c r="CQ88" s="72">
        <v>5</v>
      </c>
      <c r="CR88" s="72">
        <v>1</v>
      </c>
      <c r="CS88" s="72">
        <v>0</v>
      </c>
      <c r="CT88" s="72">
        <v>1</v>
      </c>
      <c r="CU88" s="72">
        <v>0.5</v>
      </c>
      <c r="CV88" s="72">
        <v>0</v>
      </c>
      <c r="CW88" s="72">
        <v>0</v>
      </c>
      <c r="CX88" s="72">
        <v>1.5</v>
      </c>
      <c r="CY88" s="72">
        <v>3.5</v>
      </c>
      <c r="CZ88" s="72">
        <v>1</v>
      </c>
      <c r="DA88" s="72">
        <v>2.5</v>
      </c>
      <c r="DB88" s="72">
        <v>6.5</v>
      </c>
      <c r="DC88" s="72">
        <v>0</v>
      </c>
      <c r="DD88" s="72">
        <v>4</v>
      </c>
      <c r="DE88" s="72">
        <v>3</v>
      </c>
      <c r="DF88" s="72">
        <v>0</v>
      </c>
      <c r="DG88" s="72">
        <v>1.5</v>
      </c>
      <c r="DH88" s="72">
        <v>3</v>
      </c>
      <c r="DI88" s="72">
        <v>0</v>
      </c>
      <c r="DJ88" s="72">
        <v>0.5</v>
      </c>
      <c r="DK88" s="72">
        <v>1</v>
      </c>
      <c r="DL88" s="72">
        <v>1.5</v>
      </c>
      <c r="DM88" s="72">
        <v>0</v>
      </c>
      <c r="DN88" s="72">
        <v>0</v>
      </c>
      <c r="DO88" s="72">
        <v>3</v>
      </c>
      <c r="DP88" s="72">
        <v>3</v>
      </c>
      <c r="DQ88" s="72">
        <v>1.5</v>
      </c>
      <c r="DR88" s="72">
        <v>1.5</v>
      </c>
      <c r="DS88" s="72">
        <v>2</v>
      </c>
      <c r="DT88" s="72">
        <v>2.5</v>
      </c>
      <c r="DU88" s="72">
        <v>2</v>
      </c>
      <c r="DV88" s="72">
        <v>1.5</v>
      </c>
      <c r="DW88" s="72">
        <v>1.5</v>
      </c>
      <c r="DX88" s="72">
        <v>2.5</v>
      </c>
      <c r="DY88" s="72">
        <v>3</v>
      </c>
      <c r="DZ88" s="72">
        <v>3</v>
      </c>
      <c r="EA88" s="72">
        <v>1.5</v>
      </c>
      <c r="EB88" s="72">
        <v>1</v>
      </c>
      <c r="EC88" s="72">
        <v>0.5</v>
      </c>
      <c r="ED88" s="72">
        <v>1</v>
      </c>
      <c r="EE88" s="72">
        <v>1.5</v>
      </c>
      <c r="EF88" s="72">
        <v>2</v>
      </c>
      <c r="EG88" s="72">
        <v>1</v>
      </c>
      <c r="EH88" s="72">
        <v>2.5</v>
      </c>
      <c r="EI88" s="72">
        <v>4</v>
      </c>
      <c r="EJ88" s="72">
        <v>3</v>
      </c>
      <c r="EK88" s="72">
        <v>5</v>
      </c>
      <c r="EL88" s="72">
        <v>3.5</v>
      </c>
      <c r="EM88" s="72">
        <v>4</v>
      </c>
      <c r="EN88" s="72">
        <v>3.5</v>
      </c>
      <c r="EO88" s="72">
        <v>3.5</v>
      </c>
      <c r="EP88" s="72">
        <v>4</v>
      </c>
      <c r="EQ88" s="72">
        <v>3</v>
      </c>
      <c r="ER88" s="72">
        <v>7</v>
      </c>
      <c r="ES88" s="72">
        <v>6</v>
      </c>
      <c r="ET88" s="72">
        <v>5.5</v>
      </c>
      <c r="EU88" s="72">
        <v>3</v>
      </c>
      <c r="EV88" s="72">
        <v>3</v>
      </c>
      <c r="EW88" s="72">
        <v>2</v>
      </c>
      <c r="EX88" s="72">
        <v>3</v>
      </c>
      <c r="EY88" s="72">
        <v>3</v>
      </c>
      <c r="EZ88" s="72">
        <v>3.5</v>
      </c>
      <c r="FA88" s="72">
        <v>4</v>
      </c>
      <c r="FB88" s="72">
        <v>2</v>
      </c>
      <c r="FC88" s="72">
        <v>2</v>
      </c>
      <c r="FD88" s="72">
        <v>4</v>
      </c>
      <c r="FE88" s="72">
        <v>3.5</v>
      </c>
      <c r="FF88" s="72">
        <v>2.5</v>
      </c>
      <c r="FG88" s="72">
        <v>3.5</v>
      </c>
      <c r="FH88" s="72">
        <v>3.5</v>
      </c>
      <c r="FI88" s="72">
        <v>4</v>
      </c>
      <c r="FJ88" s="72">
        <v>3.5</v>
      </c>
      <c r="FK88" s="72">
        <v>4.5</v>
      </c>
      <c r="FL88" s="72">
        <v>4</v>
      </c>
      <c r="FM88" s="72">
        <v>1.5</v>
      </c>
      <c r="FN88" s="72">
        <v>2</v>
      </c>
      <c r="FO88" s="72">
        <v>1</v>
      </c>
      <c r="FP88" s="72">
        <v>1</v>
      </c>
      <c r="FQ88" s="72">
        <v>3</v>
      </c>
      <c r="FR88" s="72">
        <v>1</v>
      </c>
      <c r="FS88" s="72">
        <v>2</v>
      </c>
      <c r="FT88" s="72">
        <v>1</v>
      </c>
      <c r="FU88" s="72">
        <v>2</v>
      </c>
      <c r="FV88" s="72">
        <v>1.5</v>
      </c>
      <c r="FW88" s="72">
        <v>1</v>
      </c>
      <c r="FX88" s="72">
        <v>2</v>
      </c>
      <c r="FY88" s="72">
        <v>3</v>
      </c>
      <c r="FZ88" s="72">
        <v>1</v>
      </c>
      <c r="GA88" s="72">
        <v>1</v>
      </c>
      <c r="GB88" s="72">
        <v>2</v>
      </c>
      <c r="GC88" s="72">
        <v>1</v>
      </c>
      <c r="GD88" s="72">
        <v>2</v>
      </c>
      <c r="GE88" s="72">
        <v>0.5</v>
      </c>
      <c r="GF88" s="72">
        <v>1.5</v>
      </c>
      <c r="GG88" s="72">
        <v>3.5</v>
      </c>
      <c r="GH88" s="72">
        <v>1.5</v>
      </c>
      <c r="GI88" s="72">
        <v>1</v>
      </c>
      <c r="GJ88" s="72">
        <v>3</v>
      </c>
      <c r="GK88" s="72">
        <v>3</v>
      </c>
      <c r="GL88" s="72">
        <v>2</v>
      </c>
      <c r="GM88" s="72">
        <v>2</v>
      </c>
      <c r="GN88" s="72">
        <v>1</v>
      </c>
      <c r="GO88" s="72">
        <v>1</v>
      </c>
      <c r="GP88" s="72">
        <v>3.5</v>
      </c>
      <c r="GQ88" s="72">
        <v>4.5</v>
      </c>
      <c r="GR88" s="72">
        <v>3.5</v>
      </c>
      <c r="GS88" s="72">
        <v>5</v>
      </c>
      <c r="GT88" s="72">
        <v>1</v>
      </c>
      <c r="GU88" s="72">
        <v>1</v>
      </c>
      <c r="GV88" s="72">
        <v>2</v>
      </c>
      <c r="GW88" s="72">
        <v>2</v>
      </c>
      <c r="GX88" s="72">
        <v>1</v>
      </c>
      <c r="GY88" s="72">
        <v>1</v>
      </c>
      <c r="GZ88" s="72">
        <v>1</v>
      </c>
      <c r="HA88" s="72">
        <v>2</v>
      </c>
      <c r="HB88" s="72">
        <v>3</v>
      </c>
      <c r="HC88" s="72">
        <v>3</v>
      </c>
      <c r="HD88" s="72">
        <v>3</v>
      </c>
      <c r="HE88" s="72">
        <v>3</v>
      </c>
      <c r="HF88" s="72">
        <v>2</v>
      </c>
      <c r="HG88" s="72">
        <v>6.5</v>
      </c>
      <c r="HH88" s="72">
        <v>6.5</v>
      </c>
      <c r="HI88" s="72">
        <v>1</v>
      </c>
      <c r="HJ88" s="72">
        <v>1</v>
      </c>
      <c r="HK88" s="72">
        <v>1</v>
      </c>
      <c r="HL88" s="72">
        <v>2</v>
      </c>
      <c r="HM88" s="72">
        <v>2.5</v>
      </c>
      <c r="HN88" s="72">
        <v>2.5</v>
      </c>
      <c r="HO88" s="72">
        <v>6.5</v>
      </c>
      <c r="HP88" s="72">
        <v>5</v>
      </c>
      <c r="HQ88" s="72">
        <v>3.5</v>
      </c>
      <c r="HR88" s="72">
        <v>4.5</v>
      </c>
      <c r="HS88" s="72">
        <v>4.5</v>
      </c>
      <c r="HT88" s="72">
        <v>3</v>
      </c>
      <c r="HU88" s="72">
        <v>8</v>
      </c>
      <c r="HV88" s="72">
        <v>5</v>
      </c>
      <c r="HW88" s="72">
        <v>5</v>
      </c>
      <c r="HX88" s="72">
        <v>4</v>
      </c>
      <c r="HY88" s="72">
        <v>1.5</v>
      </c>
      <c r="HZ88" s="72">
        <v>1</v>
      </c>
      <c r="IA88" s="72">
        <v>3.5</v>
      </c>
      <c r="IB88" s="72">
        <v>3.5</v>
      </c>
      <c r="IC88" s="72">
        <v>3.5</v>
      </c>
      <c r="ID88" s="72">
        <v>9</v>
      </c>
      <c r="IE88" s="72">
        <v>10.5</v>
      </c>
      <c r="IF88" s="72">
        <v>8.5</v>
      </c>
      <c r="IG88" s="72">
        <v>5</v>
      </c>
      <c r="IH88" s="72">
        <v>5</v>
      </c>
      <c r="II88" s="63">
        <v>2</v>
      </c>
      <c r="IJ88" s="63">
        <v>2.5</v>
      </c>
      <c r="IK88" s="63">
        <v>4</v>
      </c>
      <c r="IL88" s="63">
        <v>7</v>
      </c>
      <c r="IM88" s="63">
        <v>10</v>
      </c>
      <c r="IN88" s="63">
        <f>AVERAGE(CongestionIndex!C186:D186)</f>
        <v>10</v>
      </c>
    </row>
    <row r="89" spans="1:251" s="13" customFormat="1" ht="15.75" customHeight="1">
      <c r="A89" s="69" t="s">
        <v>133</v>
      </c>
      <c r="B89" s="70">
        <v>1</v>
      </c>
      <c r="C89" s="70">
        <v>2</v>
      </c>
      <c r="D89" s="70">
        <v>0</v>
      </c>
      <c r="E89" s="70">
        <v>1</v>
      </c>
      <c r="F89" s="70">
        <v>1.5</v>
      </c>
      <c r="G89" s="70">
        <v>0</v>
      </c>
      <c r="H89" s="70">
        <v>0</v>
      </c>
      <c r="I89" s="70">
        <v>0</v>
      </c>
      <c r="J89" s="70">
        <v>0.5</v>
      </c>
      <c r="K89" s="70">
        <v>0.5</v>
      </c>
      <c r="L89" s="70">
        <v>0</v>
      </c>
      <c r="M89" s="70">
        <v>0</v>
      </c>
      <c r="N89" s="70">
        <v>0.5</v>
      </c>
      <c r="O89" s="70">
        <v>0</v>
      </c>
      <c r="P89" s="70">
        <v>2</v>
      </c>
      <c r="Q89" s="70">
        <v>0.5</v>
      </c>
      <c r="R89" s="70">
        <v>0</v>
      </c>
      <c r="S89" s="70">
        <v>0</v>
      </c>
      <c r="T89" s="70">
        <v>0.5</v>
      </c>
      <c r="U89" s="70">
        <v>0</v>
      </c>
      <c r="V89" s="70">
        <v>0</v>
      </c>
      <c r="W89" s="70">
        <v>0</v>
      </c>
      <c r="X89" s="70">
        <v>0</v>
      </c>
      <c r="Y89" s="70">
        <v>0</v>
      </c>
      <c r="Z89" s="70">
        <v>0</v>
      </c>
      <c r="AA89" s="70">
        <v>0.5</v>
      </c>
      <c r="AB89" s="70">
        <v>0</v>
      </c>
      <c r="AC89" s="70">
        <v>0</v>
      </c>
      <c r="AD89" s="70">
        <v>0</v>
      </c>
      <c r="AE89" s="70">
        <v>0</v>
      </c>
      <c r="AF89" s="70">
        <v>0.5</v>
      </c>
      <c r="AG89" s="70">
        <v>0.5</v>
      </c>
      <c r="AH89" s="70">
        <v>2.5</v>
      </c>
      <c r="AI89" s="70">
        <v>0</v>
      </c>
      <c r="AJ89" s="70">
        <v>0</v>
      </c>
      <c r="AK89" s="70">
        <v>0</v>
      </c>
      <c r="AL89" s="70">
        <v>6</v>
      </c>
      <c r="AM89" s="70">
        <v>0</v>
      </c>
      <c r="AN89" s="70">
        <v>0</v>
      </c>
      <c r="AO89" s="71">
        <v>0.5</v>
      </c>
      <c r="AP89" s="71">
        <v>3</v>
      </c>
      <c r="AQ89" s="71">
        <v>6</v>
      </c>
      <c r="AR89" s="71">
        <v>2.5</v>
      </c>
      <c r="AS89" s="70">
        <v>0</v>
      </c>
      <c r="AT89" s="71">
        <v>6</v>
      </c>
      <c r="AU89" s="70">
        <v>0.5</v>
      </c>
      <c r="AV89" s="70">
        <v>2</v>
      </c>
      <c r="AW89" s="70">
        <v>0</v>
      </c>
      <c r="AX89" s="70">
        <v>12</v>
      </c>
      <c r="AY89" s="70">
        <v>2.5</v>
      </c>
      <c r="AZ89" s="70">
        <v>0</v>
      </c>
      <c r="BA89" s="70">
        <v>0.5</v>
      </c>
      <c r="BB89" s="70">
        <v>0.5</v>
      </c>
      <c r="BC89" s="70">
        <v>0</v>
      </c>
      <c r="BD89" s="70">
        <v>6.5</v>
      </c>
      <c r="BE89" s="70">
        <v>3</v>
      </c>
      <c r="BF89" s="70">
        <v>6.5</v>
      </c>
      <c r="BG89" s="70">
        <v>4.5</v>
      </c>
      <c r="BH89" s="70">
        <v>3</v>
      </c>
      <c r="BI89" s="70">
        <v>10</v>
      </c>
      <c r="BJ89" s="70">
        <v>8</v>
      </c>
      <c r="BK89" s="70">
        <v>9</v>
      </c>
      <c r="BL89" s="70">
        <v>9</v>
      </c>
      <c r="BM89" s="70">
        <v>9</v>
      </c>
      <c r="BN89" s="70">
        <v>12.5</v>
      </c>
      <c r="BO89" s="70">
        <v>11.5</v>
      </c>
      <c r="BP89" s="70">
        <v>9.5</v>
      </c>
      <c r="BQ89" s="72">
        <v>2</v>
      </c>
      <c r="BR89" s="72">
        <v>3.5</v>
      </c>
      <c r="BS89" s="72">
        <v>5.5</v>
      </c>
      <c r="BT89" s="72">
        <v>5.5</v>
      </c>
      <c r="BU89" s="72">
        <v>8</v>
      </c>
      <c r="BV89" s="72">
        <v>6</v>
      </c>
      <c r="BW89" s="72">
        <v>4.5</v>
      </c>
      <c r="BX89" s="72">
        <v>4.5</v>
      </c>
      <c r="BY89" s="72">
        <v>3</v>
      </c>
      <c r="BZ89" s="72">
        <v>1.5</v>
      </c>
      <c r="CA89" s="72">
        <v>0</v>
      </c>
      <c r="CB89" s="72">
        <v>0</v>
      </c>
      <c r="CC89" s="72">
        <v>1</v>
      </c>
      <c r="CD89" s="72">
        <v>1.5</v>
      </c>
      <c r="CE89" s="72">
        <v>1.5</v>
      </c>
      <c r="CF89" s="72">
        <v>0</v>
      </c>
      <c r="CG89" s="72">
        <v>0</v>
      </c>
      <c r="CH89" s="72">
        <v>1.5</v>
      </c>
      <c r="CI89" s="72">
        <v>3.5</v>
      </c>
      <c r="CJ89" s="72">
        <v>1.5</v>
      </c>
      <c r="CK89" s="72">
        <v>0</v>
      </c>
      <c r="CL89" s="72">
        <v>3.5</v>
      </c>
      <c r="CM89" s="72">
        <v>1</v>
      </c>
      <c r="CN89" s="72">
        <v>2</v>
      </c>
      <c r="CO89" s="72">
        <v>0.5</v>
      </c>
      <c r="CP89" s="72">
        <v>0</v>
      </c>
      <c r="CQ89" s="72">
        <v>0.5</v>
      </c>
      <c r="CR89" s="72">
        <v>0.5</v>
      </c>
      <c r="CS89" s="72">
        <v>0.5</v>
      </c>
      <c r="CT89" s="72">
        <v>0.5</v>
      </c>
      <c r="CU89" s="72">
        <v>1</v>
      </c>
      <c r="CV89" s="72">
        <v>2</v>
      </c>
      <c r="CW89" s="72">
        <v>0</v>
      </c>
      <c r="CX89" s="72">
        <v>0</v>
      </c>
      <c r="CY89" s="72">
        <v>0</v>
      </c>
      <c r="CZ89" s="72">
        <v>0</v>
      </c>
      <c r="DA89" s="72">
        <v>0</v>
      </c>
      <c r="DB89" s="72">
        <v>0</v>
      </c>
      <c r="DC89" s="72">
        <v>3.5</v>
      </c>
      <c r="DD89" s="72">
        <v>0</v>
      </c>
      <c r="DE89" s="72">
        <v>3</v>
      </c>
      <c r="DF89" s="72">
        <v>2.5</v>
      </c>
      <c r="DG89" s="72">
        <v>6</v>
      </c>
      <c r="DH89" s="72">
        <v>3</v>
      </c>
      <c r="DI89" s="72">
        <v>6.5</v>
      </c>
      <c r="DJ89" s="72">
        <v>6</v>
      </c>
      <c r="DK89" s="72">
        <v>5</v>
      </c>
      <c r="DL89" s="72">
        <v>5</v>
      </c>
      <c r="DM89" s="72">
        <v>7</v>
      </c>
      <c r="DN89" s="72">
        <v>6.5</v>
      </c>
      <c r="DO89" s="72">
        <v>7</v>
      </c>
      <c r="DP89" s="72">
        <v>5.5</v>
      </c>
      <c r="DQ89" s="72">
        <v>5</v>
      </c>
      <c r="DR89" s="72">
        <v>5.5</v>
      </c>
      <c r="DS89" s="72">
        <v>5.5</v>
      </c>
      <c r="DT89" s="72">
        <v>6.5</v>
      </c>
      <c r="DU89" s="72">
        <v>7.5</v>
      </c>
      <c r="DV89" s="72">
        <v>8.5</v>
      </c>
      <c r="DW89" s="72">
        <v>8.5</v>
      </c>
      <c r="DX89" s="72">
        <v>9.5</v>
      </c>
      <c r="DY89" s="72">
        <v>10</v>
      </c>
      <c r="DZ89" s="72">
        <v>5</v>
      </c>
      <c r="EA89" s="72">
        <v>7</v>
      </c>
      <c r="EB89" s="72">
        <v>11</v>
      </c>
      <c r="EC89" s="72">
        <v>11.5</v>
      </c>
      <c r="ED89" s="72">
        <v>10.5</v>
      </c>
      <c r="EE89" s="72">
        <v>9.5</v>
      </c>
      <c r="EF89" s="72">
        <v>10</v>
      </c>
      <c r="EG89" s="72">
        <v>5</v>
      </c>
      <c r="EH89" s="72">
        <v>6</v>
      </c>
      <c r="EI89" s="72">
        <v>7.5</v>
      </c>
      <c r="EJ89" s="72">
        <v>9</v>
      </c>
      <c r="EK89" s="72">
        <v>10</v>
      </c>
      <c r="EL89" s="72">
        <v>9</v>
      </c>
      <c r="EM89" s="72">
        <v>9</v>
      </c>
      <c r="EN89" s="72">
        <v>8.5</v>
      </c>
      <c r="EO89" s="72">
        <v>7</v>
      </c>
      <c r="EP89" s="72">
        <v>7.5</v>
      </c>
      <c r="EQ89" s="72">
        <v>8</v>
      </c>
      <c r="ER89" s="72">
        <v>5</v>
      </c>
      <c r="ES89" s="72">
        <v>5</v>
      </c>
      <c r="ET89" s="72">
        <v>6</v>
      </c>
      <c r="EU89" s="72">
        <v>7</v>
      </c>
      <c r="EV89" s="72">
        <v>6</v>
      </c>
      <c r="EW89" s="72">
        <v>6</v>
      </c>
      <c r="EX89" s="72">
        <v>5.5</v>
      </c>
      <c r="EY89" s="72">
        <v>5.5</v>
      </c>
      <c r="EZ89" s="72">
        <v>3.5</v>
      </c>
      <c r="FA89" s="72">
        <v>4</v>
      </c>
      <c r="FB89" s="72">
        <v>5</v>
      </c>
      <c r="FC89" s="72">
        <v>2</v>
      </c>
      <c r="FD89" s="72">
        <v>2.5</v>
      </c>
      <c r="FE89" s="72">
        <v>4</v>
      </c>
      <c r="FF89" s="72">
        <v>4</v>
      </c>
      <c r="FG89" s="72">
        <v>5</v>
      </c>
      <c r="FH89" s="72">
        <v>3</v>
      </c>
      <c r="FI89" s="72">
        <v>3.5</v>
      </c>
      <c r="FJ89" s="72">
        <v>3.5</v>
      </c>
      <c r="FK89" s="72">
        <v>4.5</v>
      </c>
      <c r="FL89" s="72">
        <v>4</v>
      </c>
      <c r="FM89" s="72">
        <v>2.5</v>
      </c>
      <c r="FN89" s="72">
        <v>4</v>
      </c>
      <c r="FO89" s="72">
        <v>2</v>
      </c>
      <c r="FP89" s="72">
        <v>5</v>
      </c>
      <c r="FQ89" s="72">
        <v>9.5</v>
      </c>
      <c r="FR89" s="72">
        <v>9.5</v>
      </c>
      <c r="FS89" s="72">
        <v>7.5</v>
      </c>
      <c r="FT89" s="72">
        <v>7.5</v>
      </c>
      <c r="FU89" s="72">
        <v>7</v>
      </c>
      <c r="FV89" s="72">
        <v>6</v>
      </c>
      <c r="FW89" s="72">
        <v>7</v>
      </c>
      <c r="FX89" s="72">
        <v>7</v>
      </c>
      <c r="FY89" s="72">
        <v>7</v>
      </c>
      <c r="FZ89" s="72">
        <v>5.5</v>
      </c>
      <c r="GA89" s="72">
        <v>5.5</v>
      </c>
      <c r="GB89" s="72">
        <v>6</v>
      </c>
      <c r="GC89" s="72">
        <v>5</v>
      </c>
      <c r="GD89" s="72">
        <v>4.5</v>
      </c>
      <c r="GE89" s="72">
        <v>6</v>
      </c>
      <c r="GF89" s="72">
        <v>7</v>
      </c>
      <c r="GG89" s="72">
        <v>8</v>
      </c>
      <c r="GH89" s="72">
        <v>9</v>
      </c>
      <c r="GI89" s="72">
        <v>7.5</v>
      </c>
      <c r="GJ89" s="72">
        <v>9</v>
      </c>
      <c r="GK89" s="72">
        <v>7</v>
      </c>
      <c r="GL89" s="72">
        <v>6</v>
      </c>
      <c r="GM89" s="72">
        <v>6</v>
      </c>
      <c r="GN89" s="72">
        <v>4.5</v>
      </c>
      <c r="GO89" s="72">
        <v>6</v>
      </c>
      <c r="GP89" s="72">
        <v>7</v>
      </c>
      <c r="GQ89" s="72">
        <v>8</v>
      </c>
      <c r="GR89" s="72">
        <v>7</v>
      </c>
      <c r="GS89" s="72">
        <v>8.5</v>
      </c>
      <c r="GT89" s="72">
        <v>6</v>
      </c>
      <c r="GU89" s="72">
        <v>5</v>
      </c>
      <c r="GV89" s="72">
        <v>0.5</v>
      </c>
      <c r="GW89" s="72">
        <v>0.5</v>
      </c>
      <c r="GX89" s="72">
        <v>0.5</v>
      </c>
      <c r="GY89" s="72">
        <v>0.5</v>
      </c>
      <c r="GZ89" s="72">
        <v>0.5</v>
      </c>
      <c r="HA89" s="72">
        <v>7.5</v>
      </c>
      <c r="HB89" s="72">
        <v>2</v>
      </c>
      <c r="HC89" s="72">
        <v>2</v>
      </c>
      <c r="HD89" s="72">
        <v>3.5</v>
      </c>
      <c r="HE89" s="72">
        <v>1.5</v>
      </c>
      <c r="HF89" s="72">
        <v>2</v>
      </c>
      <c r="HG89" s="72">
        <v>4</v>
      </c>
      <c r="HH89" s="72">
        <v>4</v>
      </c>
      <c r="HI89" s="72">
        <v>5</v>
      </c>
      <c r="HJ89" s="72">
        <v>7</v>
      </c>
      <c r="HK89" s="72">
        <v>2.5</v>
      </c>
      <c r="HL89" s="72">
        <v>1.5</v>
      </c>
      <c r="HM89" s="72">
        <v>2</v>
      </c>
      <c r="HN89" s="72">
        <v>5</v>
      </c>
      <c r="HO89" s="72">
        <v>2</v>
      </c>
      <c r="HP89" s="72">
        <v>4</v>
      </c>
      <c r="HQ89" s="72">
        <v>5</v>
      </c>
      <c r="HR89" s="72">
        <v>4.5</v>
      </c>
      <c r="HS89" s="72">
        <v>11</v>
      </c>
      <c r="HT89" s="72">
        <v>5</v>
      </c>
      <c r="HU89" s="72">
        <v>4</v>
      </c>
      <c r="HV89" s="72">
        <v>4</v>
      </c>
      <c r="HW89" s="72">
        <v>2</v>
      </c>
      <c r="HX89" s="72">
        <v>3.5</v>
      </c>
      <c r="HY89" s="72">
        <v>7.5</v>
      </c>
      <c r="HZ89" s="72">
        <v>2.5</v>
      </c>
      <c r="IA89" s="72">
        <v>3</v>
      </c>
      <c r="IB89" s="72">
        <v>3.5</v>
      </c>
      <c r="IC89" s="72">
        <v>4.5</v>
      </c>
      <c r="ID89" s="72">
        <v>2.5</v>
      </c>
      <c r="IE89" s="72">
        <v>3</v>
      </c>
      <c r="IF89" s="72">
        <v>3.5</v>
      </c>
      <c r="IG89" s="72">
        <v>3.5</v>
      </c>
      <c r="IH89" s="72">
        <v>3.5</v>
      </c>
      <c r="II89" s="63">
        <f>AVERAGE(CongestionIndex!C187:D187)</f>
        <v>0</v>
      </c>
      <c r="IJ89" s="63">
        <v>6</v>
      </c>
      <c r="IK89" s="63">
        <v>4</v>
      </c>
      <c r="IL89" s="63">
        <v>2</v>
      </c>
      <c r="IM89" s="63">
        <v>2.5</v>
      </c>
      <c r="IN89" s="63">
        <f>AVERAGE(CongestionIndex!C187:D187)</f>
        <v>0</v>
      </c>
    </row>
    <row r="90" spans="1:251" s="13" customFormat="1" ht="14.25" customHeight="1">
      <c r="A90" s="69" t="s">
        <v>628</v>
      </c>
      <c r="B90" s="70">
        <v>2.5</v>
      </c>
      <c r="C90" s="70">
        <v>0</v>
      </c>
      <c r="D90" s="70">
        <v>1.5</v>
      </c>
      <c r="E90" s="70">
        <v>0</v>
      </c>
      <c r="F90" s="70">
        <v>0.5</v>
      </c>
      <c r="G90" s="70">
        <v>2</v>
      </c>
      <c r="H90" s="70">
        <v>2.5</v>
      </c>
      <c r="I90" s="70">
        <v>0</v>
      </c>
      <c r="J90" s="70">
        <v>3.5</v>
      </c>
      <c r="K90" s="70">
        <v>3.5</v>
      </c>
      <c r="L90" s="70">
        <v>2.5</v>
      </c>
      <c r="M90" s="70">
        <v>1</v>
      </c>
      <c r="N90" s="70">
        <v>0</v>
      </c>
      <c r="O90" s="70">
        <v>2.5</v>
      </c>
      <c r="P90" s="70">
        <v>0.5</v>
      </c>
      <c r="Q90" s="70">
        <v>2</v>
      </c>
      <c r="R90" s="70">
        <v>4</v>
      </c>
      <c r="S90" s="70">
        <v>3</v>
      </c>
      <c r="T90" s="70">
        <v>0</v>
      </c>
      <c r="U90" s="70">
        <v>0.5</v>
      </c>
      <c r="V90" s="70">
        <v>4</v>
      </c>
      <c r="W90" s="70">
        <v>3</v>
      </c>
      <c r="X90" s="70">
        <v>3</v>
      </c>
      <c r="Y90" s="70">
        <v>4</v>
      </c>
      <c r="Z90" s="70">
        <v>10.5</v>
      </c>
      <c r="AA90" s="70">
        <v>0</v>
      </c>
      <c r="AB90" s="70">
        <v>0</v>
      </c>
      <c r="AC90" s="70">
        <v>0</v>
      </c>
      <c r="AD90" s="70">
        <v>0</v>
      </c>
      <c r="AE90" s="70">
        <v>0</v>
      </c>
      <c r="AF90" s="70">
        <v>4.5</v>
      </c>
      <c r="AG90" s="70">
        <v>4.5</v>
      </c>
      <c r="AH90" s="70">
        <v>0</v>
      </c>
      <c r="AI90" s="70">
        <v>1</v>
      </c>
      <c r="AJ90" s="70">
        <v>6.5</v>
      </c>
      <c r="AK90" s="70">
        <v>2.5</v>
      </c>
      <c r="AL90" s="70">
        <v>2.5</v>
      </c>
      <c r="AM90" s="70">
        <v>5</v>
      </c>
      <c r="AN90" s="70">
        <v>7</v>
      </c>
      <c r="AO90" s="71">
        <v>1.5</v>
      </c>
      <c r="AP90" s="71">
        <v>5.5</v>
      </c>
      <c r="AQ90" s="71">
        <v>0</v>
      </c>
      <c r="AR90" s="71">
        <v>1.5</v>
      </c>
      <c r="AS90" s="70">
        <v>1</v>
      </c>
      <c r="AT90" s="71">
        <v>0</v>
      </c>
      <c r="AU90" s="70">
        <v>2.5</v>
      </c>
      <c r="AV90" s="70">
        <v>0</v>
      </c>
      <c r="AW90" s="70">
        <v>0</v>
      </c>
      <c r="AX90" s="70">
        <v>2.5</v>
      </c>
      <c r="AY90" s="70">
        <v>8.5</v>
      </c>
      <c r="AZ90" s="70">
        <v>8</v>
      </c>
      <c r="BA90" s="70">
        <v>3</v>
      </c>
      <c r="BB90" s="70">
        <v>4</v>
      </c>
      <c r="BC90" s="70">
        <v>5</v>
      </c>
      <c r="BD90" s="70">
        <v>0</v>
      </c>
      <c r="BE90" s="70">
        <v>0</v>
      </c>
      <c r="BF90" s="70">
        <v>0</v>
      </c>
      <c r="BG90" s="70">
        <v>0</v>
      </c>
      <c r="BH90" s="70">
        <v>0</v>
      </c>
      <c r="BI90" s="70">
        <v>1.5</v>
      </c>
      <c r="BJ90" s="70">
        <v>0</v>
      </c>
      <c r="BK90" s="70">
        <v>0</v>
      </c>
      <c r="BL90" s="70">
        <v>0</v>
      </c>
      <c r="BM90" s="70">
        <v>0</v>
      </c>
      <c r="BN90" s="70">
        <v>0</v>
      </c>
      <c r="BO90" s="70">
        <v>6.5</v>
      </c>
      <c r="BP90" s="70">
        <v>4</v>
      </c>
      <c r="BQ90" s="72">
        <v>11.5</v>
      </c>
      <c r="BR90" s="72">
        <v>4</v>
      </c>
      <c r="BS90" s="72">
        <v>8</v>
      </c>
      <c r="BT90" s="72">
        <v>4.5</v>
      </c>
      <c r="BU90" s="72">
        <v>3</v>
      </c>
      <c r="BV90" s="72">
        <v>12.5</v>
      </c>
      <c r="BW90" s="72">
        <v>0</v>
      </c>
      <c r="BX90" s="72">
        <v>0</v>
      </c>
      <c r="BY90" s="72">
        <v>0</v>
      </c>
      <c r="BZ90" s="72">
        <v>0</v>
      </c>
      <c r="CA90" s="72">
        <v>0</v>
      </c>
      <c r="CB90" s="72">
        <v>0</v>
      </c>
      <c r="CC90" s="72">
        <v>0</v>
      </c>
      <c r="CD90" s="72">
        <v>0</v>
      </c>
      <c r="CE90" s="72">
        <v>0</v>
      </c>
      <c r="CF90" s="72">
        <v>0</v>
      </c>
      <c r="CG90" s="72">
        <v>0</v>
      </c>
      <c r="CH90" s="72">
        <v>2</v>
      </c>
      <c r="CI90" s="72">
        <v>0</v>
      </c>
      <c r="CJ90" s="72">
        <v>0</v>
      </c>
      <c r="CK90" s="72">
        <v>0</v>
      </c>
      <c r="CL90" s="72">
        <v>0</v>
      </c>
      <c r="CM90" s="72">
        <v>0.5</v>
      </c>
      <c r="CN90" s="72">
        <v>0</v>
      </c>
      <c r="CO90" s="72">
        <v>0</v>
      </c>
      <c r="CP90" s="72">
        <v>1</v>
      </c>
      <c r="CQ90" s="72">
        <v>0</v>
      </c>
      <c r="CR90" s="72">
        <v>2</v>
      </c>
      <c r="CS90" s="72">
        <v>2</v>
      </c>
      <c r="CT90" s="72">
        <v>0</v>
      </c>
      <c r="CU90" s="72">
        <v>4</v>
      </c>
      <c r="CV90" s="72">
        <v>1</v>
      </c>
      <c r="CW90" s="72">
        <v>2.5</v>
      </c>
      <c r="CX90" s="72">
        <v>0</v>
      </c>
      <c r="CY90" s="72">
        <v>0</v>
      </c>
      <c r="CZ90" s="72">
        <v>1</v>
      </c>
      <c r="DA90" s="72">
        <v>1.5</v>
      </c>
      <c r="DB90" s="72">
        <v>0</v>
      </c>
      <c r="DC90" s="72">
        <v>0</v>
      </c>
      <c r="DD90" s="72">
        <v>0</v>
      </c>
      <c r="DE90" s="72">
        <v>0</v>
      </c>
      <c r="DF90" s="72">
        <v>0</v>
      </c>
      <c r="DG90" s="72">
        <v>7</v>
      </c>
      <c r="DH90" s="72">
        <v>0</v>
      </c>
      <c r="DI90" s="72">
        <v>4.5</v>
      </c>
      <c r="DJ90" s="72">
        <v>0</v>
      </c>
      <c r="DK90" s="72">
        <v>0</v>
      </c>
      <c r="DL90" s="72">
        <v>0</v>
      </c>
      <c r="DM90" s="72">
        <v>0</v>
      </c>
      <c r="DN90" s="72">
        <v>0</v>
      </c>
      <c r="DO90" s="72">
        <v>0</v>
      </c>
      <c r="DP90" s="72">
        <v>0</v>
      </c>
      <c r="DQ90" s="72">
        <v>0</v>
      </c>
      <c r="DR90" s="72">
        <v>0</v>
      </c>
      <c r="DS90" s="72">
        <v>0</v>
      </c>
      <c r="DT90" s="72">
        <v>0</v>
      </c>
      <c r="DU90" s="72">
        <v>8</v>
      </c>
      <c r="DV90" s="72">
        <v>7.5</v>
      </c>
      <c r="DW90" s="72">
        <v>6</v>
      </c>
      <c r="DX90" s="72">
        <v>7.5</v>
      </c>
      <c r="DY90" s="72">
        <v>6</v>
      </c>
      <c r="DZ90" s="72">
        <v>6</v>
      </c>
      <c r="EA90" s="72">
        <v>6</v>
      </c>
      <c r="EB90" s="72">
        <v>7.5</v>
      </c>
      <c r="EC90" s="72">
        <v>6.5</v>
      </c>
      <c r="ED90" s="72">
        <v>7</v>
      </c>
      <c r="EE90" s="72">
        <v>7.5</v>
      </c>
      <c r="EF90" s="72">
        <v>8</v>
      </c>
      <c r="EG90" s="72">
        <v>7</v>
      </c>
      <c r="EH90" s="72">
        <v>6</v>
      </c>
      <c r="EI90" s="72">
        <v>6.5</v>
      </c>
      <c r="EJ90" s="72">
        <v>5.5</v>
      </c>
      <c r="EK90" s="72">
        <v>5</v>
      </c>
      <c r="EL90" s="72">
        <v>4.5</v>
      </c>
      <c r="EM90" s="72">
        <v>5</v>
      </c>
      <c r="EN90" s="72">
        <v>5.5</v>
      </c>
      <c r="EO90" s="72">
        <v>6</v>
      </c>
      <c r="EP90" s="72">
        <v>6.5</v>
      </c>
      <c r="EQ90" s="72">
        <v>7</v>
      </c>
      <c r="ER90" s="72">
        <v>5.5</v>
      </c>
      <c r="ES90" s="72">
        <v>7.5</v>
      </c>
      <c r="ET90" s="72">
        <v>7.5</v>
      </c>
      <c r="EU90" s="72">
        <v>7</v>
      </c>
      <c r="EV90" s="72">
        <v>7</v>
      </c>
      <c r="EW90" s="72">
        <v>6</v>
      </c>
      <c r="EX90" s="72">
        <v>7</v>
      </c>
      <c r="EY90" s="72">
        <v>6</v>
      </c>
      <c r="EZ90" s="72">
        <v>5</v>
      </c>
      <c r="FA90" s="72">
        <v>5.5</v>
      </c>
      <c r="FB90" s="72">
        <v>3.5</v>
      </c>
      <c r="FC90" s="72">
        <v>3.5</v>
      </c>
      <c r="FD90" s="72">
        <v>3</v>
      </c>
      <c r="FE90" s="72">
        <v>3</v>
      </c>
      <c r="FF90" s="72">
        <v>4</v>
      </c>
      <c r="FG90" s="72">
        <v>5</v>
      </c>
      <c r="FH90" s="72">
        <v>4</v>
      </c>
      <c r="FI90" s="72">
        <v>5</v>
      </c>
      <c r="FJ90" s="72">
        <v>4.5</v>
      </c>
      <c r="FK90" s="72">
        <v>4.5</v>
      </c>
      <c r="FL90" s="72">
        <v>5</v>
      </c>
      <c r="FM90" s="72">
        <v>5</v>
      </c>
      <c r="FN90" s="72">
        <v>4</v>
      </c>
      <c r="FO90" s="72">
        <v>3</v>
      </c>
      <c r="FP90" s="72">
        <v>3</v>
      </c>
      <c r="FQ90" s="72">
        <v>4</v>
      </c>
      <c r="FR90" s="72">
        <v>4.5</v>
      </c>
      <c r="FS90" s="72">
        <v>4</v>
      </c>
      <c r="FT90" s="72">
        <v>1.5</v>
      </c>
      <c r="FU90" s="72">
        <v>2.5</v>
      </c>
      <c r="FV90" s="72">
        <v>2</v>
      </c>
      <c r="FW90" s="72">
        <v>1.5</v>
      </c>
      <c r="FX90" s="72">
        <v>1.5</v>
      </c>
      <c r="FY90" s="72">
        <v>2.5</v>
      </c>
      <c r="FZ90" s="72">
        <v>1.5</v>
      </c>
      <c r="GA90" s="72">
        <v>2.5</v>
      </c>
      <c r="GB90" s="72">
        <v>3</v>
      </c>
      <c r="GC90" s="72">
        <v>1</v>
      </c>
      <c r="GD90" s="72">
        <v>2</v>
      </c>
      <c r="GE90" s="72">
        <v>3</v>
      </c>
      <c r="GF90" s="72">
        <v>2.5</v>
      </c>
      <c r="GG90" s="72">
        <v>1.5</v>
      </c>
      <c r="GH90" s="72">
        <v>2</v>
      </c>
      <c r="GI90" s="72">
        <v>2</v>
      </c>
      <c r="GJ90" s="72">
        <v>1.5</v>
      </c>
      <c r="GK90" s="72">
        <v>2</v>
      </c>
      <c r="GL90" s="72">
        <v>2.5</v>
      </c>
      <c r="GM90" s="72">
        <v>2.5</v>
      </c>
      <c r="GN90" s="72">
        <v>3</v>
      </c>
      <c r="GO90" s="72">
        <v>4</v>
      </c>
      <c r="GP90" s="72">
        <v>5</v>
      </c>
      <c r="GQ90" s="72">
        <v>6</v>
      </c>
      <c r="GR90" s="72">
        <v>5</v>
      </c>
      <c r="GS90" s="72">
        <v>4</v>
      </c>
      <c r="GT90" s="72">
        <v>11</v>
      </c>
      <c r="GU90" s="72">
        <v>11</v>
      </c>
      <c r="GV90" s="72">
        <v>1.5</v>
      </c>
      <c r="GW90" s="72">
        <v>1.5</v>
      </c>
      <c r="GX90" s="72">
        <v>5</v>
      </c>
      <c r="GY90" s="72">
        <v>5</v>
      </c>
      <c r="GZ90" s="72">
        <v>5</v>
      </c>
      <c r="HA90" s="72">
        <v>1</v>
      </c>
      <c r="HB90" s="72">
        <v>4</v>
      </c>
      <c r="HC90" s="72">
        <v>4</v>
      </c>
      <c r="HD90" s="72">
        <v>4</v>
      </c>
      <c r="HE90" s="72">
        <v>4</v>
      </c>
      <c r="HF90" s="72">
        <v>1</v>
      </c>
      <c r="HG90" s="72">
        <v>1</v>
      </c>
      <c r="HH90" s="72">
        <v>1</v>
      </c>
      <c r="HI90" s="72">
        <v>1</v>
      </c>
      <c r="HJ90" s="72">
        <v>0.5</v>
      </c>
      <c r="HK90" s="72">
        <v>0.5</v>
      </c>
      <c r="HL90" s="72">
        <v>0.5</v>
      </c>
      <c r="HM90" s="72">
        <v>0.5</v>
      </c>
      <c r="HN90" s="72">
        <v>0.5</v>
      </c>
      <c r="HO90" s="72">
        <v>4</v>
      </c>
      <c r="HP90" s="72">
        <v>4</v>
      </c>
      <c r="HQ90" s="72">
        <v>4</v>
      </c>
      <c r="HR90" s="72">
        <v>4</v>
      </c>
      <c r="HS90" s="72">
        <v>4.5</v>
      </c>
      <c r="HT90" s="72">
        <v>4.5</v>
      </c>
      <c r="HU90" s="72">
        <v>8.5</v>
      </c>
      <c r="HV90" s="72">
        <v>8.5</v>
      </c>
      <c r="HW90" s="72">
        <v>8.5</v>
      </c>
      <c r="HX90" s="72">
        <v>7.5</v>
      </c>
      <c r="HY90" s="72">
        <v>7.5</v>
      </c>
      <c r="HZ90" s="72">
        <v>7.5</v>
      </c>
      <c r="IA90" s="72">
        <v>7.5</v>
      </c>
      <c r="IB90" s="72">
        <v>7.5</v>
      </c>
      <c r="IC90" s="72">
        <v>7.5</v>
      </c>
      <c r="ID90" s="72">
        <v>7.5</v>
      </c>
      <c r="IE90" s="72">
        <v>4</v>
      </c>
      <c r="IF90" s="72">
        <v>5</v>
      </c>
      <c r="IG90" s="119">
        <v>5</v>
      </c>
      <c r="IH90" s="119">
        <v>5</v>
      </c>
      <c r="II90" s="63">
        <v>5</v>
      </c>
      <c r="IJ90" s="63">
        <v>5</v>
      </c>
      <c r="IK90" s="63">
        <v>5</v>
      </c>
      <c r="IL90" s="63">
        <v>0</v>
      </c>
      <c r="IM90" s="63">
        <v>0</v>
      </c>
      <c r="IN90" s="63">
        <f>AVERAGE(CongestionIndex!C188:D188)</f>
        <v>13.5</v>
      </c>
    </row>
    <row r="91" spans="1:251" s="70" customFormat="1" ht="14.25" customHeight="1">
      <c r="A91" s="69" t="s">
        <v>629</v>
      </c>
      <c r="AO91" s="71"/>
      <c r="AP91" s="71"/>
      <c r="AQ91" s="71"/>
      <c r="AR91" s="71"/>
      <c r="AT91" s="71"/>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0.5</v>
      </c>
      <c r="GU91" s="72">
        <v>2</v>
      </c>
      <c r="GV91" s="72">
        <v>2</v>
      </c>
      <c r="GW91" s="72">
        <v>2</v>
      </c>
      <c r="GX91" s="72">
        <v>2</v>
      </c>
      <c r="GY91" s="72">
        <v>2</v>
      </c>
      <c r="GZ91" s="72">
        <v>2</v>
      </c>
      <c r="HA91" s="72">
        <v>1</v>
      </c>
      <c r="HB91" s="72">
        <v>1</v>
      </c>
      <c r="HC91" s="72">
        <v>1</v>
      </c>
      <c r="HD91" s="72">
        <v>1</v>
      </c>
      <c r="HE91" s="72">
        <v>1</v>
      </c>
      <c r="HF91" s="72">
        <v>2</v>
      </c>
      <c r="HG91" s="72">
        <v>1.5</v>
      </c>
      <c r="HH91" s="72">
        <v>1.5</v>
      </c>
      <c r="HI91" s="72">
        <v>1.5</v>
      </c>
      <c r="HJ91" s="72">
        <v>0.5</v>
      </c>
      <c r="HK91" s="72">
        <v>0.5</v>
      </c>
      <c r="HL91" s="72">
        <v>1</v>
      </c>
      <c r="HM91" s="72">
        <v>1</v>
      </c>
      <c r="HN91" s="72">
        <v>9</v>
      </c>
      <c r="HO91" s="72">
        <v>9</v>
      </c>
      <c r="HP91" s="72">
        <v>7</v>
      </c>
      <c r="HQ91" s="72">
        <v>2</v>
      </c>
      <c r="HR91" s="72">
        <v>3</v>
      </c>
      <c r="HS91" s="72">
        <v>5</v>
      </c>
      <c r="HT91" s="72">
        <v>5</v>
      </c>
      <c r="HU91" s="72">
        <v>11</v>
      </c>
      <c r="HV91" s="72">
        <v>2</v>
      </c>
      <c r="HW91" s="72">
        <v>1.5</v>
      </c>
      <c r="HX91" s="72">
        <v>1</v>
      </c>
      <c r="HY91" s="72">
        <v>1.5</v>
      </c>
      <c r="HZ91" s="72">
        <v>1</v>
      </c>
      <c r="IA91" s="72">
        <v>4</v>
      </c>
      <c r="IB91" s="72">
        <v>0.5</v>
      </c>
      <c r="IC91" s="72">
        <v>0.5</v>
      </c>
      <c r="ID91" s="72">
        <v>0.5</v>
      </c>
      <c r="IE91" s="72">
        <v>0.5</v>
      </c>
      <c r="IF91" s="72">
        <v>0.5</v>
      </c>
      <c r="IG91" s="72">
        <v>0</v>
      </c>
      <c r="IH91" s="72">
        <v>0</v>
      </c>
      <c r="II91" s="63">
        <v>0</v>
      </c>
      <c r="IJ91" s="63">
        <v>0.5</v>
      </c>
      <c r="IK91" s="63">
        <v>0.5</v>
      </c>
      <c r="IL91" s="63">
        <v>0.5</v>
      </c>
      <c r="IM91" s="63">
        <v>0</v>
      </c>
      <c r="IN91" s="63">
        <f>AVERAGE(CongestionIndex!C189:D189)</f>
        <v>10</v>
      </c>
    </row>
    <row r="92" spans="1:251" s="13" customFormat="1" ht="15" customHeight="1">
      <c r="A92" s="69" t="s">
        <v>135</v>
      </c>
      <c r="B92" s="70">
        <v>0</v>
      </c>
      <c r="C92" s="70">
        <v>0.5</v>
      </c>
      <c r="D92" s="70">
        <v>1</v>
      </c>
      <c r="E92" s="70">
        <v>0</v>
      </c>
      <c r="F92" s="70">
        <v>1</v>
      </c>
      <c r="G92" s="70">
        <v>0</v>
      </c>
      <c r="H92" s="70">
        <v>0</v>
      </c>
      <c r="I92" s="70">
        <v>1</v>
      </c>
      <c r="J92" s="70">
        <v>1</v>
      </c>
      <c r="K92" s="70">
        <v>1</v>
      </c>
      <c r="L92" s="70">
        <v>0</v>
      </c>
      <c r="M92" s="70">
        <v>0</v>
      </c>
      <c r="N92" s="70">
        <v>0</v>
      </c>
      <c r="O92" s="70">
        <v>0</v>
      </c>
      <c r="P92" s="70">
        <v>2</v>
      </c>
      <c r="Q92" s="70">
        <v>0.5</v>
      </c>
      <c r="R92" s="70">
        <v>3.5</v>
      </c>
      <c r="S92" s="70">
        <v>1.5</v>
      </c>
      <c r="T92" s="70">
        <v>0</v>
      </c>
      <c r="U92" s="70">
        <v>0</v>
      </c>
      <c r="V92" s="70">
        <v>1</v>
      </c>
      <c r="W92" s="70">
        <v>2</v>
      </c>
      <c r="X92" s="70">
        <v>0.5</v>
      </c>
      <c r="Y92" s="70">
        <v>0.5</v>
      </c>
      <c r="Z92" s="70">
        <v>2</v>
      </c>
      <c r="AA92" s="70">
        <v>2.5</v>
      </c>
      <c r="AB92" s="70">
        <v>0</v>
      </c>
      <c r="AC92" s="70">
        <v>1.5</v>
      </c>
      <c r="AD92" s="70">
        <v>1.5</v>
      </c>
      <c r="AE92" s="70">
        <v>1.5</v>
      </c>
      <c r="AF92" s="70">
        <v>0.5</v>
      </c>
      <c r="AG92" s="70">
        <v>0.5</v>
      </c>
      <c r="AH92" s="70">
        <v>0</v>
      </c>
      <c r="AI92" s="70">
        <v>0</v>
      </c>
      <c r="AJ92" s="70">
        <v>0</v>
      </c>
      <c r="AK92" s="70">
        <v>0</v>
      </c>
      <c r="AL92" s="70">
        <v>0</v>
      </c>
      <c r="AM92" s="70">
        <v>0</v>
      </c>
      <c r="AN92" s="70">
        <v>1.5</v>
      </c>
      <c r="AO92" s="71">
        <v>0</v>
      </c>
      <c r="AP92" s="71">
        <v>0</v>
      </c>
      <c r="AQ92" s="71">
        <v>0</v>
      </c>
      <c r="AR92" s="71">
        <v>2</v>
      </c>
      <c r="AS92" s="70">
        <v>0</v>
      </c>
      <c r="AT92" s="71">
        <v>3.5</v>
      </c>
      <c r="AU92" s="70">
        <v>3</v>
      </c>
      <c r="AV92" s="70">
        <v>3.5</v>
      </c>
      <c r="AW92" s="70">
        <v>0.5</v>
      </c>
      <c r="AX92" s="70">
        <v>6.5</v>
      </c>
      <c r="AY92" s="70">
        <v>3.5</v>
      </c>
      <c r="AZ92" s="70">
        <v>0</v>
      </c>
      <c r="BA92" s="70">
        <v>1</v>
      </c>
      <c r="BB92" s="70">
        <v>0</v>
      </c>
      <c r="BC92" s="70">
        <v>0</v>
      </c>
      <c r="BD92" s="70">
        <v>0</v>
      </c>
      <c r="BE92" s="70">
        <v>1</v>
      </c>
      <c r="BF92" s="70">
        <v>0</v>
      </c>
      <c r="BG92" s="70">
        <v>4</v>
      </c>
      <c r="BH92" s="70">
        <v>0</v>
      </c>
      <c r="BI92" s="70">
        <v>0.5</v>
      </c>
      <c r="BJ92" s="70">
        <v>1.5</v>
      </c>
      <c r="BK92" s="70">
        <v>0</v>
      </c>
      <c r="BL92" s="70">
        <v>0</v>
      </c>
      <c r="BM92" s="70">
        <v>3</v>
      </c>
      <c r="BN92" s="70">
        <v>7.5</v>
      </c>
      <c r="BO92" s="70">
        <v>6.5</v>
      </c>
      <c r="BP92" s="70">
        <v>9.5</v>
      </c>
      <c r="BQ92" s="72">
        <v>0</v>
      </c>
      <c r="BR92" s="72">
        <v>0</v>
      </c>
      <c r="BS92" s="72">
        <v>2.5</v>
      </c>
      <c r="BT92" s="72">
        <v>0</v>
      </c>
      <c r="BU92" s="72">
        <v>0</v>
      </c>
      <c r="BV92" s="72">
        <v>4.5</v>
      </c>
      <c r="BW92" s="72">
        <v>2</v>
      </c>
      <c r="BX92" s="72">
        <v>1.5</v>
      </c>
      <c r="BY92" s="72">
        <v>4</v>
      </c>
      <c r="BZ92" s="72">
        <v>0</v>
      </c>
      <c r="CA92" s="72">
        <v>1</v>
      </c>
      <c r="CB92" s="72">
        <v>0</v>
      </c>
      <c r="CC92" s="72">
        <v>0</v>
      </c>
      <c r="CD92" s="72">
        <v>0</v>
      </c>
      <c r="CE92" s="72">
        <v>0</v>
      </c>
      <c r="CF92" s="72">
        <v>0</v>
      </c>
      <c r="CG92" s="72">
        <v>2.5</v>
      </c>
      <c r="CH92" s="72">
        <v>1.5</v>
      </c>
      <c r="CI92" s="72">
        <v>1</v>
      </c>
      <c r="CJ92" s="72">
        <v>0</v>
      </c>
      <c r="CK92" s="72">
        <v>2</v>
      </c>
      <c r="CL92" s="72">
        <v>1.5</v>
      </c>
      <c r="CM92" s="72">
        <v>0</v>
      </c>
      <c r="CN92" s="72">
        <v>0</v>
      </c>
      <c r="CO92" s="72">
        <v>0</v>
      </c>
      <c r="CP92" s="72">
        <v>0</v>
      </c>
      <c r="CQ92" s="72">
        <v>0</v>
      </c>
      <c r="CR92" s="72">
        <v>0</v>
      </c>
      <c r="CS92" s="72">
        <v>0</v>
      </c>
      <c r="CT92" s="72">
        <v>0</v>
      </c>
      <c r="CU92" s="72">
        <v>0</v>
      </c>
      <c r="CV92" s="72">
        <v>0</v>
      </c>
      <c r="CW92" s="72">
        <v>0</v>
      </c>
      <c r="CX92" s="72">
        <v>0</v>
      </c>
      <c r="CY92" s="72">
        <v>0</v>
      </c>
      <c r="CZ92" s="72">
        <v>0.5</v>
      </c>
      <c r="DA92" s="72">
        <v>0</v>
      </c>
      <c r="DB92" s="72">
        <v>0</v>
      </c>
      <c r="DC92" s="72">
        <v>0</v>
      </c>
      <c r="DD92" s="72">
        <v>0</v>
      </c>
      <c r="DE92" s="72">
        <v>0</v>
      </c>
      <c r="DF92" s="72">
        <v>0</v>
      </c>
      <c r="DG92" s="72">
        <v>0</v>
      </c>
      <c r="DH92" s="72">
        <v>0</v>
      </c>
      <c r="DI92" s="72">
        <v>0</v>
      </c>
      <c r="DJ92" s="72">
        <v>0</v>
      </c>
      <c r="DK92" s="72">
        <v>0</v>
      </c>
      <c r="DL92" s="72">
        <v>0</v>
      </c>
      <c r="DM92" s="72">
        <v>0</v>
      </c>
      <c r="DN92" s="72">
        <v>0</v>
      </c>
      <c r="DO92" s="72">
        <v>0</v>
      </c>
      <c r="DP92" s="72">
        <v>0</v>
      </c>
      <c r="DQ92" s="72">
        <v>0</v>
      </c>
      <c r="DR92" s="72">
        <v>0</v>
      </c>
      <c r="DS92" s="72">
        <v>0</v>
      </c>
      <c r="DT92" s="72">
        <v>0</v>
      </c>
      <c r="DU92" s="72">
        <v>0</v>
      </c>
      <c r="DV92" s="72">
        <v>0</v>
      </c>
      <c r="DW92" s="72">
        <v>0</v>
      </c>
      <c r="DX92" s="72">
        <v>0</v>
      </c>
      <c r="DY92" s="72">
        <v>1</v>
      </c>
      <c r="DZ92" s="72">
        <v>1</v>
      </c>
      <c r="EA92" s="72">
        <v>4</v>
      </c>
      <c r="EB92" s="72">
        <v>4.5</v>
      </c>
      <c r="EC92" s="72">
        <v>5</v>
      </c>
      <c r="ED92" s="72">
        <v>5.5</v>
      </c>
      <c r="EE92" s="72">
        <v>6</v>
      </c>
      <c r="EF92" s="72">
        <v>6.5</v>
      </c>
      <c r="EG92" s="72">
        <v>7</v>
      </c>
      <c r="EH92" s="72">
        <v>7</v>
      </c>
      <c r="EI92" s="72">
        <v>7</v>
      </c>
      <c r="EJ92" s="72">
        <v>7</v>
      </c>
      <c r="EK92" s="72">
        <v>6</v>
      </c>
      <c r="EL92" s="72">
        <v>4.5</v>
      </c>
      <c r="EM92" s="72">
        <v>4.5</v>
      </c>
      <c r="EN92" s="72">
        <v>5</v>
      </c>
      <c r="EO92" s="72">
        <v>4</v>
      </c>
      <c r="EP92" s="72">
        <v>4.5</v>
      </c>
      <c r="EQ92" s="72">
        <v>4</v>
      </c>
      <c r="ER92" s="72">
        <v>0</v>
      </c>
      <c r="ES92" s="72">
        <v>0</v>
      </c>
      <c r="ET92" s="72">
        <v>0</v>
      </c>
      <c r="EU92" s="72">
        <v>0</v>
      </c>
      <c r="EV92" s="72">
        <v>0</v>
      </c>
      <c r="EW92" s="72">
        <v>0</v>
      </c>
      <c r="EX92" s="72">
        <v>0</v>
      </c>
      <c r="EY92" s="72">
        <v>0</v>
      </c>
      <c r="EZ92" s="72">
        <v>0</v>
      </c>
      <c r="FA92" s="72">
        <v>0</v>
      </c>
      <c r="FB92" s="72">
        <v>0</v>
      </c>
      <c r="FC92" s="72">
        <v>0</v>
      </c>
      <c r="FD92" s="72">
        <v>0</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0.5</v>
      </c>
      <c r="GI92" s="72">
        <v>0.5</v>
      </c>
      <c r="GJ92" s="72">
        <v>0.5</v>
      </c>
      <c r="GK92" s="72">
        <v>0.5</v>
      </c>
      <c r="GL92" s="72">
        <v>0.5</v>
      </c>
      <c r="GM92" s="72">
        <v>0.5</v>
      </c>
      <c r="GN92" s="72">
        <v>0.5</v>
      </c>
      <c r="GO92" s="72">
        <v>0.5</v>
      </c>
      <c r="GP92" s="72">
        <v>0.5</v>
      </c>
      <c r="GQ92" s="72">
        <v>0.5</v>
      </c>
      <c r="GR92" s="72">
        <v>0.5</v>
      </c>
      <c r="GS92" s="72">
        <v>0.5</v>
      </c>
      <c r="GT92" s="72">
        <v>0.5</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v>
      </c>
      <c r="IC92" s="72">
        <v>0</v>
      </c>
      <c r="ID92" s="72">
        <v>0.5</v>
      </c>
      <c r="IE92" s="72">
        <v>0</v>
      </c>
      <c r="IF92" s="72">
        <v>0.5</v>
      </c>
      <c r="IG92" s="72">
        <v>0.5</v>
      </c>
      <c r="IH92" s="72">
        <v>0.5</v>
      </c>
      <c r="II92" s="63">
        <v>0.5</v>
      </c>
      <c r="IJ92" s="63">
        <v>0</v>
      </c>
      <c r="IK92" s="63">
        <v>0</v>
      </c>
      <c r="IL92" s="63">
        <v>0</v>
      </c>
      <c r="IM92" s="63">
        <v>0</v>
      </c>
      <c r="IN92" s="63">
        <f>AVERAGE(CongestionIndex!C190:D190)</f>
        <v>10</v>
      </c>
      <c r="IO92" s="62">
        <f>SUM(IN88:IN99)/12</f>
        <v>5.125</v>
      </c>
      <c r="IP92" s="62">
        <f>SUM(IM88:IM99)/12</f>
        <v>1.9583333333333333</v>
      </c>
      <c r="IQ92" s="163">
        <f>IO92-IP92</f>
        <v>3.166666666666667</v>
      </c>
    </row>
    <row r="93" spans="1:251" s="13" customFormat="1" ht="15" customHeight="1">
      <c r="A93" s="69" t="s">
        <v>136</v>
      </c>
      <c r="B93" s="70">
        <v>0</v>
      </c>
      <c r="C93" s="70">
        <v>0</v>
      </c>
      <c r="D93" s="70">
        <v>2.5</v>
      </c>
      <c r="E93" s="70">
        <v>0.5</v>
      </c>
      <c r="F93" s="70">
        <v>0.5</v>
      </c>
      <c r="G93" s="70">
        <v>0</v>
      </c>
      <c r="H93" s="70">
        <v>0</v>
      </c>
      <c r="I93" s="70">
        <v>0</v>
      </c>
      <c r="J93" s="70">
        <v>0</v>
      </c>
      <c r="K93" s="70">
        <v>0</v>
      </c>
      <c r="L93" s="70">
        <v>0</v>
      </c>
      <c r="M93" s="70">
        <v>0</v>
      </c>
      <c r="N93" s="70">
        <v>0</v>
      </c>
      <c r="O93" s="70">
        <v>1</v>
      </c>
      <c r="P93" s="70">
        <v>0</v>
      </c>
      <c r="Q93" s="70">
        <v>0</v>
      </c>
      <c r="R93" s="70">
        <v>0</v>
      </c>
      <c r="S93" s="70">
        <v>0</v>
      </c>
      <c r="T93" s="70">
        <v>0</v>
      </c>
      <c r="U93" s="70">
        <v>0</v>
      </c>
      <c r="V93" s="70">
        <v>0</v>
      </c>
      <c r="W93" s="70">
        <v>0.5</v>
      </c>
      <c r="X93" s="70">
        <v>0</v>
      </c>
      <c r="Y93" s="70">
        <v>3.5</v>
      </c>
      <c r="Z93" s="70">
        <v>0</v>
      </c>
      <c r="AA93" s="70">
        <v>0.5</v>
      </c>
      <c r="AB93" s="70">
        <v>0</v>
      </c>
      <c r="AC93" s="70">
        <v>0.5</v>
      </c>
      <c r="AD93" s="70">
        <v>0</v>
      </c>
      <c r="AE93" s="70">
        <v>0</v>
      </c>
      <c r="AF93" s="70">
        <v>0</v>
      </c>
      <c r="AG93" s="70">
        <v>0</v>
      </c>
      <c r="AH93" s="70">
        <v>0</v>
      </c>
      <c r="AI93" s="70">
        <v>0</v>
      </c>
      <c r="AJ93" s="70">
        <v>0</v>
      </c>
      <c r="AK93" s="70">
        <v>0</v>
      </c>
      <c r="AL93" s="70">
        <v>0</v>
      </c>
      <c r="AM93" s="70">
        <v>3</v>
      </c>
      <c r="AN93" s="70">
        <v>0</v>
      </c>
      <c r="AO93" s="71">
        <v>0.5</v>
      </c>
      <c r="AP93" s="71">
        <v>0</v>
      </c>
      <c r="AQ93" s="71">
        <v>0</v>
      </c>
      <c r="AR93" s="71">
        <v>0</v>
      </c>
      <c r="AS93" s="70">
        <v>0</v>
      </c>
      <c r="AT93" s="71">
        <v>9.5</v>
      </c>
      <c r="AU93" s="70">
        <v>0</v>
      </c>
      <c r="AV93" s="70">
        <v>0</v>
      </c>
      <c r="AW93" s="70">
        <v>0</v>
      </c>
      <c r="AX93" s="70">
        <v>0</v>
      </c>
      <c r="AY93" s="70">
        <v>1.5</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2">
        <v>0</v>
      </c>
      <c r="BR93" s="72">
        <v>0</v>
      </c>
      <c r="BS93" s="72">
        <v>0</v>
      </c>
      <c r="BT93" s="72">
        <v>0</v>
      </c>
      <c r="BU93" s="72">
        <v>0</v>
      </c>
      <c r="BV93" s="72">
        <v>0.5</v>
      </c>
      <c r="BW93" s="72">
        <v>0</v>
      </c>
      <c r="BX93" s="72">
        <v>1.5</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4.5</v>
      </c>
      <c r="DO93" s="72">
        <v>0</v>
      </c>
      <c r="DP93" s="72">
        <v>0</v>
      </c>
      <c r="DQ93" s="72">
        <v>0</v>
      </c>
      <c r="DR93" s="72">
        <v>0</v>
      </c>
      <c r="DS93" s="72">
        <v>0</v>
      </c>
      <c r="DT93" s="72">
        <v>0</v>
      </c>
      <c r="DU93" s="72">
        <v>0</v>
      </c>
      <c r="DV93" s="72">
        <v>0</v>
      </c>
      <c r="DW93" s="72">
        <v>0</v>
      </c>
      <c r="DX93" s="72">
        <v>0</v>
      </c>
      <c r="DY93" s="72">
        <v>0</v>
      </c>
      <c r="DZ93" s="72">
        <v>0</v>
      </c>
      <c r="EA93" s="72">
        <v>0</v>
      </c>
      <c r="EB93" s="72">
        <v>0</v>
      </c>
      <c r="EC93" s="72">
        <v>0</v>
      </c>
      <c r="ED93" s="72">
        <v>0</v>
      </c>
      <c r="EE93" s="72">
        <v>0</v>
      </c>
      <c r="EF93" s="72">
        <v>0</v>
      </c>
      <c r="EG93" s="72">
        <v>0</v>
      </c>
      <c r="EH93" s="72">
        <v>0.5</v>
      </c>
      <c r="EI93" s="72">
        <v>1</v>
      </c>
      <c r="EJ93" s="72">
        <v>0.5</v>
      </c>
      <c r="EK93" s="72">
        <v>0.5</v>
      </c>
      <c r="EL93" s="72">
        <v>1</v>
      </c>
      <c r="EM93" s="72">
        <v>0.5</v>
      </c>
      <c r="EN93" s="72">
        <v>0.5</v>
      </c>
      <c r="EO93" s="72">
        <v>0.5</v>
      </c>
      <c r="EP93" s="72">
        <v>0.5</v>
      </c>
      <c r="EQ93" s="72">
        <v>0.5</v>
      </c>
      <c r="ER93" s="72">
        <v>10.5</v>
      </c>
      <c r="ES93" s="72">
        <v>10.5</v>
      </c>
      <c r="ET93" s="72">
        <v>11.5</v>
      </c>
      <c r="EU93" s="72">
        <v>8.5</v>
      </c>
      <c r="EV93" s="72">
        <v>6</v>
      </c>
      <c r="EW93" s="72">
        <v>6</v>
      </c>
      <c r="EX93" s="72">
        <v>5</v>
      </c>
      <c r="EY93" s="72">
        <v>5.5</v>
      </c>
      <c r="EZ93" s="72">
        <v>3.5</v>
      </c>
      <c r="FA93" s="72">
        <v>4</v>
      </c>
      <c r="FB93" s="72">
        <v>1.5</v>
      </c>
      <c r="FC93" s="72">
        <v>3</v>
      </c>
      <c r="FD93" s="72">
        <v>3</v>
      </c>
      <c r="FE93" s="72">
        <v>0</v>
      </c>
      <c r="FF93" s="72">
        <v>0</v>
      </c>
      <c r="FG93" s="72">
        <v>0</v>
      </c>
      <c r="FH93" s="72">
        <v>0</v>
      </c>
      <c r="FI93" s="72">
        <v>0</v>
      </c>
      <c r="FJ93" s="72">
        <v>0</v>
      </c>
      <c r="FK93" s="72">
        <v>0</v>
      </c>
      <c r="FL93" s="72">
        <v>0</v>
      </c>
      <c r="FM93" s="72">
        <v>0</v>
      </c>
      <c r="FN93" s="72">
        <v>0</v>
      </c>
      <c r="FO93" s="72">
        <v>0</v>
      </c>
      <c r="FP93" s="72">
        <v>0</v>
      </c>
      <c r="FQ93" s="72">
        <v>0</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1</v>
      </c>
      <c r="HC93" s="72">
        <v>1</v>
      </c>
      <c r="HD93" s="72">
        <v>1</v>
      </c>
      <c r="HE93" s="72">
        <v>1</v>
      </c>
      <c r="HF93" s="72">
        <v>1</v>
      </c>
      <c r="HG93" s="72">
        <v>1</v>
      </c>
      <c r="HH93" s="72">
        <v>1</v>
      </c>
      <c r="HI93" s="72">
        <v>1</v>
      </c>
      <c r="HJ93" s="72">
        <v>1</v>
      </c>
      <c r="HK93" s="72">
        <v>1</v>
      </c>
      <c r="HL93" s="72">
        <v>1</v>
      </c>
      <c r="HM93" s="72">
        <v>1</v>
      </c>
      <c r="HN93" s="72">
        <v>1</v>
      </c>
      <c r="HO93" s="72">
        <v>1</v>
      </c>
      <c r="HP93" s="72">
        <v>1</v>
      </c>
      <c r="HQ93" s="72">
        <v>1</v>
      </c>
      <c r="HR93" s="72">
        <v>1</v>
      </c>
      <c r="HS93" s="72">
        <v>1</v>
      </c>
      <c r="HT93" s="72">
        <v>1</v>
      </c>
      <c r="HU93" s="72">
        <v>0.5</v>
      </c>
      <c r="HV93" s="72">
        <v>0.5</v>
      </c>
      <c r="HW93" s="72">
        <v>0.5</v>
      </c>
      <c r="HX93" s="72">
        <v>0.5</v>
      </c>
      <c r="HY93" s="72">
        <v>0.5</v>
      </c>
      <c r="HZ93" s="72">
        <v>0.5</v>
      </c>
      <c r="IA93" s="72">
        <v>0.5</v>
      </c>
      <c r="IB93" s="72">
        <v>2</v>
      </c>
      <c r="IC93" s="72">
        <v>2</v>
      </c>
      <c r="ID93" s="72">
        <v>0</v>
      </c>
      <c r="IE93" s="72">
        <v>0</v>
      </c>
      <c r="IF93" s="72">
        <v>0</v>
      </c>
      <c r="IG93" s="72">
        <v>0</v>
      </c>
      <c r="IH93" s="72">
        <v>0</v>
      </c>
      <c r="II93" s="63">
        <v>0</v>
      </c>
      <c r="IJ93" s="63">
        <v>4.5</v>
      </c>
      <c r="IK93" s="63">
        <v>2.5</v>
      </c>
      <c r="IL93" s="63">
        <v>0</v>
      </c>
      <c r="IM93" s="63">
        <v>2</v>
      </c>
      <c r="IN93" s="63">
        <f>AVERAGE(CongestionIndex!C191:D191)</f>
        <v>0</v>
      </c>
    </row>
    <row r="94" spans="1:251" s="13" customFormat="1" ht="15" customHeight="1">
      <c r="A94" s="69" t="s">
        <v>137</v>
      </c>
      <c r="B94" s="70">
        <v>0</v>
      </c>
      <c r="C94" s="70">
        <v>0</v>
      </c>
      <c r="D94" s="70">
        <v>0</v>
      </c>
      <c r="E94" s="70">
        <v>0</v>
      </c>
      <c r="F94" s="70">
        <v>0</v>
      </c>
      <c r="G94" s="70">
        <v>0</v>
      </c>
      <c r="H94" s="70">
        <v>0</v>
      </c>
      <c r="I94" s="70">
        <v>0</v>
      </c>
      <c r="J94" s="70">
        <v>0</v>
      </c>
      <c r="K94" s="70">
        <v>0</v>
      </c>
      <c r="L94" s="70">
        <v>0</v>
      </c>
      <c r="M94" s="70">
        <v>0</v>
      </c>
      <c r="N94" s="70">
        <v>0</v>
      </c>
      <c r="O94" s="70">
        <v>0</v>
      </c>
      <c r="P94" s="70">
        <v>0</v>
      </c>
      <c r="Q94" s="70">
        <v>0</v>
      </c>
      <c r="R94" s="70">
        <v>1</v>
      </c>
      <c r="S94" s="70">
        <v>0</v>
      </c>
      <c r="T94" s="70">
        <v>0</v>
      </c>
      <c r="U94" s="70">
        <v>0</v>
      </c>
      <c r="V94" s="70">
        <v>1</v>
      </c>
      <c r="W94" s="70">
        <v>0.5</v>
      </c>
      <c r="X94" s="70">
        <v>2</v>
      </c>
      <c r="Y94" s="70">
        <v>0</v>
      </c>
      <c r="Z94" s="70">
        <v>0</v>
      </c>
      <c r="AA94" s="70">
        <v>2.5</v>
      </c>
      <c r="AB94" s="70">
        <v>0</v>
      </c>
      <c r="AC94" s="70">
        <v>4.5</v>
      </c>
      <c r="AD94" s="70">
        <v>4.5</v>
      </c>
      <c r="AE94" s="70">
        <v>4.5</v>
      </c>
      <c r="AF94" s="70">
        <v>1.5</v>
      </c>
      <c r="AG94" s="70">
        <v>1.5</v>
      </c>
      <c r="AH94" s="70">
        <v>0</v>
      </c>
      <c r="AI94" s="70">
        <v>0</v>
      </c>
      <c r="AJ94" s="70">
        <v>0</v>
      </c>
      <c r="AK94" s="70">
        <v>0</v>
      </c>
      <c r="AL94" s="70">
        <v>10.5</v>
      </c>
      <c r="AM94" s="70">
        <v>0</v>
      </c>
      <c r="AN94" s="70">
        <v>0</v>
      </c>
      <c r="AO94" s="71">
        <v>0</v>
      </c>
      <c r="AP94" s="71">
        <v>0</v>
      </c>
      <c r="AQ94" s="71">
        <v>0</v>
      </c>
      <c r="AR94" s="71">
        <v>0</v>
      </c>
      <c r="AS94" s="70">
        <v>0</v>
      </c>
      <c r="AT94" s="71">
        <v>0</v>
      </c>
      <c r="AU94" s="70">
        <v>0</v>
      </c>
      <c r="AV94" s="70">
        <v>0</v>
      </c>
      <c r="AW94" s="70">
        <v>3</v>
      </c>
      <c r="AX94" s="70">
        <v>0</v>
      </c>
      <c r="AY94" s="70">
        <v>0</v>
      </c>
      <c r="AZ94" s="70">
        <v>0</v>
      </c>
      <c r="BA94" s="70">
        <v>0</v>
      </c>
      <c r="BB94" s="70">
        <v>0</v>
      </c>
      <c r="BC94" s="70">
        <v>0</v>
      </c>
      <c r="BD94" s="70">
        <v>0</v>
      </c>
      <c r="BE94" s="70">
        <v>0</v>
      </c>
      <c r="BF94" s="70">
        <v>0</v>
      </c>
      <c r="BG94" s="70">
        <v>1.5</v>
      </c>
      <c r="BH94" s="70">
        <v>0</v>
      </c>
      <c r="BI94" s="70">
        <v>3.5</v>
      </c>
      <c r="BJ94" s="70">
        <v>0.5</v>
      </c>
      <c r="BK94" s="70">
        <v>2</v>
      </c>
      <c r="BL94" s="70">
        <v>2</v>
      </c>
      <c r="BM94" s="70">
        <v>1</v>
      </c>
      <c r="BN94" s="70">
        <v>7.5</v>
      </c>
      <c r="BO94" s="70">
        <v>0</v>
      </c>
      <c r="BP94" s="70">
        <v>0</v>
      </c>
      <c r="BQ94" s="72">
        <v>0</v>
      </c>
      <c r="BR94" s="72">
        <v>0</v>
      </c>
      <c r="BS94" s="72">
        <v>0</v>
      </c>
      <c r="BT94" s="72">
        <v>0</v>
      </c>
      <c r="BU94" s="72">
        <v>2</v>
      </c>
      <c r="BV94" s="72">
        <v>3</v>
      </c>
      <c r="BW94" s="72">
        <v>6.5</v>
      </c>
      <c r="BX94" s="72">
        <v>3</v>
      </c>
      <c r="BY94" s="72">
        <v>0</v>
      </c>
      <c r="BZ94" s="72">
        <v>0</v>
      </c>
      <c r="CA94" s="72">
        <v>3.5</v>
      </c>
      <c r="CB94" s="72">
        <v>0</v>
      </c>
      <c r="CC94" s="72">
        <v>0</v>
      </c>
      <c r="CD94" s="72">
        <v>0</v>
      </c>
      <c r="CE94" s="72">
        <v>0</v>
      </c>
      <c r="CF94" s="72">
        <v>0</v>
      </c>
      <c r="CG94" s="72">
        <v>0</v>
      </c>
      <c r="CH94" s="72">
        <v>0</v>
      </c>
      <c r="CI94" s="72">
        <v>5</v>
      </c>
      <c r="CJ94" s="72">
        <v>1.5</v>
      </c>
      <c r="CK94" s="72">
        <v>3</v>
      </c>
      <c r="CL94" s="72">
        <v>4</v>
      </c>
      <c r="CM94" s="72">
        <v>2</v>
      </c>
      <c r="CN94" s="72">
        <v>1</v>
      </c>
      <c r="CO94" s="72">
        <v>3</v>
      </c>
      <c r="CP94" s="72">
        <v>3.5</v>
      </c>
      <c r="CQ94" s="72">
        <v>2</v>
      </c>
      <c r="CR94" s="72">
        <v>0.5</v>
      </c>
      <c r="CS94" s="72">
        <v>0.5</v>
      </c>
      <c r="CT94" s="72">
        <v>4</v>
      </c>
      <c r="CU94" s="72">
        <v>2</v>
      </c>
      <c r="CV94" s="72">
        <v>0.5</v>
      </c>
      <c r="CW94" s="72">
        <v>1</v>
      </c>
      <c r="CX94" s="72">
        <v>1.5</v>
      </c>
      <c r="CY94" s="72">
        <v>2</v>
      </c>
      <c r="CZ94" s="72">
        <v>3.5</v>
      </c>
      <c r="DA94" s="72">
        <v>7.5</v>
      </c>
      <c r="DB94" s="72">
        <v>5</v>
      </c>
      <c r="DC94" s="72">
        <v>3.5</v>
      </c>
      <c r="DD94" s="72">
        <v>3.5</v>
      </c>
      <c r="DE94" s="72">
        <v>1</v>
      </c>
      <c r="DF94" s="72">
        <v>0</v>
      </c>
      <c r="DG94" s="72">
        <v>1.5</v>
      </c>
      <c r="DH94" s="72">
        <v>0</v>
      </c>
      <c r="DI94" s="72">
        <v>0</v>
      </c>
      <c r="DJ94" s="72">
        <v>1</v>
      </c>
      <c r="DK94" s="72">
        <v>2</v>
      </c>
      <c r="DL94" s="72">
        <v>2.5</v>
      </c>
      <c r="DM94" s="72">
        <v>2</v>
      </c>
      <c r="DN94" s="72">
        <v>3</v>
      </c>
      <c r="DO94" s="72">
        <v>3</v>
      </c>
      <c r="DP94" s="72">
        <v>3.5</v>
      </c>
      <c r="DQ94" s="72">
        <v>2</v>
      </c>
      <c r="DR94" s="72">
        <v>7</v>
      </c>
      <c r="DS94" s="72">
        <v>5</v>
      </c>
      <c r="DT94" s="72">
        <v>7</v>
      </c>
      <c r="DU94" s="72">
        <v>7</v>
      </c>
      <c r="DV94" s="72">
        <v>8</v>
      </c>
      <c r="DW94" s="72">
        <v>9</v>
      </c>
      <c r="DX94" s="72">
        <v>8.5</v>
      </c>
      <c r="DY94" s="72">
        <v>8</v>
      </c>
      <c r="DZ94" s="72">
        <v>2.5</v>
      </c>
      <c r="EA94" s="72">
        <v>5</v>
      </c>
      <c r="EB94" s="72">
        <v>5.5</v>
      </c>
      <c r="EC94" s="72">
        <v>6</v>
      </c>
      <c r="ED94" s="72">
        <v>5.5</v>
      </c>
      <c r="EE94" s="72">
        <v>5.5</v>
      </c>
      <c r="EF94" s="72">
        <v>6</v>
      </c>
      <c r="EG94" s="72">
        <v>5</v>
      </c>
      <c r="EH94" s="72">
        <v>5</v>
      </c>
      <c r="EI94" s="72">
        <v>5</v>
      </c>
      <c r="EJ94" s="72">
        <v>5.5</v>
      </c>
      <c r="EK94" s="72">
        <v>7</v>
      </c>
      <c r="EL94" s="72">
        <v>5.5</v>
      </c>
      <c r="EM94" s="72">
        <v>4</v>
      </c>
      <c r="EN94" s="72">
        <v>5</v>
      </c>
      <c r="EO94" s="72">
        <v>4</v>
      </c>
      <c r="EP94" s="72">
        <v>3</v>
      </c>
      <c r="EQ94" s="72">
        <v>2</v>
      </c>
      <c r="ER94" s="72">
        <v>2</v>
      </c>
      <c r="ES94" s="72">
        <v>2</v>
      </c>
      <c r="ET94" s="72">
        <v>1.5</v>
      </c>
      <c r="EU94" s="72">
        <v>1.5</v>
      </c>
      <c r="EV94" s="72">
        <v>0.5</v>
      </c>
      <c r="EW94" s="72">
        <v>0.5</v>
      </c>
      <c r="EX94" s="72">
        <v>1.5</v>
      </c>
      <c r="EY94" s="72">
        <v>1.5</v>
      </c>
      <c r="EZ94" s="72">
        <v>1.5</v>
      </c>
      <c r="FA94" s="72">
        <v>2</v>
      </c>
      <c r="FB94" s="72">
        <v>2.5</v>
      </c>
      <c r="FC94" s="72">
        <v>2</v>
      </c>
      <c r="FD94" s="72">
        <v>2</v>
      </c>
      <c r="FE94" s="72">
        <v>7.5</v>
      </c>
      <c r="FF94" s="72">
        <v>4</v>
      </c>
      <c r="FG94" s="72">
        <v>4.5</v>
      </c>
      <c r="FH94" s="72">
        <v>2.5</v>
      </c>
      <c r="FI94" s="72">
        <v>3</v>
      </c>
      <c r="FJ94" s="72">
        <v>3.5</v>
      </c>
      <c r="FK94" s="72">
        <v>3.5</v>
      </c>
      <c r="FL94" s="72">
        <v>4</v>
      </c>
      <c r="FM94" s="72">
        <v>3</v>
      </c>
      <c r="FN94" s="72">
        <v>3</v>
      </c>
      <c r="FO94" s="72">
        <v>2</v>
      </c>
      <c r="FP94" s="72">
        <v>2</v>
      </c>
      <c r="FQ94" s="72">
        <v>3</v>
      </c>
      <c r="FR94" s="72">
        <v>3</v>
      </c>
      <c r="FS94" s="72">
        <v>2.5</v>
      </c>
      <c r="FT94" s="72">
        <v>3.5</v>
      </c>
      <c r="FU94" s="72">
        <v>3.5</v>
      </c>
      <c r="FV94" s="72">
        <v>4</v>
      </c>
      <c r="FW94" s="72">
        <v>3.5</v>
      </c>
      <c r="FX94" s="72">
        <v>3</v>
      </c>
      <c r="FY94" s="72">
        <v>4.5</v>
      </c>
      <c r="FZ94" s="72">
        <v>5.5</v>
      </c>
      <c r="GA94" s="72">
        <v>7</v>
      </c>
      <c r="GB94" s="72">
        <v>4</v>
      </c>
      <c r="GC94" s="72">
        <v>5</v>
      </c>
      <c r="GD94" s="72">
        <v>3</v>
      </c>
      <c r="GE94" s="72">
        <v>2</v>
      </c>
      <c r="GF94" s="72">
        <v>3</v>
      </c>
      <c r="GG94" s="72">
        <v>4</v>
      </c>
      <c r="GH94" s="72">
        <v>4.5</v>
      </c>
      <c r="GI94" s="72">
        <v>6</v>
      </c>
      <c r="GJ94" s="72">
        <v>5</v>
      </c>
      <c r="GK94" s="72">
        <v>4</v>
      </c>
      <c r="GL94" s="72">
        <v>5</v>
      </c>
      <c r="GM94" s="72">
        <v>5</v>
      </c>
      <c r="GN94" s="72">
        <v>3.5</v>
      </c>
      <c r="GO94" s="72">
        <v>3.5</v>
      </c>
      <c r="GP94" s="72">
        <v>4.5</v>
      </c>
      <c r="GQ94" s="72">
        <v>5.5</v>
      </c>
      <c r="GR94" s="72">
        <v>7</v>
      </c>
      <c r="GS94" s="72">
        <v>6</v>
      </c>
      <c r="GT94" s="72">
        <v>1.5</v>
      </c>
      <c r="GU94" s="72">
        <v>1.5</v>
      </c>
      <c r="GV94" s="72">
        <v>1</v>
      </c>
      <c r="GW94" s="72">
        <v>1</v>
      </c>
      <c r="GX94" s="72">
        <v>1</v>
      </c>
      <c r="GY94" s="72">
        <v>1</v>
      </c>
      <c r="GZ94" s="72">
        <v>1</v>
      </c>
      <c r="HA94" s="72">
        <v>1</v>
      </c>
      <c r="HB94" s="72">
        <v>1</v>
      </c>
      <c r="HC94" s="72">
        <v>1</v>
      </c>
      <c r="HD94" s="72">
        <v>2</v>
      </c>
      <c r="HE94" s="72">
        <v>3.5</v>
      </c>
      <c r="HF94" s="72">
        <v>4</v>
      </c>
      <c r="HG94" s="72">
        <v>2</v>
      </c>
      <c r="HH94" s="72">
        <v>2</v>
      </c>
      <c r="HI94" s="72">
        <v>3.5</v>
      </c>
      <c r="HJ94" s="72">
        <v>4.5</v>
      </c>
      <c r="HK94" s="72">
        <v>5</v>
      </c>
      <c r="HL94" s="72">
        <v>6</v>
      </c>
      <c r="HM94" s="72">
        <v>4.5</v>
      </c>
      <c r="HN94" s="72">
        <v>4.5</v>
      </c>
      <c r="HO94" s="72">
        <v>4.5</v>
      </c>
      <c r="HP94" s="72">
        <v>7</v>
      </c>
      <c r="HQ94" s="72">
        <v>3.5</v>
      </c>
      <c r="HR94" s="72">
        <v>6</v>
      </c>
      <c r="HS94" s="72">
        <v>7</v>
      </c>
      <c r="HT94" s="72">
        <v>4</v>
      </c>
      <c r="HU94" s="72">
        <v>6.5</v>
      </c>
      <c r="HV94" s="72">
        <v>6</v>
      </c>
      <c r="HW94" s="72">
        <v>4.5</v>
      </c>
      <c r="HX94" s="72">
        <v>2</v>
      </c>
      <c r="HY94" s="72">
        <v>5</v>
      </c>
      <c r="HZ94" s="72">
        <v>3</v>
      </c>
      <c r="IA94" s="72">
        <v>1.5</v>
      </c>
      <c r="IB94" s="72">
        <v>0.5</v>
      </c>
      <c r="IC94" s="72">
        <v>2.5</v>
      </c>
      <c r="ID94" s="72">
        <v>5</v>
      </c>
      <c r="IE94" s="72">
        <v>6</v>
      </c>
      <c r="IF94" s="72">
        <v>7</v>
      </c>
      <c r="IG94" s="72">
        <v>8</v>
      </c>
      <c r="IH94" s="72">
        <v>8</v>
      </c>
      <c r="II94" s="63">
        <v>2</v>
      </c>
      <c r="IJ94" s="63">
        <v>0.5</v>
      </c>
      <c r="IK94" s="63">
        <v>0.5</v>
      </c>
      <c r="IL94" s="63">
        <v>0</v>
      </c>
      <c r="IM94" s="63">
        <v>0</v>
      </c>
      <c r="IN94" s="63">
        <f>AVERAGE(CongestionIndex!C192:D192)</f>
        <v>0</v>
      </c>
    </row>
    <row r="95" spans="1:251" s="13" customFormat="1" ht="20.25" customHeight="1">
      <c r="A95" s="69" t="s">
        <v>590</v>
      </c>
      <c r="B95" s="70">
        <v>0</v>
      </c>
      <c r="C95" s="70">
        <v>0</v>
      </c>
      <c r="D95" s="70">
        <v>0</v>
      </c>
      <c r="E95" s="70">
        <v>0</v>
      </c>
      <c r="F95" s="70">
        <v>0</v>
      </c>
      <c r="G95" s="70">
        <v>0</v>
      </c>
      <c r="H95" s="70">
        <v>0</v>
      </c>
      <c r="I95" s="70">
        <v>0</v>
      </c>
      <c r="J95" s="70">
        <v>0</v>
      </c>
      <c r="K95" s="70">
        <v>0</v>
      </c>
      <c r="L95" s="70">
        <v>0</v>
      </c>
      <c r="M95" s="70">
        <v>0</v>
      </c>
      <c r="N95" s="70">
        <v>0</v>
      </c>
      <c r="O95" s="70">
        <v>0</v>
      </c>
      <c r="P95" s="70">
        <v>0.5</v>
      </c>
      <c r="Q95" s="70">
        <v>0</v>
      </c>
      <c r="R95" s="70">
        <v>0</v>
      </c>
      <c r="S95" s="70">
        <v>0</v>
      </c>
      <c r="T95" s="70">
        <v>0</v>
      </c>
      <c r="U95" s="70">
        <v>0</v>
      </c>
      <c r="V95" s="70">
        <v>0</v>
      </c>
      <c r="W95" s="70">
        <v>0</v>
      </c>
      <c r="X95" s="70">
        <v>0</v>
      </c>
      <c r="Y95" s="70">
        <v>0</v>
      </c>
      <c r="Z95" s="70">
        <v>0</v>
      </c>
      <c r="AA95" s="70">
        <v>0.5</v>
      </c>
      <c r="AB95" s="70">
        <v>0</v>
      </c>
      <c r="AC95" s="70">
        <v>0</v>
      </c>
      <c r="AD95" s="70">
        <v>0</v>
      </c>
      <c r="AE95" s="70">
        <v>0</v>
      </c>
      <c r="AF95" s="70">
        <v>0</v>
      </c>
      <c r="AG95" s="70">
        <v>0</v>
      </c>
      <c r="AH95" s="70">
        <v>0</v>
      </c>
      <c r="AI95" s="70">
        <v>0</v>
      </c>
      <c r="AJ95" s="70">
        <v>0</v>
      </c>
      <c r="AK95" s="70">
        <v>0</v>
      </c>
      <c r="AL95" s="70">
        <v>0</v>
      </c>
      <c r="AM95" s="70">
        <v>0</v>
      </c>
      <c r="AN95" s="70">
        <v>0</v>
      </c>
      <c r="AO95" s="71">
        <v>0</v>
      </c>
      <c r="AP95" s="71">
        <v>0</v>
      </c>
      <c r="AQ95" s="71">
        <v>0</v>
      </c>
      <c r="AR95" s="71">
        <v>0</v>
      </c>
      <c r="AS95" s="70">
        <v>0</v>
      </c>
      <c r="AT95" s="71">
        <v>0</v>
      </c>
      <c r="AU95" s="70">
        <v>0</v>
      </c>
      <c r="AV95" s="70">
        <v>0</v>
      </c>
      <c r="AW95" s="70">
        <v>3.5</v>
      </c>
      <c r="AX95" s="70">
        <v>0</v>
      </c>
      <c r="AY95" s="70">
        <v>1</v>
      </c>
      <c r="AZ95" s="70">
        <v>2</v>
      </c>
      <c r="BA95" s="70">
        <v>4</v>
      </c>
      <c r="BB95" s="70">
        <v>5.5</v>
      </c>
      <c r="BC95" s="70">
        <v>6.5</v>
      </c>
      <c r="BD95" s="70">
        <v>0</v>
      </c>
      <c r="BE95" s="70">
        <v>0</v>
      </c>
      <c r="BF95" s="70">
        <v>0</v>
      </c>
      <c r="BG95" s="70">
        <v>0</v>
      </c>
      <c r="BH95" s="70">
        <v>0</v>
      </c>
      <c r="BI95" s="70">
        <v>0</v>
      </c>
      <c r="BJ95" s="70">
        <v>0</v>
      </c>
      <c r="BK95" s="70">
        <v>0</v>
      </c>
      <c r="BL95" s="70">
        <v>0</v>
      </c>
      <c r="BM95" s="70">
        <v>0</v>
      </c>
      <c r="BN95" s="70">
        <v>0</v>
      </c>
      <c r="BO95" s="70">
        <v>3.5</v>
      </c>
      <c r="BP95" s="70">
        <v>6</v>
      </c>
      <c r="BQ95" s="72">
        <v>0</v>
      </c>
      <c r="BR95" s="72">
        <v>0</v>
      </c>
      <c r="BS95" s="72">
        <v>0</v>
      </c>
      <c r="BT95" s="72">
        <v>0</v>
      </c>
      <c r="BU95" s="72">
        <v>0</v>
      </c>
      <c r="BV95" s="72">
        <v>0</v>
      </c>
      <c r="BW95" s="72">
        <v>0</v>
      </c>
      <c r="BX95" s="72">
        <v>0</v>
      </c>
      <c r="BY95" s="72">
        <v>0</v>
      </c>
      <c r="BZ95" s="72">
        <v>0</v>
      </c>
      <c r="CA95" s="72">
        <v>0</v>
      </c>
      <c r="CB95" s="72">
        <v>1</v>
      </c>
      <c r="CC95" s="72">
        <v>0.5</v>
      </c>
      <c r="CD95" s="72">
        <v>1</v>
      </c>
      <c r="CE95" s="72">
        <v>0</v>
      </c>
      <c r="CF95" s="72">
        <v>0</v>
      </c>
      <c r="CG95" s="72">
        <v>0</v>
      </c>
      <c r="CH95" s="72">
        <v>0</v>
      </c>
      <c r="CI95" s="72">
        <v>3.5</v>
      </c>
      <c r="CJ95" s="72">
        <v>0</v>
      </c>
      <c r="CK95" s="72">
        <v>0</v>
      </c>
      <c r="CL95" s="72">
        <v>1</v>
      </c>
      <c r="CM95" s="72">
        <v>0</v>
      </c>
      <c r="CN95" s="72">
        <v>0.5</v>
      </c>
      <c r="CO95" s="72">
        <v>0</v>
      </c>
      <c r="CP95" s="72">
        <v>0</v>
      </c>
      <c r="CQ95" s="72">
        <v>0</v>
      </c>
      <c r="CR95" s="72">
        <v>2</v>
      </c>
      <c r="CS95" s="72">
        <v>2</v>
      </c>
      <c r="CT95" s="72">
        <v>0.5</v>
      </c>
      <c r="CU95" s="72">
        <v>0</v>
      </c>
      <c r="CV95" s="72">
        <v>3</v>
      </c>
      <c r="CW95" s="72">
        <v>0</v>
      </c>
      <c r="CX95" s="72">
        <v>0</v>
      </c>
      <c r="CY95" s="72">
        <v>0</v>
      </c>
      <c r="CZ95" s="72">
        <v>1</v>
      </c>
      <c r="DA95" s="72">
        <v>1.5</v>
      </c>
      <c r="DB95" s="72">
        <v>0</v>
      </c>
      <c r="DC95" s="72">
        <v>0</v>
      </c>
      <c r="DD95" s="72">
        <v>2</v>
      </c>
      <c r="DE95" s="72">
        <v>0</v>
      </c>
      <c r="DF95" s="72">
        <v>1</v>
      </c>
      <c r="DG95" s="72">
        <v>0</v>
      </c>
      <c r="DH95" s="72">
        <v>1.5</v>
      </c>
      <c r="DI95" s="72">
        <v>0</v>
      </c>
      <c r="DJ95" s="72">
        <v>0</v>
      </c>
      <c r="DK95" s="72">
        <v>0</v>
      </c>
      <c r="DL95" s="72">
        <v>0</v>
      </c>
      <c r="DM95" s="72">
        <v>2.5</v>
      </c>
      <c r="DN95" s="72">
        <v>4</v>
      </c>
      <c r="DO95" s="72">
        <v>0</v>
      </c>
      <c r="DP95" s="72">
        <v>0</v>
      </c>
      <c r="DQ95" s="72">
        <v>0</v>
      </c>
      <c r="DR95" s="72">
        <v>0</v>
      </c>
      <c r="DS95" s="72">
        <v>0</v>
      </c>
      <c r="DT95" s="72">
        <v>0</v>
      </c>
      <c r="DU95" s="72">
        <v>0</v>
      </c>
      <c r="DV95" s="72">
        <v>0</v>
      </c>
      <c r="DW95" s="72">
        <v>0</v>
      </c>
      <c r="DX95" s="72">
        <v>0</v>
      </c>
      <c r="DY95" s="72">
        <v>0</v>
      </c>
      <c r="DZ95" s="72">
        <v>0</v>
      </c>
      <c r="EA95" s="72">
        <v>0</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0.5</v>
      </c>
      <c r="GU95" s="72">
        <v>0.5</v>
      </c>
      <c r="GV95" s="72">
        <v>0.5</v>
      </c>
      <c r="GW95" s="72">
        <v>0.5</v>
      </c>
      <c r="GX95" s="72">
        <v>0.5</v>
      </c>
      <c r="GY95" s="72">
        <v>0.5</v>
      </c>
      <c r="GZ95" s="72">
        <v>0.5</v>
      </c>
      <c r="HA95" s="72">
        <v>1</v>
      </c>
      <c r="HB95" s="72">
        <v>1</v>
      </c>
      <c r="HC95" s="72">
        <v>1</v>
      </c>
      <c r="HD95" s="72">
        <v>0.5</v>
      </c>
      <c r="HE95" s="72">
        <v>0.5</v>
      </c>
      <c r="HF95" s="72">
        <v>1</v>
      </c>
      <c r="HG95" s="72">
        <v>1</v>
      </c>
      <c r="HH95" s="72">
        <v>1</v>
      </c>
      <c r="HI95" s="72">
        <v>1</v>
      </c>
      <c r="HJ95" s="72">
        <v>0.5</v>
      </c>
      <c r="HK95" s="72">
        <v>0.5</v>
      </c>
      <c r="HL95" s="72">
        <v>0.5</v>
      </c>
      <c r="HM95" s="72">
        <v>0.5</v>
      </c>
      <c r="HN95" s="72">
        <v>0.5</v>
      </c>
      <c r="HO95" s="72">
        <v>0.5</v>
      </c>
      <c r="HP95" s="72">
        <v>0.5</v>
      </c>
      <c r="HQ95" s="72">
        <v>0.5</v>
      </c>
      <c r="HR95" s="72">
        <v>0.5</v>
      </c>
      <c r="HS95" s="72">
        <v>0.5</v>
      </c>
      <c r="HT95" s="72">
        <v>0.5</v>
      </c>
      <c r="HU95" s="72">
        <v>0.5</v>
      </c>
      <c r="HV95" s="72">
        <v>0.5</v>
      </c>
      <c r="HW95" s="72">
        <v>0.5</v>
      </c>
      <c r="HX95" s="72">
        <v>0.5</v>
      </c>
      <c r="HY95" s="72">
        <v>0.5</v>
      </c>
      <c r="HZ95" s="72">
        <v>0.5</v>
      </c>
      <c r="IA95" s="72">
        <v>0.5</v>
      </c>
      <c r="IB95" s="72">
        <v>0.5</v>
      </c>
      <c r="IC95" s="72">
        <v>0.5</v>
      </c>
      <c r="ID95" s="72">
        <v>0.5</v>
      </c>
      <c r="IE95" s="72">
        <v>0.5</v>
      </c>
      <c r="IF95" s="72">
        <v>0.5</v>
      </c>
      <c r="IG95" s="72">
        <v>0.5</v>
      </c>
      <c r="IH95" s="72">
        <v>0.5</v>
      </c>
      <c r="II95" s="63">
        <v>0.5</v>
      </c>
      <c r="IJ95" s="63">
        <v>4.5</v>
      </c>
      <c r="IK95" s="63">
        <v>10.5</v>
      </c>
      <c r="IL95" s="63">
        <v>8.5</v>
      </c>
      <c r="IM95" s="63">
        <v>8</v>
      </c>
      <c r="IN95" s="63">
        <f>AVERAGE(CongestionIndex!C193:D193)</f>
        <v>8</v>
      </c>
    </row>
    <row r="96" spans="1:251" s="13" customFormat="1" ht="20.25" customHeight="1">
      <c r="A96" s="69" t="s">
        <v>630</v>
      </c>
      <c r="B96" s="70">
        <v>0</v>
      </c>
      <c r="C96" s="70">
        <v>0</v>
      </c>
      <c r="D96" s="70">
        <v>0</v>
      </c>
      <c r="E96" s="70">
        <v>0</v>
      </c>
      <c r="F96" s="70">
        <v>0</v>
      </c>
      <c r="G96" s="70">
        <v>0</v>
      </c>
      <c r="H96" s="70">
        <v>0</v>
      </c>
      <c r="I96" s="70">
        <v>0</v>
      </c>
      <c r="J96" s="70">
        <v>0</v>
      </c>
      <c r="K96" s="70">
        <v>0</v>
      </c>
      <c r="L96" s="70">
        <v>0</v>
      </c>
      <c r="M96" s="70">
        <v>0</v>
      </c>
      <c r="N96" s="70">
        <v>0</v>
      </c>
      <c r="O96" s="70">
        <v>0</v>
      </c>
      <c r="P96" s="70">
        <v>0</v>
      </c>
      <c r="Q96" s="70">
        <v>0.5</v>
      </c>
      <c r="R96" s="70">
        <v>0.5</v>
      </c>
      <c r="S96" s="70">
        <v>0</v>
      </c>
      <c r="T96" s="70">
        <v>0</v>
      </c>
      <c r="U96" s="70">
        <v>0</v>
      </c>
      <c r="V96" s="70">
        <v>0</v>
      </c>
      <c r="W96" s="70">
        <v>0</v>
      </c>
      <c r="X96" s="70">
        <v>0</v>
      </c>
      <c r="Y96" s="70">
        <v>0.5</v>
      </c>
      <c r="Z96" s="70">
        <v>3</v>
      </c>
      <c r="AA96" s="70">
        <v>3</v>
      </c>
      <c r="AB96" s="70">
        <v>0</v>
      </c>
      <c r="AC96" s="70">
        <v>3.5</v>
      </c>
      <c r="AD96" s="70">
        <v>3.5</v>
      </c>
      <c r="AE96" s="70">
        <v>3.5</v>
      </c>
      <c r="AF96" s="70">
        <v>2.5</v>
      </c>
      <c r="AG96" s="70">
        <v>2.5</v>
      </c>
      <c r="AH96" s="70">
        <v>5.5</v>
      </c>
      <c r="AI96" s="70">
        <v>4</v>
      </c>
      <c r="AJ96" s="70">
        <v>5.5</v>
      </c>
      <c r="AK96" s="70">
        <v>5</v>
      </c>
      <c r="AL96" s="70">
        <v>1.5</v>
      </c>
      <c r="AM96" s="70">
        <v>2.5</v>
      </c>
      <c r="AN96" s="70">
        <v>2.5</v>
      </c>
      <c r="AO96" s="71">
        <v>4</v>
      </c>
      <c r="AP96" s="71">
        <v>2</v>
      </c>
      <c r="AQ96" s="71">
        <v>3.5</v>
      </c>
      <c r="AR96" s="71">
        <v>5</v>
      </c>
      <c r="AS96" s="70">
        <v>4</v>
      </c>
      <c r="AT96" s="71">
        <v>5</v>
      </c>
      <c r="AU96" s="70">
        <v>1</v>
      </c>
      <c r="AV96" s="70">
        <v>5</v>
      </c>
      <c r="AW96" s="70">
        <v>5</v>
      </c>
      <c r="AX96" s="70">
        <v>3.5</v>
      </c>
      <c r="AY96" s="70">
        <v>5</v>
      </c>
      <c r="AZ96" s="70">
        <v>7.5</v>
      </c>
      <c r="BA96" s="70">
        <v>6</v>
      </c>
      <c r="BB96" s="70">
        <v>5.5</v>
      </c>
      <c r="BC96" s="70">
        <v>6</v>
      </c>
      <c r="BD96" s="70">
        <v>6.5</v>
      </c>
      <c r="BE96" s="70">
        <v>6.5</v>
      </c>
      <c r="BF96" s="70">
        <v>5</v>
      </c>
      <c r="BG96" s="70">
        <v>2.5</v>
      </c>
      <c r="BH96" s="70">
        <v>5.5</v>
      </c>
      <c r="BI96" s="70">
        <v>3.5</v>
      </c>
      <c r="BJ96" s="70">
        <v>2.5</v>
      </c>
      <c r="BK96" s="70">
        <v>1.5</v>
      </c>
      <c r="BL96" s="70">
        <v>1.5</v>
      </c>
      <c r="BM96" s="70">
        <v>1.5</v>
      </c>
      <c r="BN96" s="70">
        <v>2.5</v>
      </c>
      <c r="BO96" s="70">
        <v>5.5</v>
      </c>
      <c r="BP96" s="70">
        <v>9</v>
      </c>
      <c r="BQ96" s="72">
        <v>7.5</v>
      </c>
      <c r="BR96" s="72">
        <v>3</v>
      </c>
      <c r="BS96" s="72">
        <v>5.5</v>
      </c>
      <c r="BT96" s="72">
        <v>3.5</v>
      </c>
      <c r="BU96" s="72">
        <v>2</v>
      </c>
      <c r="BV96" s="72">
        <v>8</v>
      </c>
      <c r="BW96" s="72">
        <v>7</v>
      </c>
      <c r="BX96" s="72">
        <v>3.5</v>
      </c>
      <c r="BY96" s="72">
        <v>1</v>
      </c>
      <c r="BZ96" s="72">
        <v>0.5</v>
      </c>
      <c r="CA96" s="72">
        <v>3</v>
      </c>
      <c r="CB96" s="72">
        <v>3</v>
      </c>
      <c r="CC96" s="72">
        <v>2</v>
      </c>
      <c r="CD96" s="72">
        <v>3.5</v>
      </c>
      <c r="CE96" s="72">
        <v>3</v>
      </c>
      <c r="CF96" s="72">
        <v>0</v>
      </c>
      <c r="CG96" s="72">
        <v>5</v>
      </c>
      <c r="CH96" s="72">
        <v>6</v>
      </c>
      <c r="CI96" s="72">
        <v>3.5</v>
      </c>
      <c r="CJ96" s="72">
        <v>1</v>
      </c>
      <c r="CK96" s="72">
        <v>2</v>
      </c>
      <c r="CL96" s="72">
        <v>3</v>
      </c>
      <c r="CM96" s="72">
        <v>2.5</v>
      </c>
      <c r="CN96" s="72">
        <v>1</v>
      </c>
      <c r="CO96" s="72">
        <v>1</v>
      </c>
      <c r="CP96" s="72">
        <v>1</v>
      </c>
      <c r="CQ96" s="72">
        <v>2</v>
      </c>
      <c r="CR96" s="72">
        <v>1.5</v>
      </c>
      <c r="CS96" s="72">
        <v>1.5</v>
      </c>
      <c r="CT96" s="72">
        <v>1.5</v>
      </c>
      <c r="CU96" s="72">
        <v>2.5</v>
      </c>
      <c r="CV96" s="72">
        <v>2.5</v>
      </c>
      <c r="CW96" s="72">
        <v>0</v>
      </c>
      <c r="CX96" s="72">
        <v>1.5</v>
      </c>
      <c r="CY96" s="72">
        <v>3.5</v>
      </c>
      <c r="CZ96" s="72">
        <v>3</v>
      </c>
      <c r="DA96" s="72">
        <v>8.5</v>
      </c>
      <c r="DB96" s="72">
        <v>2.5</v>
      </c>
      <c r="DC96" s="72">
        <v>2.5</v>
      </c>
      <c r="DD96" s="72">
        <v>3.5</v>
      </c>
      <c r="DE96" s="72">
        <v>1.5</v>
      </c>
      <c r="DF96" s="72">
        <v>1.5</v>
      </c>
      <c r="DG96" s="72">
        <v>3</v>
      </c>
      <c r="DH96" s="72">
        <v>3</v>
      </c>
      <c r="DI96" s="72">
        <v>2.5</v>
      </c>
      <c r="DJ96" s="72">
        <v>3</v>
      </c>
      <c r="DK96" s="72">
        <v>3</v>
      </c>
      <c r="DL96" s="72">
        <v>7</v>
      </c>
      <c r="DM96" s="72">
        <v>6.5</v>
      </c>
      <c r="DN96" s="72">
        <v>5.5</v>
      </c>
      <c r="DO96" s="72">
        <v>7.5</v>
      </c>
      <c r="DP96" s="72">
        <v>4</v>
      </c>
      <c r="DQ96" s="72">
        <v>4</v>
      </c>
      <c r="DR96" s="72">
        <v>3.5</v>
      </c>
      <c r="DS96" s="72">
        <v>4</v>
      </c>
      <c r="DT96" s="72">
        <v>7</v>
      </c>
      <c r="DU96" s="72">
        <v>5.5</v>
      </c>
      <c r="DV96" s="72">
        <v>4</v>
      </c>
      <c r="DW96" s="72">
        <v>5</v>
      </c>
      <c r="DX96" s="72">
        <v>6</v>
      </c>
      <c r="DY96" s="72">
        <v>7</v>
      </c>
      <c r="DZ96" s="72">
        <v>6.5</v>
      </c>
      <c r="EA96" s="72">
        <v>9</v>
      </c>
      <c r="EB96" s="72">
        <v>10.5</v>
      </c>
      <c r="EC96" s="72">
        <v>10</v>
      </c>
      <c r="ED96" s="72">
        <v>9.5</v>
      </c>
      <c r="EE96" s="72">
        <v>9</v>
      </c>
      <c r="EF96" s="72">
        <v>8</v>
      </c>
      <c r="EG96" s="72">
        <v>7</v>
      </c>
      <c r="EH96" s="72">
        <v>7.5</v>
      </c>
      <c r="EI96" s="72">
        <v>8.5</v>
      </c>
      <c r="EJ96" s="72">
        <v>7.5</v>
      </c>
      <c r="EK96" s="72">
        <v>9</v>
      </c>
      <c r="EL96" s="72">
        <v>8</v>
      </c>
      <c r="EM96" s="72">
        <v>7</v>
      </c>
      <c r="EN96" s="72">
        <v>8</v>
      </c>
      <c r="EO96" s="72">
        <v>7</v>
      </c>
      <c r="EP96" s="72">
        <v>7.5</v>
      </c>
      <c r="EQ96" s="72">
        <v>8</v>
      </c>
      <c r="ER96" s="72">
        <v>3.5</v>
      </c>
      <c r="ES96" s="72">
        <v>3.5</v>
      </c>
      <c r="ET96" s="72">
        <v>3</v>
      </c>
      <c r="EU96" s="72">
        <v>4</v>
      </c>
      <c r="EV96" s="72">
        <v>6</v>
      </c>
      <c r="EW96" s="72">
        <v>7</v>
      </c>
      <c r="EX96" s="72">
        <v>6</v>
      </c>
      <c r="EY96" s="72">
        <v>6</v>
      </c>
      <c r="EZ96" s="72">
        <v>6.5</v>
      </c>
      <c r="FA96" s="72">
        <v>8</v>
      </c>
      <c r="FB96" s="72">
        <v>3.5</v>
      </c>
      <c r="FC96" s="72">
        <v>3.5</v>
      </c>
      <c r="FD96" s="72">
        <v>5</v>
      </c>
      <c r="FE96" s="72">
        <v>2</v>
      </c>
      <c r="FF96" s="72">
        <v>2</v>
      </c>
      <c r="FG96" s="72">
        <v>2.5</v>
      </c>
      <c r="FH96" s="72">
        <v>2.5</v>
      </c>
      <c r="FI96" s="72">
        <v>3</v>
      </c>
      <c r="FJ96" s="72">
        <v>2</v>
      </c>
      <c r="FK96" s="72">
        <v>3</v>
      </c>
      <c r="FL96" s="72">
        <v>3.5</v>
      </c>
      <c r="FM96" s="72">
        <v>3.5</v>
      </c>
      <c r="FN96" s="72">
        <v>5</v>
      </c>
      <c r="FO96" s="72">
        <v>6</v>
      </c>
      <c r="FP96" s="72">
        <v>8</v>
      </c>
      <c r="FQ96" s="72">
        <v>8</v>
      </c>
      <c r="FR96" s="72">
        <v>9</v>
      </c>
      <c r="FS96" s="72">
        <v>11</v>
      </c>
      <c r="FT96" s="72">
        <v>11</v>
      </c>
      <c r="FU96" s="72">
        <v>11</v>
      </c>
      <c r="FV96" s="72">
        <v>10</v>
      </c>
      <c r="FW96" s="72">
        <v>12</v>
      </c>
      <c r="FX96" s="72">
        <v>10</v>
      </c>
      <c r="FY96" s="72">
        <v>10</v>
      </c>
      <c r="FZ96" s="72">
        <v>11</v>
      </c>
      <c r="GA96" s="72">
        <v>11</v>
      </c>
      <c r="GB96" s="72">
        <v>9</v>
      </c>
      <c r="GC96" s="72">
        <v>9</v>
      </c>
      <c r="GD96" s="72">
        <v>10</v>
      </c>
      <c r="GE96" s="72">
        <v>11</v>
      </c>
      <c r="GF96" s="72">
        <v>12</v>
      </c>
      <c r="GG96" s="72">
        <v>13</v>
      </c>
      <c r="GH96" s="72">
        <v>8</v>
      </c>
      <c r="GI96" s="72">
        <v>11</v>
      </c>
      <c r="GJ96" s="72">
        <v>15</v>
      </c>
      <c r="GK96" s="72">
        <v>13</v>
      </c>
      <c r="GL96" s="72">
        <v>12</v>
      </c>
      <c r="GM96" s="72">
        <v>12</v>
      </c>
      <c r="GN96" s="72">
        <v>14</v>
      </c>
      <c r="GO96" s="72">
        <v>16</v>
      </c>
      <c r="GP96" s="72">
        <v>13</v>
      </c>
      <c r="GQ96" s="72">
        <v>10</v>
      </c>
      <c r="GR96" s="72">
        <v>13</v>
      </c>
      <c r="GS96" s="72">
        <v>13</v>
      </c>
      <c r="GT96" s="72">
        <v>4.5</v>
      </c>
      <c r="GU96" s="72">
        <v>5</v>
      </c>
      <c r="GV96" s="72">
        <v>3</v>
      </c>
      <c r="GW96" s="72">
        <v>3</v>
      </c>
      <c r="GX96" s="72">
        <v>3</v>
      </c>
      <c r="GY96" s="72">
        <v>3</v>
      </c>
      <c r="GZ96" s="72">
        <v>3</v>
      </c>
      <c r="HA96" s="72">
        <v>8.5</v>
      </c>
      <c r="HB96" s="72">
        <v>2</v>
      </c>
      <c r="HC96" s="72">
        <v>2</v>
      </c>
      <c r="HD96" s="72">
        <v>5</v>
      </c>
      <c r="HE96" s="72">
        <v>3</v>
      </c>
      <c r="HF96" s="72">
        <v>2.5</v>
      </c>
      <c r="HG96" s="72">
        <v>5</v>
      </c>
      <c r="HH96" s="72">
        <v>5</v>
      </c>
      <c r="HI96" s="72">
        <v>6</v>
      </c>
      <c r="HJ96" s="72">
        <v>9</v>
      </c>
      <c r="HK96" s="72">
        <v>4</v>
      </c>
      <c r="HL96" s="72">
        <v>4</v>
      </c>
      <c r="HM96" s="72">
        <v>7</v>
      </c>
      <c r="HN96" s="72">
        <v>7</v>
      </c>
      <c r="HO96" s="72">
        <v>7</v>
      </c>
      <c r="HP96" s="72">
        <v>7.5</v>
      </c>
      <c r="HQ96" s="72">
        <v>7.5</v>
      </c>
      <c r="HR96" s="72">
        <v>5.5</v>
      </c>
      <c r="HS96" s="72">
        <v>7</v>
      </c>
      <c r="HT96" s="72">
        <v>6</v>
      </c>
      <c r="HU96" s="72">
        <v>12</v>
      </c>
      <c r="HV96" s="72">
        <v>7</v>
      </c>
      <c r="HW96" s="72">
        <v>4</v>
      </c>
      <c r="HX96" s="72">
        <v>2.5</v>
      </c>
      <c r="HY96" s="72">
        <v>2</v>
      </c>
      <c r="HZ96" s="72">
        <v>3.5</v>
      </c>
      <c r="IA96" s="72">
        <v>4</v>
      </c>
      <c r="IB96" s="72">
        <v>4.5</v>
      </c>
      <c r="IC96" s="72">
        <v>3.5</v>
      </c>
      <c r="ID96" s="72">
        <v>1.5</v>
      </c>
      <c r="IE96" s="72">
        <v>4</v>
      </c>
      <c r="IF96" s="72">
        <v>3</v>
      </c>
      <c r="IG96" s="72">
        <v>2</v>
      </c>
      <c r="IH96" s="72">
        <v>2</v>
      </c>
      <c r="II96" s="63">
        <v>2</v>
      </c>
      <c r="IJ96" s="63">
        <v>0.5</v>
      </c>
      <c r="IK96" s="63">
        <v>0.5</v>
      </c>
      <c r="IL96" s="63">
        <v>0</v>
      </c>
      <c r="IM96" s="63">
        <v>0</v>
      </c>
      <c r="IN96" s="63">
        <f>AVERAGE(CongestionIndex!C194:D194)</f>
        <v>0</v>
      </c>
    </row>
    <row r="97" spans="1:269" s="13" customFormat="1" ht="15" customHeight="1">
      <c r="A97" s="69" t="s">
        <v>631</v>
      </c>
      <c r="B97" s="70">
        <v>0</v>
      </c>
      <c r="C97" s="70">
        <v>0</v>
      </c>
      <c r="D97" s="70">
        <v>0</v>
      </c>
      <c r="E97" s="70">
        <v>0</v>
      </c>
      <c r="F97" s="70">
        <v>0</v>
      </c>
      <c r="G97" s="70">
        <v>0</v>
      </c>
      <c r="H97" s="70">
        <v>0</v>
      </c>
      <c r="I97" s="70">
        <v>0</v>
      </c>
      <c r="J97" s="70">
        <v>0</v>
      </c>
      <c r="K97" s="70">
        <v>0</v>
      </c>
      <c r="L97" s="70">
        <v>0</v>
      </c>
      <c r="M97" s="70">
        <v>0</v>
      </c>
      <c r="N97" s="70">
        <v>0</v>
      </c>
      <c r="O97" s="70">
        <v>1.5</v>
      </c>
      <c r="P97" s="70">
        <v>0</v>
      </c>
      <c r="Q97" s="70">
        <v>0.5</v>
      </c>
      <c r="R97" s="70">
        <v>1.5</v>
      </c>
      <c r="S97" s="70">
        <v>0</v>
      </c>
      <c r="T97" s="70">
        <v>0</v>
      </c>
      <c r="U97" s="70">
        <v>0</v>
      </c>
      <c r="V97" s="70">
        <v>0</v>
      </c>
      <c r="W97" s="70">
        <v>0</v>
      </c>
      <c r="X97" s="70">
        <v>0</v>
      </c>
      <c r="Y97" s="70">
        <v>5</v>
      </c>
      <c r="Z97" s="70">
        <v>3.5</v>
      </c>
      <c r="AA97" s="70">
        <v>2.5</v>
      </c>
      <c r="AB97" s="70">
        <v>0</v>
      </c>
      <c r="AC97" s="70">
        <v>0.5</v>
      </c>
      <c r="AD97" s="70">
        <v>4</v>
      </c>
      <c r="AE97" s="70">
        <v>4</v>
      </c>
      <c r="AF97" s="70">
        <v>2</v>
      </c>
      <c r="AG97" s="70">
        <v>2</v>
      </c>
      <c r="AH97" s="70">
        <v>2.5</v>
      </c>
      <c r="AI97" s="70">
        <v>1</v>
      </c>
      <c r="AJ97" s="70">
        <v>0</v>
      </c>
      <c r="AK97" s="70">
        <v>0</v>
      </c>
      <c r="AL97" s="70">
        <v>0</v>
      </c>
      <c r="AM97" s="70">
        <v>1</v>
      </c>
      <c r="AN97" s="70">
        <v>0</v>
      </c>
      <c r="AO97" s="71">
        <v>0</v>
      </c>
      <c r="AP97" s="71">
        <v>6</v>
      </c>
      <c r="AQ97" s="71">
        <v>8</v>
      </c>
      <c r="AR97" s="71">
        <v>4.5</v>
      </c>
      <c r="AS97" s="70">
        <v>8.5</v>
      </c>
      <c r="AT97" s="71">
        <v>0</v>
      </c>
      <c r="AU97" s="70">
        <v>0</v>
      </c>
      <c r="AV97" s="70">
        <v>4</v>
      </c>
      <c r="AW97" s="70">
        <v>5.5</v>
      </c>
      <c r="AX97" s="70">
        <v>0.5</v>
      </c>
      <c r="AY97" s="70">
        <v>2.5</v>
      </c>
      <c r="AZ97" s="70">
        <v>5.5</v>
      </c>
      <c r="BA97" s="70">
        <v>5.5</v>
      </c>
      <c r="BB97" s="70">
        <v>0.5</v>
      </c>
      <c r="BC97" s="70">
        <v>3.5</v>
      </c>
      <c r="BD97" s="70">
        <v>0</v>
      </c>
      <c r="BE97" s="70">
        <v>0</v>
      </c>
      <c r="BF97" s="70">
        <v>0</v>
      </c>
      <c r="BG97" s="70">
        <v>0</v>
      </c>
      <c r="BH97" s="70">
        <v>0</v>
      </c>
      <c r="BI97" s="70">
        <v>0</v>
      </c>
      <c r="BJ97" s="70">
        <v>0</v>
      </c>
      <c r="BK97" s="70">
        <v>0</v>
      </c>
      <c r="BL97" s="70">
        <v>0</v>
      </c>
      <c r="BM97" s="70">
        <v>0</v>
      </c>
      <c r="BN97" s="70">
        <v>0</v>
      </c>
      <c r="BO97" s="70">
        <v>0</v>
      </c>
      <c r="BP97" s="70">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7</v>
      </c>
      <c r="DJ97" s="72">
        <v>0</v>
      </c>
      <c r="DK97" s="72">
        <v>0</v>
      </c>
      <c r="DL97" s="72">
        <v>0</v>
      </c>
      <c r="DM97" s="72">
        <v>0</v>
      </c>
      <c r="DN97" s="72">
        <v>0</v>
      </c>
      <c r="DO97" s="72">
        <v>0</v>
      </c>
      <c r="DP97" s="72">
        <v>0</v>
      </c>
      <c r="DQ97" s="72">
        <v>0</v>
      </c>
      <c r="DR97" s="72">
        <v>0</v>
      </c>
      <c r="DS97" s="72">
        <v>0</v>
      </c>
      <c r="DT97" s="72">
        <v>0</v>
      </c>
      <c r="DU97" s="72">
        <v>0</v>
      </c>
      <c r="DV97" s="72">
        <v>0</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3.5</v>
      </c>
      <c r="GQ97" s="72">
        <v>2.5</v>
      </c>
      <c r="GR97" s="72">
        <v>3</v>
      </c>
      <c r="GS97" s="72">
        <v>2.5</v>
      </c>
      <c r="GT97" s="72">
        <v>6</v>
      </c>
      <c r="GU97" s="72">
        <v>6</v>
      </c>
      <c r="GV97" s="72">
        <v>6</v>
      </c>
      <c r="GW97" s="72">
        <v>6</v>
      </c>
      <c r="GX97" s="72">
        <v>6</v>
      </c>
      <c r="GY97" s="72">
        <v>6</v>
      </c>
      <c r="GZ97" s="72">
        <v>6</v>
      </c>
      <c r="HA97" s="72">
        <v>1</v>
      </c>
      <c r="HB97" s="72">
        <v>1</v>
      </c>
      <c r="HC97" s="72">
        <v>1</v>
      </c>
      <c r="HD97" s="72">
        <v>1</v>
      </c>
      <c r="HE97" s="72">
        <v>1</v>
      </c>
      <c r="HF97" s="72">
        <v>1.5</v>
      </c>
      <c r="HG97" s="72">
        <v>1.5</v>
      </c>
      <c r="HH97" s="72">
        <v>1.5</v>
      </c>
      <c r="HI97" s="72">
        <v>1.5</v>
      </c>
      <c r="HJ97" s="72">
        <v>0.5</v>
      </c>
      <c r="HK97" s="72">
        <v>0.5</v>
      </c>
      <c r="HL97" s="72">
        <v>0.5</v>
      </c>
      <c r="HM97" s="72">
        <v>0.5</v>
      </c>
      <c r="HN97" s="72">
        <v>0.5</v>
      </c>
      <c r="HO97" s="72">
        <v>0.5</v>
      </c>
      <c r="HP97" s="72">
        <v>0.5</v>
      </c>
      <c r="HQ97" s="72">
        <v>0.5</v>
      </c>
      <c r="HR97" s="72">
        <v>0.5</v>
      </c>
      <c r="HS97" s="72">
        <v>0.5</v>
      </c>
      <c r="HT97" s="72">
        <v>0.5</v>
      </c>
      <c r="HU97" s="72">
        <v>0.5</v>
      </c>
      <c r="HV97" s="72">
        <v>0.5</v>
      </c>
      <c r="HW97" s="72">
        <v>0.5</v>
      </c>
      <c r="HX97" s="72">
        <v>0.5</v>
      </c>
      <c r="HY97" s="72">
        <v>0.5</v>
      </c>
      <c r="HZ97" s="72">
        <v>0.5</v>
      </c>
      <c r="IA97" s="72">
        <v>0.5</v>
      </c>
      <c r="IB97" s="72">
        <v>0.5</v>
      </c>
      <c r="IC97" s="72">
        <v>0.5</v>
      </c>
      <c r="ID97" s="72">
        <v>0.5</v>
      </c>
      <c r="IE97" s="72">
        <v>0.5</v>
      </c>
      <c r="IF97" s="72">
        <v>0.5</v>
      </c>
      <c r="IG97" s="72">
        <v>0.5</v>
      </c>
      <c r="IH97" s="72">
        <v>0.5</v>
      </c>
      <c r="II97" s="63">
        <v>0.5</v>
      </c>
      <c r="IJ97" s="63">
        <v>2.5</v>
      </c>
      <c r="IK97" s="63">
        <v>2</v>
      </c>
      <c r="IL97" s="63">
        <v>4</v>
      </c>
      <c r="IM97" s="63">
        <v>0.5</v>
      </c>
      <c r="IN97" s="63">
        <f>AVERAGE(CongestionIndex!C195:D195)</f>
        <v>10</v>
      </c>
    </row>
    <row r="98" spans="1:269" s="13" customFormat="1" ht="15.75" customHeight="1">
      <c r="A98" s="69" t="s">
        <v>141</v>
      </c>
      <c r="B98" s="70">
        <v>0</v>
      </c>
      <c r="C98" s="70">
        <v>0</v>
      </c>
      <c r="D98" s="70">
        <v>0</v>
      </c>
      <c r="E98" s="70">
        <v>0</v>
      </c>
      <c r="F98" s="70">
        <v>0</v>
      </c>
      <c r="G98" s="70">
        <v>0</v>
      </c>
      <c r="H98" s="70">
        <v>0</v>
      </c>
      <c r="I98" s="70">
        <v>0</v>
      </c>
      <c r="J98" s="70">
        <v>0</v>
      </c>
      <c r="K98" s="70">
        <v>0</v>
      </c>
      <c r="L98" s="70">
        <v>0</v>
      </c>
      <c r="M98" s="70">
        <v>0</v>
      </c>
      <c r="N98" s="70">
        <v>0</v>
      </c>
      <c r="O98" s="70">
        <v>0</v>
      </c>
      <c r="P98" s="70">
        <v>1.5</v>
      </c>
      <c r="Q98" s="70">
        <v>1</v>
      </c>
      <c r="R98" s="70">
        <v>0.5</v>
      </c>
      <c r="S98" s="70">
        <v>0</v>
      </c>
      <c r="T98" s="70">
        <v>0</v>
      </c>
      <c r="U98" s="70">
        <v>0.5</v>
      </c>
      <c r="V98" s="70">
        <v>0</v>
      </c>
      <c r="W98" s="70">
        <v>0.5</v>
      </c>
      <c r="X98" s="70">
        <v>0</v>
      </c>
      <c r="Y98" s="70">
        <v>0</v>
      </c>
      <c r="Z98" s="70">
        <v>0</v>
      </c>
      <c r="AA98" s="70">
        <v>0</v>
      </c>
      <c r="AB98" s="70">
        <v>0</v>
      </c>
      <c r="AC98" s="70">
        <v>1.5</v>
      </c>
      <c r="AD98" s="70">
        <v>0</v>
      </c>
      <c r="AE98" s="70">
        <v>0</v>
      </c>
      <c r="AF98" s="70">
        <v>1.5</v>
      </c>
      <c r="AG98" s="70">
        <v>1.5</v>
      </c>
      <c r="AH98" s="70">
        <v>2</v>
      </c>
      <c r="AI98" s="70">
        <v>0</v>
      </c>
      <c r="AJ98" s="70">
        <v>2.5</v>
      </c>
      <c r="AK98" s="70">
        <v>0</v>
      </c>
      <c r="AL98" s="70">
        <v>0</v>
      </c>
      <c r="AM98" s="70">
        <v>0</v>
      </c>
      <c r="AN98" s="70">
        <v>0</v>
      </c>
      <c r="AO98" s="71">
        <v>0</v>
      </c>
      <c r="AP98" s="71">
        <v>0</v>
      </c>
      <c r="AQ98" s="71">
        <v>0</v>
      </c>
      <c r="AR98" s="71">
        <v>0</v>
      </c>
      <c r="AS98" s="70">
        <v>5.5</v>
      </c>
      <c r="AT98" s="71">
        <v>3</v>
      </c>
      <c r="AU98" s="70">
        <v>2.5</v>
      </c>
      <c r="AV98" s="70">
        <v>5</v>
      </c>
      <c r="AW98" s="70">
        <v>4</v>
      </c>
      <c r="AX98" s="70">
        <v>4</v>
      </c>
      <c r="AY98" s="70">
        <v>1.5</v>
      </c>
      <c r="AZ98" s="70">
        <v>3.5</v>
      </c>
      <c r="BA98" s="70">
        <v>4.5</v>
      </c>
      <c r="BB98" s="70">
        <v>4.5</v>
      </c>
      <c r="BC98" s="70">
        <v>7</v>
      </c>
      <c r="BD98" s="70">
        <v>2</v>
      </c>
      <c r="BE98" s="70">
        <v>0</v>
      </c>
      <c r="BF98" s="70">
        <v>0.5</v>
      </c>
      <c r="BG98" s="70">
        <v>2.5</v>
      </c>
      <c r="BH98" s="70">
        <v>3</v>
      </c>
      <c r="BI98" s="70">
        <v>2</v>
      </c>
      <c r="BJ98" s="70">
        <v>1.5</v>
      </c>
      <c r="BK98" s="70">
        <v>1.5</v>
      </c>
      <c r="BL98" s="70">
        <v>1.5</v>
      </c>
      <c r="BM98" s="70">
        <v>2.5</v>
      </c>
      <c r="BN98" s="70">
        <v>3</v>
      </c>
      <c r="BO98" s="70">
        <v>0.5</v>
      </c>
      <c r="BP98" s="70">
        <v>0</v>
      </c>
      <c r="BQ98" s="72">
        <v>3</v>
      </c>
      <c r="BR98" s="72">
        <v>0</v>
      </c>
      <c r="BS98" s="72">
        <v>1</v>
      </c>
      <c r="BT98" s="72">
        <v>1.5</v>
      </c>
      <c r="BU98" s="72">
        <v>0</v>
      </c>
      <c r="BV98" s="72">
        <v>0.5</v>
      </c>
      <c r="BW98" s="72">
        <v>1</v>
      </c>
      <c r="BX98" s="72">
        <v>2.5</v>
      </c>
      <c r="BY98" s="72">
        <v>3</v>
      </c>
      <c r="BZ98" s="72">
        <v>1.5</v>
      </c>
      <c r="CA98" s="72">
        <v>1.5</v>
      </c>
      <c r="CB98" s="72">
        <v>3</v>
      </c>
      <c r="CC98" s="72">
        <v>3</v>
      </c>
      <c r="CD98" s="72">
        <v>2.5</v>
      </c>
      <c r="CE98" s="72">
        <v>2.5</v>
      </c>
      <c r="CF98" s="72">
        <v>0</v>
      </c>
      <c r="CG98" s="72">
        <v>1.5</v>
      </c>
      <c r="CH98" s="72">
        <v>1</v>
      </c>
      <c r="CI98" s="72">
        <v>3.5</v>
      </c>
      <c r="CJ98" s="72">
        <v>1</v>
      </c>
      <c r="CK98" s="72">
        <v>2.5</v>
      </c>
      <c r="CL98" s="72">
        <v>0.5</v>
      </c>
      <c r="CM98" s="72">
        <v>3.5</v>
      </c>
      <c r="CN98" s="72">
        <v>1</v>
      </c>
      <c r="CO98" s="72">
        <v>0.5</v>
      </c>
      <c r="CP98" s="72">
        <v>2</v>
      </c>
      <c r="CQ98" s="72">
        <v>4</v>
      </c>
      <c r="CR98" s="72">
        <v>0</v>
      </c>
      <c r="CS98" s="72">
        <v>0.5</v>
      </c>
      <c r="CT98" s="72">
        <v>1.5</v>
      </c>
      <c r="CU98" s="72">
        <v>2.5</v>
      </c>
      <c r="CV98" s="72">
        <v>3</v>
      </c>
      <c r="CW98" s="72">
        <v>2.5</v>
      </c>
      <c r="CX98" s="72">
        <v>4</v>
      </c>
      <c r="CY98" s="72">
        <v>3</v>
      </c>
      <c r="CZ98" s="72">
        <v>1</v>
      </c>
      <c r="DA98" s="72">
        <v>2.5</v>
      </c>
      <c r="DB98" s="72">
        <v>1.5</v>
      </c>
      <c r="DC98" s="72">
        <v>2</v>
      </c>
      <c r="DD98" s="72">
        <v>2.5</v>
      </c>
      <c r="DE98" s="72">
        <v>1</v>
      </c>
      <c r="DF98" s="72">
        <v>0.5</v>
      </c>
      <c r="DG98" s="72">
        <v>3.5</v>
      </c>
      <c r="DH98" s="72">
        <v>0.5</v>
      </c>
      <c r="DI98" s="72">
        <v>2.5</v>
      </c>
      <c r="DJ98" s="72">
        <v>4</v>
      </c>
      <c r="DK98" s="72">
        <v>2.5</v>
      </c>
      <c r="DL98" s="72">
        <v>3</v>
      </c>
      <c r="DM98" s="72">
        <v>4</v>
      </c>
      <c r="DN98" s="72">
        <v>3.5</v>
      </c>
      <c r="DO98" s="72">
        <v>1.5</v>
      </c>
      <c r="DP98" s="72">
        <v>0</v>
      </c>
      <c r="DQ98" s="72">
        <v>1</v>
      </c>
      <c r="DR98" s="72">
        <v>6</v>
      </c>
      <c r="DS98" s="72">
        <v>5</v>
      </c>
      <c r="DT98" s="72">
        <v>3.5</v>
      </c>
      <c r="DU98" s="72">
        <v>3.5</v>
      </c>
      <c r="DV98" s="72">
        <v>4.5</v>
      </c>
      <c r="DW98" s="72">
        <v>4.5</v>
      </c>
      <c r="DX98" s="72">
        <v>5.5</v>
      </c>
      <c r="DY98" s="72">
        <v>4</v>
      </c>
      <c r="DZ98" s="72">
        <v>3</v>
      </c>
      <c r="EA98" s="72">
        <v>4</v>
      </c>
      <c r="EB98" s="72">
        <v>4.5</v>
      </c>
      <c r="EC98" s="72">
        <v>5</v>
      </c>
      <c r="ED98" s="72">
        <v>5.5</v>
      </c>
      <c r="EE98" s="72">
        <v>5</v>
      </c>
      <c r="EF98" s="72">
        <v>6</v>
      </c>
      <c r="EG98" s="72">
        <v>4.5</v>
      </c>
      <c r="EH98" s="72">
        <v>4.5</v>
      </c>
      <c r="EI98" s="72">
        <v>3.5</v>
      </c>
      <c r="EJ98" s="72">
        <v>3.5</v>
      </c>
      <c r="EK98" s="72">
        <v>4.5</v>
      </c>
      <c r="EL98" s="72">
        <v>3</v>
      </c>
      <c r="EM98" s="72">
        <v>4</v>
      </c>
      <c r="EN98" s="72">
        <v>4</v>
      </c>
      <c r="EO98" s="72">
        <v>4.5</v>
      </c>
      <c r="EP98" s="72">
        <v>3.5</v>
      </c>
      <c r="EQ98" s="72">
        <v>3.5</v>
      </c>
      <c r="ER98" s="72">
        <v>2</v>
      </c>
      <c r="ES98" s="72">
        <v>3</v>
      </c>
      <c r="ET98" s="72">
        <v>4</v>
      </c>
      <c r="EU98" s="72">
        <v>4</v>
      </c>
      <c r="EV98" s="72">
        <v>4</v>
      </c>
      <c r="EW98" s="72">
        <v>3.5</v>
      </c>
      <c r="EX98" s="72">
        <v>4.5</v>
      </c>
      <c r="EY98" s="72">
        <v>3.5</v>
      </c>
      <c r="EZ98" s="72">
        <v>4</v>
      </c>
      <c r="FA98" s="72">
        <v>4.5</v>
      </c>
      <c r="FB98" s="72">
        <v>5.5</v>
      </c>
      <c r="FC98" s="72">
        <v>3.5</v>
      </c>
      <c r="FD98" s="72">
        <v>5</v>
      </c>
      <c r="FE98" s="72">
        <v>5</v>
      </c>
      <c r="FF98" s="72">
        <v>5</v>
      </c>
      <c r="FG98" s="72">
        <v>5.5</v>
      </c>
      <c r="FH98" s="72">
        <v>4.5</v>
      </c>
      <c r="FI98" s="72">
        <v>4.5</v>
      </c>
      <c r="FJ98" s="72">
        <v>3.5</v>
      </c>
      <c r="FK98" s="72">
        <v>3.5</v>
      </c>
      <c r="FL98" s="72">
        <v>3</v>
      </c>
      <c r="FM98" s="72">
        <v>3</v>
      </c>
      <c r="FN98" s="72">
        <v>5</v>
      </c>
      <c r="FO98" s="72">
        <v>4.5</v>
      </c>
      <c r="FP98" s="72">
        <v>4.5</v>
      </c>
      <c r="FQ98" s="72">
        <v>5</v>
      </c>
      <c r="FR98" s="72">
        <v>5</v>
      </c>
      <c r="FS98" s="72">
        <v>4</v>
      </c>
      <c r="FT98" s="72">
        <v>5</v>
      </c>
      <c r="FU98" s="72">
        <v>5</v>
      </c>
      <c r="FV98" s="72">
        <v>4.5</v>
      </c>
      <c r="FW98" s="72">
        <v>4</v>
      </c>
      <c r="FX98" s="72">
        <v>3.5</v>
      </c>
      <c r="FY98" s="72">
        <v>5</v>
      </c>
      <c r="FZ98" s="72">
        <v>5</v>
      </c>
      <c r="GA98" s="72">
        <v>6</v>
      </c>
      <c r="GB98" s="72">
        <v>7</v>
      </c>
      <c r="GC98" s="72">
        <v>5</v>
      </c>
      <c r="GD98" s="72">
        <v>4</v>
      </c>
      <c r="GE98" s="72">
        <v>4</v>
      </c>
      <c r="GF98" s="72">
        <v>5</v>
      </c>
      <c r="GG98" s="72">
        <v>6</v>
      </c>
      <c r="GH98" s="72">
        <v>4</v>
      </c>
      <c r="GI98" s="72">
        <v>3</v>
      </c>
      <c r="GJ98" s="72">
        <v>4</v>
      </c>
      <c r="GK98" s="72">
        <v>4</v>
      </c>
      <c r="GL98" s="72">
        <v>5</v>
      </c>
      <c r="GM98" s="72">
        <v>5</v>
      </c>
      <c r="GN98" s="72">
        <v>8</v>
      </c>
      <c r="GO98" s="72">
        <v>6</v>
      </c>
      <c r="GP98" s="72">
        <v>6</v>
      </c>
      <c r="GQ98" s="72">
        <v>6.5</v>
      </c>
      <c r="GR98" s="72">
        <v>7</v>
      </c>
      <c r="GS98" s="72">
        <v>6</v>
      </c>
      <c r="GT98" s="72">
        <v>2</v>
      </c>
      <c r="GU98" s="72">
        <v>1.5</v>
      </c>
      <c r="GV98" s="72">
        <v>3</v>
      </c>
      <c r="GW98" s="72">
        <v>3</v>
      </c>
      <c r="GX98" s="72">
        <v>4</v>
      </c>
      <c r="GY98" s="72">
        <v>4</v>
      </c>
      <c r="GZ98" s="72">
        <v>4</v>
      </c>
      <c r="HA98" s="72">
        <v>2</v>
      </c>
      <c r="HB98" s="72">
        <v>1</v>
      </c>
      <c r="HC98" s="72">
        <v>1</v>
      </c>
      <c r="HD98" s="72">
        <v>4.5</v>
      </c>
      <c r="HE98" s="72">
        <v>4.5</v>
      </c>
      <c r="HF98" s="72">
        <v>5</v>
      </c>
      <c r="HG98" s="72">
        <v>3</v>
      </c>
      <c r="HH98" s="72">
        <v>3</v>
      </c>
      <c r="HI98" s="72">
        <v>3</v>
      </c>
      <c r="HJ98" s="72">
        <v>4</v>
      </c>
      <c r="HK98" s="72">
        <v>4</v>
      </c>
      <c r="HL98" s="72">
        <v>4.5</v>
      </c>
      <c r="HM98" s="72">
        <v>4</v>
      </c>
      <c r="HN98" s="72">
        <v>3.5</v>
      </c>
      <c r="HO98" s="72">
        <v>2.5</v>
      </c>
      <c r="HP98" s="72">
        <v>5.5</v>
      </c>
      <c r="HQ98" s="72">
        <v>5.5</v>
      </c>
      <c r="HR98" s="72">
        <v>4.5</v>
      </c>
      <c r="HS98" s="72">
        <v>3.5</v>
      </c>
      <c r="HT98" s="72">
        <v>2.5</v>
      </c>
      <c r="HU98" s="72">
        <v>7</v>
      </c>
      <c r="HV98" s="72">
        <v>1.5</v>
      </c>
      <c r="HW98" s="72">
        <v>2</v>
      </c>
      <c r="HX98" s="72">
        <v>1</v>
      </c>
      <c r="HY98" s="72">
        <v>5</v>
      </c>
      <c r="HZ98" s="72">
        <v>3.5</v>
      </c>
      <c r="IA98" s="72">
        <v>4</v>
      </c>
      <c r="IB98" s="72">
        <v>3</v>
      </c>
      <c r="IC98" s="72">
        <v>2.5</v>
      </c>
      <c r="ID98" s="72">
        <v>6</v>
      </c>
      <c r="IE98" s="72">
        <v>6</v>
      </c>
      <c r="IF98" s="72">
        <v>2.5</v>
      </c>
      <c r="IG98" s="72">
        <v>12</v>
      </c>
      <c r="IH98" s="72">
        <v>12</v>
      </c>
      <c r="II98" s="63">
        <v>1</v>
      </c>
      <c r="IJ98" s="63">
        <v>0.5</v>
      </c>
      <c r="IK98" s="63">
        <v>0.5</v>
      </c>
      <c r="IL98" s="63">
        <v>0</v>
      </c>
      <c r="IM98" s="63">
        <v>0</v>
      </c>
      <c r="IN98" s="63">
        <f>AVERAGE(CongestionIndex!C196:D196)</f>
        <v>0</v>
      </c>
    </row>
    <row r="99" spans="1:269" s="13" customFormat="1" ht="14.25" customHeight="1">
      <c r="A99" s="69" t="s">
        <v>632</v>
      </c>
      <c r="B99" s="70">
        <v>0</v>
      </c>
      <c r="C99" s="70">
        <v>0</v>
      </c>
      <c r="D99" s="70">
        <v>0</v>
      </c>
      <c r="E99" s="70">
        <v>0</v>
      </c>
      <c r="F99" s="70">
        <v>0</v>
      </c>
      <c r="G99" s="70">
        <v>0</v>
      </c>
      <c r="H99" s="70">
        <v>0</v>
      </c>
      <c r="I99" s="70">
        <v>0</v>
      </c>
      <c r="J99" s="70">
        <v>0.5</v>
      </c>
      <c r="K99" s="70">
        <v>0.5</v>
      </c>
      <c r="L99" s="70">
        <v>0</v>
      </c>
      <c r="M99" s="70">
        <v>0</v>
      </c>
      <c r="N99" s="70">
        <v>0</v>
      </c>
      <c r="O99" s="70">
        <v>0</v>
      </c>
      <c r="P99" s="70">
        <v>0.5</v>
      </c>
      <c r="Q99" s="70">
        <v>0.5</v>
      </c>
      <c r="R99" s="70">
        <v>0</v>
      </c>
      <c r="S99" s="70">
        <v>0</v>
      </c>
      <c r="T99" s="70">
        <v>0</v>
      </c>
      <c r="U99" s="70">
        <v>0</v>
      </c>
      <c r="V99" s="70">
        <v>0</v>
      </c>
      <c r="W99" s="70">
        <v>0.5</v>
      </c>
      <c r="X99" s="70">
        <v>0.5</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1">
        <v>0</v>
      </c>
      <c r="AP99" s="71">
        <v>0</v>
      </c>
      <c r="AQ99" s="71">
        <v>0</v>
      </c>
      <c r="AR99" s="71">
        <v>0</v>
      </c>
      <c r="AS99" s="70">
        <v>0</v>
      </c>
      <c r="AT99" s="71">
        <v>0</v>
      </c>
      <c r="AU99" s="70">
        <v>0</v>
      </c>
      <c r="AV99" s="70">
        <v>0</v>
      </c>
      <c r="AW99" s="70">
        <v>0</v>
      </c>
      <c r="AX99" s="70">
        <v>0</v>
      </c>
      <c r="AY99" s="70">
        <v>0</v>
      </c>
      <c r="AZ99" s="70">
        <v>10</v>
      </c>
      <c r="BA99" s="70">
        <v>8</v>
      </c>
      <c r="BB99" s="70">
        <v>0</v>
      </c>
      <c r="BC99" s="70">
        <v>11.5</v>
      </c>
      <c r="BD99" s="70">
        <v>0</v>
      </c>
      <c r="BE99" s="70">
        <v>2.5</v>
      </c>
      <c r="BF99" s="70">
        <v>4</v>
      </c>
      <c r="BG99" s="70">
        <v>0</v>
      </c>
      <c r="BH99" s="70">
        <v>0</v>
      </c>
      <c r="BI99" s="70">
        <v>0</v>
      </c>
      <c r="BJ99" s="70">
        <v>0</v>
      </c>
      <c r="BK99" s="70">
        <v>0</v>
      </c>
      <c r="BL99" s="70">
        <v>0</v>
      </c>
      <c r="BM99" s="70">
        <v>0</v>
      </c>
      <c r="BN99" s="70">
        <v>0</v>
      </c>
      <c r="BO99" s="70">
        <v>0</v>
      </c>
      <c r="BP99" s="70">
        <v>0</v>
      </c>
      <c r="BQ99" s="72">
        <v>4.5</v>
      </c>
      <c r="BR99" s="72">
        <v>5.5</v>
      </c>
      <c r="BS99" s="72">
        <v>9</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0.5</v>
      </c>
      <c r="HE99" s="72">
        <v>0.5</v>
      </c>
      <c r="HF99" s="72">
        <v>1</v>
      </c>
      <c r="HG99" s="72">
        <v>1</v>
      </c>
      <c r="HH99" s="72">
        <v>1</v>
      </c>
      <c r="HI99" s="72">
        <v>1</v>
      </c>
      <c r="HJ99" s="72">
        <v>0.5</v>
      </c>
      <c r="HK99" s="72">
        <v>0.5</v>
      </c>
      <c r="HL99" s="72">
        <v>0.5</v>
      </c>
      <c r="HM99" s="72">
        <v>0.5</v>
      </c>
      <c r="HN99" s="72">
        <v>0.5</v>
      </c>
      <c r="HO99" s="72">
        <v>0.5</v>
      </c>
      <c r="HP99" s="72">
        <v>0.5</v>
      </c>
      <c r="HQ99" s="72">
        <v>0.5</v>
      </c>
      <c r="HR99" s="72">
        <v>0.5</v>
      </c>
      <c r="HS99" s="72">
        <v>0.5</v>
      </c>
      <c r="HT99" s="72">
        <v>0.5</v>
      </c>
      <c r="HU99" s="72">
        <v>0.5</v>
      </c>
      <c r="HV99" s="72">
        <v>0.5</v>
      </c>
      <c r="HW99" s="72">
        <v>0.5</v>
      </c>
      <c r="HX99" s="72">
        <v>0.5</v>
      </c>
      <c r="HY99" s="72">
        <v>0.5</v>
      </c>
      <c r="HZ99" s="72">
        <v>0.5</v>
      </c>
      <c r="IA99" s="72">
        <v>0.5</v>
      </c>
      <c r="IB99" s="72">
        <v>0.5</v>
      </c>
      <c r="IC99" s="72">
        <v>0.5</v>
      </c>
      <c r="ID99" s="72">
        <v>0.5</v>
      </c>
      <c r="IE99" s="72">
        <v>0.5</v>
      </c>
      <c r="IF99" s="72">
        <v>0.5</v>
      </c>
      <c r="IG99" s="72">
        <v>0.5</v>
      </c>
      <c r="IH99" s="72">
        <v>0.5</v>
      </c>
      <c r="II99" s="63">
        <v>0.5</v>
      </c>
      <c r="IJ99" s="63">
        <v>0.5</v>
      </c>
      <c r="IK99" s="63">
        <v>0.5</v>
      </c>
      <c r="IL99" s="63">
        <v>0.5</v>
      </c>
      <c r="IM99" s="63">
        <v>0.5</v>
      </c>
      <c r="IN99" s="63">
        <v>0</v>
      </c>
    </row>
    <row r="100" spans="1:269" s="70" customFormat="1" ht="14.25" customHeight="1">
      <c r="A100" s="69"/>
      <c r="AO100" s="71"/>
      <c r="AP100" s="71"/>
      <c r="AQ100" s="71"/>
      <c r="AR100" s="71"/>
      <c r="AT100" s="71"/>
      <c r="IO100" s="73"/>
    </row>
    <row r="101" spans="1:269" s="12" customFormat="1" ht="13.5">
      <c r="A101" s="59" t="s">
        <v>612</v>
      </c>
      <c r="IO101" s="63"/>
      <c r="IP101" s="79"/>
      <c r="IQ101" s="79"/>
      <c r="JD101" s="79"/>
      <c r="JE101" s="79"/>
      <c r="JF101" s="79"/>
      <c r="JG101" s="79"/>
      <c r="JH101" s="79"/>
      <c r="JI101" s="79"/>
    </row>
    <row r="102" spans="1:269" s="63" customFormat="1" ht="13.5">
      <c r="A102" s="65" t="s">
        <v>147</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1</v>
      </c>
      <c r="FP102" s="12">
        <v>4.5</v>
      </c>
      <c r="FQ102" s="12">
        <v>3</v>
      </c>
      <c r="FR102" s="12">
        <v>4.5</v>
      </c>
      <c r="FS102" s="12">
        <v>3</v>
      </c>
      <c r="FT102" s="12">
        <v>1</v>
      </c>
      <c r="FU102" s="12">
        <v>3</v>
      </c>
      <c r="FV102" s="12">
        <v>2</v>
      </c>
      <c r="FW102" s="12">
        <v>1</v>
      </c>
      <c r="FX102" s="12">
        <v>1</v>
      </c>
      <c r="FY102" s="12">
        <v>1</v>
      </c>
      <c r="FZ102" s="12">
        <v>5</v>
      </c>
      <c r="GA102" s="12">
        <v>2</v>
      </c>
      <c r="GB102" s="12">
        <v>2</v>
      </c>
      <c r="GC102" s="12">
        <v>1</v>
      </c>
      <c r="GD102" s="12">
        <v>0.5</v>
      </c>
      <c r="GE102" s="12">
        <v>0.5</v>
      </c>
      <c r="GF102" s="12">
        <v>2</v>
      </c>
      <c r="GG102" s="12">
        <v>6</v>
      </c>
      <c r="GH102" s="12">
        <v>6</v>
      </c>
      <c r="GI102" s="12">
        <v>4</v>
      </c>
      <c r="GJ102" s="12">
        <v>5</v>
      </c>
      <c r="GK102" s="12">
        <v>6</v>
      </c>
      <c r="GL102" s="12">
        <v>4.5</v>
      </c>
      <c r="GM102" s="12">
        <v>4.5</v>
      </c>
      <c r="GN102" s="12">
        <v>5.5</v>
      </c>
      <c r="GO102" s="12">
        <v>5.5</v>
      </c>
      <c r="GP102" s="12">
        <v>7</v>
      </c>
      <c r="GQ102" s="12">
        <v>7</v>
      </c>
      <c r="GR102" s="12">
        <v>8</v>
      </c>
      <c r="GS102" s="12">
        <v>9</v>
      </c>
      <c r="GT102" s="12">
        <v>5.5</v>
      </c>
      <c r="GU102" s="12">
        <v>1</v>
      </c>
      <c r="GV102" s="12">
        <v>1.5</v>
      </c>
      <c r="GW102" s="12">
        <v>1</v>
      </c>
      <c r="GX102" s="12">
        <v>2.5</v>
      </c>
      <c r="GY102" s="12">
        <v>2.5</v>
      </c>
      <c r="GZ102" s="12">
        <v>1.5</v>
      </c>
      <c r="HA102" s="12">
        <v>1.5</v>
      </c>
      <c r="HB102" s="12">
        <v>2</v>
      </c>
      <c r="HC102" s="12">
        <v>1</v>
      </c>
      <c r="HD102" s="12">
        <v>1.5</v>
      </c>
      <c r="HE102" s="12">
        <v>2</v>
      </c>
      <c r="HF102" s="12">
        <v>1.5</v>
      </c>
      <c r="HG102" s="12">
        <v>1.5</v>
      </c>
      <c r="HH102" s="12">
        <v>2</v>
      </c>
      <c r="HI102" s="12">
        <v>1.5</v>
      </c>
      <c r="HJ102" s="12">
        <v>1</v>
      </c>
      <c r="HK102" s="12">
        <v>0.5</v>
      </c>
      <c r="HL102" s="12">
        <v>1.5</v>
      </c>
      <c r="HM102" s="12">
        <v>1.5</v>
      </c>
      <c r="HN102" s="12">
        <v>1</v>
      </c>
      <c r="HO102" s="12">
        <v>1</v>
      </c>
      <c r="HP102" s="12">
        <v>1</v>
      </c>
      <c r="HQ102" s="12">
        <v>1.5</v>
      </c>
      <c r="HR102" s="12">
        <v>1.5</v>
      </c>
      <c r="HS102" s="12">
        <v>2</v>
      </c>
      <c r="HT102" s="12">
        <v>2.5</v>
      </c>
      <c r="HU102" s="12">
        <v>5</v>
      </c>
      <c r="HV102" s="12">
        <v>1.5</v>
      </c>
      <c r="HW102" s="12">
        <v>1</v>
      </c>
      <c r="HX102" s="12">
        <v>1</v>
      </c>
      <c r="HY102" s="12">
        <v>3</v>
      </c>
      <c r="HZ102" s="12">
        <v>2</v>
      </c>
      <c r="IA102" s="12">
        <v>3.5</v>
      </c>
      <c r="IB102" s="12">
        <v>3.5</v>
      </c>
      <c r="IC102" s="12">
        <v>4</v>
      </c>
      <c r="ID102" s="12">
        <v>6</v>
      </c>
      <c r="IE102" s="12">
        <v>3</v>
      </c>
      <c r="IF102" s="12">
        <v>0</v>
      </c>
      <c r="IG102" s="113">
        <v>0</v>
      </c>
      <c r="IH102" s="113">
        <v>0</v>
      </c>
      <c r="II102" s="80">
        <v>2</v>
      </c>
      <c r="IJ102" s="63">
        <v>2</v>
      </c>
      <c r="IK102" s="63">
        <v>2</v>
      </c>
      <c r="IL102" s="63">
        <v>2</v>
      </c>
      <c r="IM102" s="63">
        <f>AVERAGE(CongestionIndex!C203:D203)</f>
        <v>0</v>
      </c>
      <c r="IN102" s="63">
        <f>AVERAGE(CongestionIndex!C203:D203)</f>
        <v>0</v>
      </c>
      <c r="IO102" s="156"/>
      <c r="IP102" s="175"/>
      <c r="IQ102" s="175"/>
      <c r="JD102" s="175"/>
      <c r="JE102" s="175"/>
      <c r="JF102" s="175"/>
      <c r="JG102" s="175"/>
      <c r="JH102" s="175"/>
      <c r="JI102" s="175"/>
    </row>
    <row r="103" spans="1:269">
      <c r="A103" s="65" t="s">
        <v>148</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12</v>
      </c>
      <c r="FP103" s="12">
        <v>11</v>
      </c>
      <c r="FQ103" s="12">
        <v>9</v>
      </c>
      <c r="FR103" s="12">
        <v>9</v>
      </c>
      <c r="FS103" s="12">
        <v>7</v>
      </c>
      <c r="FT103" s="12">
        <v>7</v>
      </c>
      <c r="FU103" s="12">
        <v>7.5</v>
      </c>
      <c r="FV103" s="12">
        <v>7</v>
      </c>
      <c r="FW103" s="12">
        <v>7</v>
      </c>
      <c r="FX103" s="12">
        <v>6</v>
      </c>
      <c r="FY103" s="12">
        <v>6</v>
      </c>
      <c r="FZ103" s="12">
        <v>5</v>
      </c>
      <c r="GA103" s="12">
        <v>5</v>
      </c>
      <c r="GB103" s="12">
        <v>7</v>
      </c>
      <c r="GC103" s="12">
        <v>10</v>
      </c>
      <c r="GD103" s="12">
        <v>8.5</v>
      </c>
      <c r="GE103" s="12">
        <v>11</v>
      </c>
      <c r="GF103" s="12">
        <v>15</v>
      </c>
      <c r="GG103" s="12">
        <v>17</v>
      </c>
      <c r="GH103" s="12">
        <v>15</v>
      </c>
      <c r="GI103" s="12">
        <v>10</v>
      </c>
      <c r="GJ103" s="12">
        <v>11</v>
      </c>
      <c r="GK103" s="12">
        <v>12</v>
      </c>
      <c r="GL103" s="12">
        <v>11</v>
      </c>
      <c r="GM103" s="12">
        <v>10</v>
      </c>
      <c r="GN103" s="12">
        <v>11</v>
      </c>
      <c r="GO103" s="12">
        <v>10</v>
      </c>
      <c r="GP103" s="12">
        <v>11</v>
      </c>
      <c r="GQ103" s="12">
        <v>13</v>
      </c>
      <c r="GR103" s="12">
        <v>13</v>
      </c>
      <c r="GS103" s="12">
        <v>14</v>
      </c>
      <c r="GT103" s="12">
        <v>10</v>
      </c>
      <c r="GU103" s="12">
        <v>8</v>
      </c>
      <c r="GV103" s="12">
        <v>8</v>
      </c>
      <c r="GW103" s="12">
        <v>7</v>
      </c>
      <c r="GX103" s="12">
        <v>10</v>
      </c>
      <c r="GY103" s="12">
        <v>10</v>
      </c>
      <c r="GZ103" s="12">
        <v>7</v>
      </c>
      <c r="HA103" s="12">
        <v>7.5</v>
      </c>
      <c r="HB103" s="12">
        <v>7.5</v>
      </c>
      <c r="HC103" s="12">
        <v>9</v>
      </c>
      <c r="HD103" s="12">
        <v>9</v>
      </c>
      <c r="HE103" s="12">
        <v>9.5</v>
      </c>
      <c r="HF103" s="12">
        <v>7</v>
      </c>
      <c r="HG103" s="12">
        <v>7</v>
      </c>
      <c r="HH103" s="12">
        <v>8.5</v>
      </c>
      <c r="HI103" s="12">
        <v>7</v>
      </c>
      <c r="HJ103" s="12">
        <v>6</v>
      </c>
      <c r="HK103" s="12">
        <v>7</v>
      </c>
      <c r="HL103" s="12">
        <v>7</v>
      </c>
      <c r="HM103" s="12">
        <v>7</v>
      </c>
      <c r="HN103" s="12">
        <v>8</v>
      </c>
      <c r="HO103" s="12">
        <v>8</v>
      </c>
      <c r="HP103" s="12">
        <v>6</v>
      </c>
      <c r="HQ103" s="12">
        <v>4.5</v>
      </c>
      <c r="HR103" s="12">
        <v>8.5</v>
      </c>
      <c r="HS103" s="12">
        <v>11</v>
      </c>
      <c r="HT103" s="12">
        <v>12</v>
      </c>
      <c r="HU103" s="12">
        <v>4</v>
      </c>
      <c r="HV103" s="12">
        <v>7.5</v>
      </c>
      <c r="HW103" s="12">
        <v>13.5</v>
      </c>
      <c r="HX103" s="12">
        <v>15</v>
      </c>
      <c r="HY103" s="12">
        <v>7.5</v>
      </c>
      <c r="HZ103" s="12">
        <v>9.5</v>
      </c>
      <c r="IA103" s="12">
        <v>13</v>
      </c>
      <c r="IB103" s="12">
        <v>9.5</v>
      </c>
      <c r="IC103" s="12">
        <v>8</v>
      </c>
      <c r="ID103" s="12">
        <v>8.5</v>
      </c>
      <c r="IE103" s="12">
        <v>4</v>
      </c>
      <c r="IF103" s="12">
        <v>1.5</v>
      </c>
      <c r="IG103" s="113">
        <v>8</v>
      </c>
      <c r="IH103" s="281">
        <v>8</v>
      </c>
      <c r="II103" s="290">
        <v>2.5</v>
      </c>
      <c r="IJ103" s="63">
        <v>2.5</v>
      </c>
      <c r="IK103" s="63">
        <v>3</v>
      </c>
      <c r="IL103" s="63">
        <v>3</v>
      </c>
      <c r="IM103" s="63">
        <v>2.5</v>
      </c>
      <c r="IN103" s="63">
        <f>AVERAGE(CongestionIndex!C204:D204)</f>
        <v>2.5</v>
      </c>
      <c r="IO103" s="155">
        <f>SUM(IN102:IN104)/3</f>
        <v>1</v>
      </c>
      <c r="IP103" s="62">
        <f>SUM(IM102:IM104)/3</f>
        <v>1</v>
      </c>
      <c r="IQ103" s="163">
        <f>IO103-IP103</f>
        <v>0</v>
      </c>
      <c r="JD103" s="176"/>
      <c r="JE103" s="176"/>
      <c r="JF103" s="176"/>
      <c r="JG103" s="176"/>
      <c r="JH103" s="176"/>
      <c r="JI103" s="176"/>
    </row>
    <row r="104" spans="1:269" s="63" customFormat="1" ht="13.5">
      <c r="A104" s="65" t="s">
        <v>149</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v>
      </c>
      <c r="FR104" s="12">
        <v>1</v>
      </c>
      <c r="FS104" s="12">
        <v>1</v>
      </c>
      <c r="FT104" s="12">
        <v>1</v>
      </c>
      <c r="FU104" s="12">
        <v>1</v>
      </c>
      <c r="FV104" s="12">
        <v>0.5</v>
      </c>
      <c r="FW104" s="12">
        <v>0.5</v>
      </c>
      <c r="FX104" s="12">
        <v>0.5</v>
      </c>
      <c r="FY104" s="12">
        <v>0.5</v>
      </c>
      <c r="FZ104" s="12">
        <v>0.5</v>
      </c>
      <c r="GA104" s="12">
        <v>1.5</v>
      </c>
      <c r="GB104" s="12">
        <v>0.5</v>
      </c>
      <c r="GC104" s="12">
        <v>2.5</v>
      </c>
      <c r="GD104" s="12">
        <v>2.5</v>
      </c>
      <c r="GE104" s="12">
        <v>0.5</v>
      </c>
      <c r="GF104" s="12">
        <v>1.5</v>
      </c>
      <c r="GG104" s="12">
        <v>1.5</v>
      </c>
      <c r="GH104" s="12">
        <v>1</v>
      </c>
      <c r="GI104" s="12">
        <v>1</v>
      </c>
      <c r="GJ104" s="12">
        <v>2</v>
      </c>
      <c r="GK104" s="12">
        <v>3</v>
      </c>
      <c r="GL104" s="12">
        <v>1</v>
      </c>
      <c r="GM104" s="12">
        <v>1</v>
      </c>
      <c r="GN104" s="12">
        <v>1.5</v>
      </c>
      <c r="GO104" s="12">
        <v>1.5</v>
      </c>
      <c r="GP104" s="12">
        <v>0.5</v>
      </c>
      <c r="GQ104" s="12">
        <v>1.5</v>
      </c>
      <c r="GR104" s="12">
        <v>0.5</v>
      </c>
      <c r="GS104" s="12">
        <v>0.5</v>
      </c>
      <c r="GT104" s="12">
        <v>1</v>
      </c>
      <c r="GU104" s="12">
        <v>1</v>
      </c>
      <c r="GV104" s="12">
        <v>1.5</v>
      </c>
      <c r="GW104" s="12">
        <v>1.5</v>
      </c>
      <c r="GX104" s="12">
        <v>0.5</v>
      </c>
      <c r="GY104" s="12">
        <v>0.5</v>
      </c>
      <c r="GZ104" s="12">
        <v>2</v>
      </c>
      <c r="HA104" s="12">
        <v>2.5</v>
      </c>
      <c r="HB104" s="12">
        <v>1</v>
      </c>
      <c r="HC104" s="12">
        <v>2</v>
      </c>
      <c r="HD104" s="12">
        <v>0.5</v>
      </c>
      <c r="HE104" s="12">
        <v>0.5</v>
      </c>
      <c r="HF104" s="12">
        <v>0.5</v>
      </c>
      <c r="HG104" s="12">
        <v>0.5</v>
      </c>
      <c r="HH104" s="12">
        <v>1</v>
      </c>
      <c r="HI104" s="12">
        <v>1.5</v>
      </c>
      <c r="HJ104" s="12">
        <v>1</v>
      </c>
      <c r="HK104" s="12">
        <v>1</v>
      </c>
      <c r="HL104" s="12">
        <v>1</v>
      </c>
      <c r="HM104" s="12">
        <v>1</v>
      </c>
      <c r="HN104" s="12">
        <v>1.5</v>
      </c>
      <c r="HO104" s="12">
        <v>1.5</v>
      </c>
      <c r="HP104" s="12">
        <v>1.5</v>
      </c>
      <c r="HQ104" s="12">
        <v>1.5</v>
      </c>
      <c r="HR104" s="12">
        <v>2</v>
      </c>
      <c r="HS104" s="12">
        <v>0.5</v>
      </c>
      <c r="HT104" s="12">
        <v>0.5</v>
      </c>
      <c r="HU104" s="12">
        <v>0.5</v>
      </c>
      <c r="HV104" s="12">
        <v>1.5</v>
      </c>
      <c r="HW104" s="12">
        <v>0.5</v>
      </c>
      <c r="HX104" s="12">
        <v>1</v>
      </c>
      <c r="HY104" s="12">
        <v>1</v>
      </c>
      <c r="HZ104" s="12">
        <v>1</v>
      </c>
      <c r="IA104" s="12">
        <v>1</v>
      </c>
      <c r="IB104" s="12">
        <v>1</v>
      </c>
      <c r="IC104" s="12">
        <v>1</v>
      </c>
      <c r="ID104" s="12">
        <v>1</v>
      </c>
      <c r="IE104" s="12">
        <v>1</v>
      </c>
      <c r="IF104" s="12">
        <v>1</v>
      </c>
      <c r="IG104" s="113">
        <v>1</v>
      </c>
      <c r="IH104" s="113">
        <v>1</v>
      </c>
      <c r="II104" s="174">
        <v>0.5</v>
      </c>
      <c r="IJ104" s="63">
        <v>0.5</v>
      </c>
      <c r="IK104" s="63">
        <v>0.5</v>
      </c>
      <c r="IL104" s="63">
        <v>0.5</v>
      </c>
      <c r="IM104" s="63">
        <v>0.5</v>
      </c>
      <c r="IN104" s="63">
        <f>AVERAGE(CongestionIndex!C205:D205)</f>
        <v>0.5</v>
      </c>
      <c r="IO104" s="156"/>
      <c r="IP104" s="175"/>
      <c r="IQ104" s="175"/>
      <c r="JD104" s="175"/>
      <c r="JE104" s="175"/>
      <c r="JF104" s="175"/>
      <c r="JG104" s="175"/>
      <c r="JH104" s="175"/>
      <c r="JI104" s="175"/>
    </row>
    <row r="105" spans="1:269" s="12" customFormat="1" ht="13.5">
      <c r="A105" s="59"/>
      <c r="IO105" s="156"/>
      <c r="IP105" s="164"/>
      <c r="IQ105" s="164"/>
      <c r="JD105" s="164"/>
      <c r="JE105" s="164"/>
      <c r="JF105" s="164"/>
      <c r="JG105" s="164"/>
      <c r="JH105" s="164"/>
      <c r="JI105" s="164"/>
    </row>
    <row r="106" spans="1:269" s="12" customFormat="1" ht="13.5">
      <c r="A106" s="59" t="s">
        <v>633</v>
      </c>
      <c r="IO106" s="156"/>
      <c r="IP106" s="164"/>
      <c r="IQ106" s="164"/>
      <c r="JD106" s="164"/>
      <c r="JE106" s="164"/>
      <c r="JF106" s="164"/>
      <c r="JG106" s="164"/>
      <c r="JH106" s="164"/>
      <c r="JI106" s="164"/>
    </row>
    <row r="107" spans="1:269" s="63" customFormat="1" ht="13.5">
      <c r="A107" s="61" t="s">
        <v>18</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63">
        <f>AVERAGE(CongestionIndex!H109:I109)</f>
        <v>0</v>
      </c>
      <c r="IJ107" s="63">
        <v>0</v>
      </c>
      <c r="IK107" s="63">
        <v>0</v>
      </c>
      <c r="IL107" s="63">
        <v>0</v>
      </c>
      <c r="IM107" s="63">
        <v>0</v>
      </c>
      <c r="IN107" s="63">
        <v>0</v>
      </c>
      <c r="IO107" s="156"/>
      <c r="IP107" s="175"/>
      <c r="IQ107" s="175"/>
      <c r="JD107" s="175"/>
      <c r="JE107" s="175"/>
      <c r="JF107" s="175"/>
      <c r="JG107" s="175"/>
      <c r="JH107" s="175"/>
      <c r="JI107" s="175"/>
    </row>
    <row r="108" spans="1:269">
      <c r="A108" s="61" t="s">
        <v>20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63">
        <f>AVERAGE(CongestionIndex!H110:I110)</f>
        <v>0</v>
      </c>
      <c r="IJ108" s="63">
        <v>0</v>
      </c>
      <c r="IK108" s="143">
        <v>0</v>
      </c>
      <c r="IL108" s="143">
        <v>0</v>
      </c>
      <c r="IM108" s="143">
        <v>0</v>
      </c>
      <c r="IN108" s="143">
        <v>0</v>
      </c>
      <c r="IO108" s="156">
        <f>SUM(FG108+FG107)/2</f>
        <v>0</v>
      </c>
      <c r="IP108" s="176"/>
      <c r="IQ108" s="176"/>
      <c r="JD108" s="176"/>
      <c r="JE108" s="176"/>
      <c r="JF108" s="176"/>
      <c r="JG108" s="176"/>
      <c r="JH108" s="176"/>
      <c r="JI108" s="176"/>
    </row>
    <row r="109" spans="1:269" s="12" customFormat="1" ht="13.5">
      <c r="A109" s="61"/>
      <c r="IO109" s="156"/>
      <c r="IP109" s="164"/>
      <c r="IQ109" s="164"/>
      <c r="JD109" s="164"/>
      <c r="JE109" s="164"/>
      <c r="JF109" s="164"/>
      <c r="JG109" s="164"/>
      <c r="JH109" s="164"/>
      <c r="JI109" s="164"/>
    </row>
    <row r="110" spans="1:269" s="12" customFormat="1" ht="13.5">
      <c r="A110" s="59" t="s">
        <v>22</v>
      </c>
      <c r="IO110" s="156"/>
      <c r="IP110" s="164"/>
      <c r="IQ110" s="164"/>
      <c r="JD110" s="164"/>
      <c r="JE110" s="164"/>
      <c r="JF110" s="164"/>
      <c r="JG110" s="164"/>
      <c r="JH110" s="164"/>
      <c r="JI110" s="164"/>
    </row>
    <row r="111" spans="1:269" s="63" customFormat="1" ht="13.5">
      <c r="A111" s="61" t="s">
        <v>634</v>
      </c>
      <c r="B111" s="12">
        <v>0</v>
      </c>
      <c r="C111" s="12">
        <v>1</v>
      </c>
      <c r="D111" s="12">
        <v>0.5</v>
      </c>
      <c r="E111" s="12">
        <v>1</v>
      </c>
      <c r="F111" s="12">
        <v>1.5</v>
      </c>
      <c r="G111" s="12">
        <v>1.5</v>
      </c>
      <c r="H111" s="12">
        <v>1</v>
      </c>
      <c r="I111" s="12">
        <v>1.5</v>
      </c>
      <c r="J111" s="12">
        <v>0.5</v>
      </c>
      <c r="K111" s="12">
        <v>0</v>
      </c>
      <c r="L111" s="12">
        <v>1.5</v>
      </c>
      <c r="M111" s="12">
        <v>0.5</v>
      </c>
      <c r="N111" s="12">
        <v>0</v>
      </c>
      <c r="O111" s="12">
        <v>0.5</v>
      </c>
      <c r="P111" s="12">
        <v>0.5</v>
      </c>
      <c r="Q111" s="12">
        <v>0.5</v>
      </c>
      <c r="R111" s="12">
        <v>0.5</v>
      </c>
      <c r="S111" s="12">
        <v>0.5</v>
      </c>
      <c r="T111" s="12">
        <v>0.5</v>
      </c>
      <c r="U111" s="12">
        <v>0.5</v>
      </c>
      <c r="V111" s="12">
        <v>0.5</v>
      </c>
      <c r="W111" s="12">
        <v>0.5</v>
      </c>
      <c r="X111" s="12">
        <v>0</v>
      </c>
      <c r="Y111" s="12">
        <v>0</v>
      </c>
      <c r="Z111" s="12">
        <v>0</v>
      </c>
      <c r="AA111" s="12">
        <v>0</v>
      </c>
      <c r="AB111" s="12">
        <v>0</v>
      </c>
      <c r="AC111" s="12">
        <v>0</v>
      </c>
      <c r="AD111" s="12">
        <v>0</v>
      </c>
      <c r="AE111" s="12">
        <v>0.5</v>
      </c>
      <c r="AF111" s="12">
        <v>1.5</v>
      </c>
      <c r="AG111" s="12">
        <v>0.5</v>
      </c>
      <c r="AH111" s="12">
        <v>0.5</v>
      </c>
      <c r="AI111" s="12">
        <v>0.5</v>
      </c>
      <c r="AJ111" s="12">
        <v>0.5</v>
      </c>
      <c r="AK111" s="12">
        <v>0.5</v>
      </c>
      <c r="AL111" s="12">
        <v>0.5</v>
      </c>
      <c r="AM111" s="12">
        <v>1.5</v>
      </c>
      <c r="AN111" s="12">
        <v>2</v>
      </c>
      <c r="AO111" s="12">
        <v>3</v>
      </c>
      <c r="AP111" s="12">
        <v>3</v>
      </c>
      <c r="AQ111" s="12">
        <v>1</v>
      </c>
      <c r="AR111" s="12">
        <v>3</v>
      </c>
      <c r="AS111" s="12">
        <v>4</v>
      </c>
      <c r="AT111" s="12">
        <v>6.5</v>
      </c>
      <c r="AU111" s="12">
        <v>6.5</v>
      </c>
      <c r="AV111" s="12">
        <v>3</v>
      </c>
      <c r="AW111" s="12">
        <v>3</v>
      </c>
      <c r="AX111" s="12">
        <v>2</v>
      </c>
      <c r="AY111" s="12">
        <v>0.5</v>
      </c>
      <c r="AZ111" s="12">
        <v>0.5</v>
      </c>
      <c r="BA111" s="12">
        <v>0.5</v>
      </c>
      <c r="BB111" s="12">
        <v>0.5</v>
      </c>
      <c r="BC111" s="12">
        <v>1</v>
      </c>
      <c r="BD111" s="12">
        <v>0.5</v>
      </c>
      <c r="BE111" s="12">
        <v>0.5</v>
      </c>
      <c r="BF111" s="12">
        <v>0</v>
      </c>
      <c r="BG111" s="12">
        <v>0</v>
      </c>
      <c r="BH111" s="12">
        <v>1</v>
      </c>
      <c r="BI111" s="12">
        <v>1</v>
      </c>
      <c r="BJ111" s="12">
        <v>1.5</v>
      </c>
      <c r="BK111" s="12">
        <v>1.5</v>
      </c>
      <c r="BL111" s="12">
        <v>0.5</v>
      </c>
      <c r="BM111" s="12">
        <v>0.5</v>
      </c>
      <c r="BN111" s="12">
        <v>0.5</v>
      </c>
      <c r="BO111" s="12">
        <v>0.5</v>
      </c>
      <c r="BP111" s="12">
        <v>0.5</v>
      </c>
      <c r="BQ111" s="12">
        <v>3</v>
      </c>
      <c r="BR111" s="12">
        <v>3</v>
      </c>
      <c r="BS111" s="12">
        <v>4.5</v>
      </c>
      <c r="BT111" s="12">
        <v>4.5</v>
      </c>
      <c r="BU111" s="12">
        <v>4.5</v>
      </c>
      <c r="BV111" s="12">
        <v>4.5</v>
      </c>
      <c r="BW111" s="12">
        <v>4</v>
      </c>
      <c r="BX111" s="12">
        <v>4</v>
      </c>
      <c r="BY111" s="12">
        <v>4</v>
      </c>
      <c r="BZ111" s="12">
        <v>6</v>
      </c>
      <c r="CA111" s="12">
        <v>6</v>
      </c>
      <c r="CB111" s="12">
        <v>6</v>
      </c>
      <c r="CC111" s="12">
        <v>1.5</v>
      </c>
      <c r="CD111" s="12">
        <v>1.5</v>
      </c>
      <c r="CE111" s="12">
        <v>0.5</v>
      </c>
      <c r="CF111" s="12">
        <v>0.5</v>
      </c>
      <c r="CG111" s="12">
        <v>0.5</v>
      </c>
      <c r="CH111" s="12">
        <v>0.5</v>
      </c>
      <c r="CI111" s="12">
        <v>0.5</v>
      </c>
      <c r="CJ111" s="12">
        <v>0.5</v>
      </c>
      <c r="CK111" s="12">
        <v>0.5</v>
      </c>
      <c r="CL111" s="12">
        <v>0.5</v>
      </c>
      <c r="CM111" s="12">
        <v>1.5</v>
      </c>
      <c r="CN111" s="12">
        <v>1.5</v>
      </c>
      <c r="CO111" s="12">
        <v>0</v>
      </c>
      <c r="CP111" s="12">
        <v>0</v>
      </c>
      <c r="CQ111" s="12">
        <v>1.5</v>
      </c>
      <c r="CR111" s="12">
        <v>4.5</v>
      </c>
      <c r="CS111" s="12">
        <v>2</v>
      </c>
      <c r="CT111" s="12">
        <v>1</v>
      </c>
      <c r="CU111" s="12">
        <v>6.5</v>
      </c>
      <c r="CV111" s="12">
        <v>3</v>
      </c>
      <c r="CW111" s="12">
        <v>3</v>
      </c>
      <c r="CX111" s="12">
        <v>5</v>
      </c>
      <c r="CY111" s="12">
        <v>3</v>
      </c>
      <c r="CZ111" s="12">
        <v>3</v>
      </c>
      <c r="DA111" s="12">
        <v>3</v>
      </c>
      <c r="DB111" s="12">
        <v>3</v>
      </c>
      <c r="DC111" s="12">
        <v>2</v>
      </c>
      <c r="DD111" s="12">
        <v>2</v>
      </c>
      <c r="DE111" s="12">
        <v>6.5</v>
      </c>
      <c r="DF111" s="12">
        <v>3</v>
      </c>
      <c r="DG111" s="12">
        <v>2.5</v>
      </c>
      <c r="DH111" s="12">
        <v>2.5</v>
      </c>
      <c r="DI111" s="12">
        <v>1.5</v>
      </c>
      <c r="DJ111" s="12">
        <v>1.5</v>
      </c>
      <c r="DK111" s="12">
        <v>4.5</v>
      </c>
      <c r="DL111" s="12">
        <v>3</v>
      </c>
      <c r="DM111" s="12">
        <v>1.5</v>
      </c>
      <c r="DN111" s="12">
        <v>0.5</v>
      </c>
      <c r="DO111" s="12">
        <v>2</v>
      </c>
      <c r="DP111" s="12">
        <v>3</v>
      </c>
      <c r="DQ111" s="12">
        <v>1.5</v>
      </c>
      <c r="DR111" s="12">
        <v>1.5</v>
      </c>
      <c r="DS111" s="12">
        <v>4</v>
      </c>
      <c r="DT111" s="12">
        <v>1.5</v>
      </c>
      <c r="DU111" s="12">
        <v>1.5</v>
      </c>
      <c r="DV111" s="12">
        <v>1.5</v>
      </c>
      <c r="DW111" s="12">
        <v>2.5</v>
      </c>
      <c r="DX111" s="12">
        <v>2.5</v>
      </c>
      <c r="DY111" s="12">
        <v>1</v>
      </c>
      <c r="DZ111" s="12">
        <v>0.5</v>
      </c>
      <c r="EA111" s="12">
        <v>1.5</v>
      </c>
      <c r="EB111" s="12">
        <v>2</v>
      </c>
      <c r="EC111" s="12">
        <v>3</v>
      </c>
      <c r="ED111" s="12">
        <v>2</v>
      </c>
      <c r="EE111" s="12">
        <v>2</v>
      </c>
      <c r="EF111" s="12">
        <v>2.5</v>
      </c>
      <c r="EG111" s="12">
        <v>3</v>
      </c>
      <c r="EH111" s="12">
        <v>5</v>
      </c>
      <c r="EI111" s="12">
        <v>5.5</v>
      </c>
      <c r="EJ111" s="12">
        <v>3.5</v>
      </c>
      <c r="EK111" s="12">
        <v>3</v>
      </c>
      <c r="EL111" s="12">
        <v>0.5</v>
      </c>
      <c r="EM111" s="12">
        <v>0.5</v>
      </c>
      <c r="EN111" s="12">
        <v>1.5</v>
      </c>
      <c r="EO111" s="12">
        <v>3</v>
      </c>
      <c r="EP111" s="12">
        <v>3</v>
      </c>
      <c r="EQ111" s="12">
        <v>2.5</v>
      </c>
      <c r="ER111" s="12">
        <v>2.5</v>
      </c>
      <c r="ES111" s="12">
        <v>3</v>
      </c>
      <c r="ET111" s="12">
        <v>5.5</v>
      </c>
      <c r="EU111" s="12">
        <v>4</v>
      </c>
      <c r="EV111" s="12">
        <v>2.5</v>
      </c>
      <c r="EW111" s="12">
        <v>0.5</v>
      </c>
      <c r="EX111" s="12">
        <v>0.5</v>
      </c>
      <c r="EY111" s="12">
        <v>0.5</v>
      </c>
      <c r="EZ111" s="12">
        <v>1.5</v>
      </c>
      <c r="FA111" s="12">
        <v>1.5</v>
      </c>
      <c r="FB111" s="12">
        <v>2.5</v>
      </c>
      <c r="FC111" s="12">
        <v>1.5</v>
      </c>
      <c r="FD111" s="12">
        <v>1</v>
      </c>
      <c r="FE111" s="12">
        <v>1.5</v>
      </c>
      <c r="FF111" s="12">
        <v>2.5</v>
      </c>
      <c r="FG111" s="12">
        <v>1</v>
      </c>
      <c r="FH111" s="12">
        <v>0.5</v>
      </c>
      <c r="FI111" s="12">
        <v>0.5</v>
      </c>
      <c r="FJ111" s="12">
        <v>1.5</v>
      </c>
      <c r="FK111" s="12">
        <v>1.5</v>
      </c>
      <c r="FL111" s="12">
        <v>1.5</v>
      </c>
      <c r="FM111" s="12">
        <v>8</v>
      </c>
      <c r="FN111" s="12">
        <v>8</v>
      </c>
      <c r="FO111" s="12">
        <v>8</v>
      </c>
      <c r="FP111" s="12">
        <v>12</v>
      </c>
      <c r="FQ111" s="12">
        <v>12</v>
      </c>
      <c r="FR111" s="12">
        <v>5.5</v>
      </c>
      <c r="FS111" s="12">
        <v>3.5</v>
      </c>
      <c r="FT111" s="12">
        <v>2.5</v>
      </c>
      <c r="FU111" s="12">
        <v>1.5</v>
      </c>
      <c r="FV111" s="12">
        <v>4</v>
      </c>
      <c r="FW111" s="12">
        <v>5</v>
      </c>
      <c r="FX111" s="12">
        <v>2.5</v>
      </c>
      <c r="FY111" s="12">
        <v>2.5</v>
      </c>
      <c r="FZ111" s="12">
        <v>2</v>
      </c>
      <c r="GA111" s="12">
        <v>1.5</v>
      </c>
      <c r="GB111" s="12">
        <v>1.5</v>
      </c>
      <c r="GC111" s="12">
        <v>1.5</v>
      </c>
      <c r="GD111" s="12">
        <v>2.5</v>
      </c>
      <c r="GE111" s="12">
        <v>2.5</v>
      </c>
      <c r="GF111" s="12">
        <v>1</v>
      </c>
      <c r="GG111" s="12">
        <v>0.5</v>
      </c>
      <c r="GH111" s="12">
        <v>0.5</v>
      </c>
      <c r="GI111" s="12">
        <v>1.5</v>
      </c>
      <c r="GJ111" s="12">
        <v>1.5</v>
      </c>
      <c r="GK111" s="12">
        <v>1.5</v>
      </c>
      <c r="GL111" s="12">
        <v>1.5</v>
      </c>
      <c r="GM111" s="12">
        <v>3</v>
      </c>
      <c r="GN111" s="12">
        <v>2.5</v>
      </c>
      <c r="GO111" s="12">
        <v>1</v>
      </c>
      <c r="GP111" s="12">
        <v>2.5</v>
      </c>
      <c r="GQ111" s="12">
        <v>2.5</v>
      </c>
      <c r="GR111" s="12">
        <v>1.5</v>
      </c>
      <c r="GS111" s="12">
        <v>2.5</v>
      </c>
      <c r="GT111" s="12">
        <v>1</v>
      </c>
      <c r="GU111" s="12">
        <v>1</v>
      </c>
      <c r="GV111" s="12">
        <v>2.5</v>
      </c>
      <c r="GW111" s="12">
        <v>4</v>
      </c>
      <c r="GX111" s="12">
        <v>4</v>
      </c>
      <c r="GY111" s="12">
        <v>4</v>
      </c>
      <c r="GZ111" s="12">
        <v>1.5</v>
      </c>
      <c r="HA111" s="12">
        <v>2.5</v>
      </c>
      <c r="HB111" s="12">
        <v>1</v>
      </c>
      <c r="HC111" s="12">
        <v>2.5</v>
      </c>
      <c r="HD111" s="12">
        <v>3.5</v>
      </c>
      <c r="HE111" s="12">
        <v>5</v>
      </c>
      <c r="HF111" s="12">
        <v>8.5</v>
      </c>
      <c r="HG111" s="12">
        <v>6.5</v>
      </c>
      <c r="HH111" s="12">
        <v>3.5</v>
      </c>
      <c r="HI111" s="12">
        <v>2.5</v>
      </c>
      <c r="HJ111" s="12">
        <v>2.5</v>
      </c>
      <c r="HK111" s="12">
        <v>1.5</v>
      </c>
      <c r="HL111" s="12">
        <v>2.5</v>
      </c>
      <c r="HM111" s="12">
        <v>4</v>
      </c>
      <c r="HN111" s="12">
        <v>5.5</v>
      </c>
      <c r="HO111" s="12">
        <v>5.5</v>
      </c>
      <c r="HP111" s="12">
        <v>4</v>
      </c>
      <c r="HQ111" s="12">
        <v>1.5</v>
      </c>
      <c r="HR111" s="12">
        <v>1.5</v>
      </c>
      <c r="HS111" s="12">
        <v>1.5</v>
      </c>
      <c r="HT111" s="12">
        <v>1.5</v>
      </c>
      <c r="HU111" s="12">
        <v>1.5</v>
      </c>
      <c r="HV111" s="12">
        <v>2.5</v>
      </c>
      <c r="HW111" s="12">
        <v>3.5</v>
      </c>
      <c r="HX111" s="12">
        <v>3.5</v>
      </c>
      <c r="HY111" s="12">
        <v>2.5</v>
      </c>
      <c r="HZ111" s="12">
        <v>4</v>
      </c>
      <c r="IA111" s="12">
        <v>4.5</v>
      </c>
      <c r="IB111" s="12">
        <v>7</v>
      </c>
      <c r="IC111" s="12">
        <v>1.5</v>
      </c>
      <c r="ID111" s="12">
        <v>3.5</v>
      </c>
      <c r="IE111" s="12">
        <v>3.5</v>
      </c>
      <c r="IF111" s="12">
        <v>1</v>
      </c>
      <c r="IG111" s="63">
        <v>5</v>
      </c>
      <c r="IH111" s="12">
        <v>2</v>
      </c>
      <c r="II111" s="80">
        <v>1.5</v>
      </c>
      <c r="IJ111" s="63">
        <v>2</v>
      </c>
      <c r="IK111" s="63">
        <v>3</v>
      </c>
      <c r="IL111" s="63">
        <v>2.5</v>
      </c>
      <c r="IM111" s="63">
        <v>2</v>
      </c>
      <c r="IN111" s="63">
        <f>AVERAGE(CongestionIndex!H113:I113)</f>
        <v>1.5</v>
      </c>
      <c r="IO111" s="156"/>
      <c r="IP111" s="175"/>
      <c r="IQ111" s="175"/>
      <c r="JD111" s="175"/>
      <c r="JE111" s="175"/>
      <c r="JF111" s="175"/>
      <c r="JG111" s="175"/>
      <c r="JH111" s="175"/>
      <c r="JI111" s="175"/>
    </row>
    <row r="112" spans="1:269">
      <c r="A112" s="61" t="s">
        <v>635</v>
      </c>
      <c r="B112" s="12">
        <v>15</v>
      </c>
      <c r="C112" s="12">
        <v>11.5</v>
      </c>
      <c r="D112" s="12">
        <v>2.5</v>
      </c>
      <c r="E112" s="12">
        <v>0</v>
      </c>
      <c r="F112" s="12">
        <v>0.5</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2.5</v>
      </c>
      <c r="FP112" s="12">
        <v>5</v>
      </c>
      <c r="FQ112" s="12">
        <v>7.5</v>
      </c>
      <c r="FR112" s="12">
        <v>7.5</v>
      </c>
      <c r="FS112" s="12">
        <v>3</v>
      </c>
      <c r="FT112" s="12">
        <v>2</v>
      </c>
      <c r="FU112" s="12">
        <v>1.5</v>
      </c>
      <c r="FV112" s="12">
        <v>6</v>
      </c>
      <c r="FW112" s="12">
        <v>6</v>
      </c>
      <c r="FX112" s="12">
        <v>7</v>
      </c>
      <c r="FY112" s="12">
        <v>7</v>
      </c>
      <c r="FZ112" s="12">
        <v>3</v>
      </c>
      <c r="GA112" s="12">
        <v>4</v>
      </c>
      <c r="GB112" s="12">
        <v>2.5</v>
      </c>
      <c r="GC112" s="12">
        <v>1.5</v>
      </c>
      <c r="GD112" s="12">
        <v>2.5</v>
      </c>
      <c r="GE112" s="12">
        <v>2.5</v>
      </c>
      <c r="GF112" s="12">
        <v>5.5</v>
      </c>
      <c r="GG112" s="12">
        <v>3.5</v>
      </c>
      <c r="GH112" s="12">
        <v>3.5</v>
      </c>
      <c r="GI112" s="12">
        <v>2</v>
      </c>
      <c r="GJ112" s="12">
        <v>4.5</v>
      </c>
      <c r="GK112" s="12">
        <v>4.5</v>
      </c>
      <c r="GL112" s="12">
        <v>5</v>
      </c>
      <c r="GM112" s="12">
        <v>3</v>
      </c>
      <c r="GN112" s="12">
        <v>4</v>
      </c>
      <c r="GO112" s="12">
        <v>4</v>
      </c>
      <c r="GP112" s="12">
        <v>6</v>
      </c>
      <c r="GQ112" s="12">
        <v>6</v>
      </c>
      <c r="GR112" s="12">
        <v>8</v>
      </c>
      <c r="GS112" s="12">
        <v>8</v>
      </c>
      <c r="GT112" s="12">
        <v>10</v>
      </c>
      <c r="GU112" s="12">
        <v>8.5</v>
      </c>
      <c r="GV112" s="12">
        <v>8.5</v>
      </c>
      <c r="GW112" s="12">
        <v>6</v>
      </c>
      <c r="GX112" s="12">
        <v>6</v>
      </c>
      <c r="GY112" s="12">
        <v>6</v>
      </c>
      <c r="GZ112" s="12">
        <v>3</v>
      </c>
      <c r="HA112" s="12">
        <v>3</v>
      </c>
      <c r="HB112" s="12">
        <v>5</v>
      </c>
      <c r="HC112" s="12">
        <v>3.5</v>
      </c>
      <c r="HD112" s="12">
        <v>2</v>
      </c>
      <c r="HE112" s="12">
        <v>5</v>
      </c>
      <c r="HF112" s="12">
        <v>5</v>
      </c>
      <c r="HG112" s="12">
        <v>4.5</v>
      </c>
      <c r="HH112" s="12">
        <v>4.5</v>
      </c>
      <c r="HI112" s="12">
        <v>6</v>
      </c>
      <c r="HJ112" s="12">
        <v>6.5</v>
      </c>
      <c r="HK112" s="12">
        <v>5.5</v>
      </c>
      <c r="HL112" s="12">
        <v>5.5</v>
      </c>
      <c r="HM112" s="12">
        <v>4.5</v>
      </c>
      <c r="HN112" s="12">
        <v>8.5</v>
      </c>
      <c r="HO112" s="12">
        <v>5.5</v>
      </c>
      <c r="HP112" s="12">
        <v>5.5</v>
      </c>
      <c r="HQ112" s="12">
        <v>7.5</v>
      </c>
      <c r="HR112" s="12">
        <v>10.5</v>
      </c>
      <c r="HS112" s="12">
        <v>7.5</v>
      </c>
      <c r="HT112" s="12">
        <v>10.5</v>
      </c>
      <c r="HU112" s="12">
        <v>5.5</v>
      </c>
      <c r="HV112" s="12">
        <v>5.5</v>
      </c>
      <c r="HW112" s="12">
        <v>3.5</v>
      </c>
      <c r="HX112" s="12">
        <v>4.5</v>
      </c>
      <c r="HY112" s="12">
        <v>4.5</v>
      </c>
      <c r="HZ112" s="12">
        <v>2.5</v>
      </c>
      <c r="IA112" s="12">
        <v>3.5</v>
      </c>
      <c r="IB112" s="12">
        <v>2.5</v>
      </c>
      <c r="IC112" s="12">
        <v>1.5</v>
      </c>
      <c r="ID112" s="12">
        <v>2</v>
      </c>
      <c r="IE112" s="12">
        <v>3.5</v>
      </c>
      <c r="IF112" s="12">
        <v>6.5</v>
      </c>
      <c r="IG112" s="12">
        <v>6.5</v>
      </c>
      <c r="IH112" s="157">
        <v>8.5</v>
      </c>
      <c r="II112" s="282">
        <v>7</v>
      </c>
      <c r="IJ112" s="63">
        <v>8</v>
      </c>
      <c r="IK112" s="63">
        <v>6.5</v>
      </c>
      <c r="IL112" s="63">
        <v>8.5</v>
      </c>
      <c r="IM112" s="63">
        <v>6.5</v>
      </c>
      <c r="IN112" s="63">
        <f>AVERAGE(CongestionIndex!H114:I114)</f>
        <v>7.5</v>
      </c>
      <c r="IO112" s="156">
        <f>SUM(IN111:IN112)/2</f>
        <v>4.5</v>
      </c>
      <c r="IP112" s="62">
        <f>SUM(IM111:IM112)/2</f>
        <v>4.25</v>
      </c>
      <c r="IQ112" s="163">
        <f>IO112-IP112</f>
        <v>0.25</v>
      </c>
      <c r="JD112" s="176"/>
      <c r="JE112" s="176"/>
      <c r="JF112" s="176"/>
      <c r="JG112" s="176"/>
      <c r="JH112" s="176"/>
      <c r="JI112" s="176"/>
    </row>
    <row r="113" spans="1:269" s="12" customFormat="1" ht="13.5">
      <c r="A113" s="61"/>
      <c r="II113" s="283"/>
      <c r="IO113" s="156"/>
      <c r="IP113" s="164"/>
      <c r="IQ113" s="164"/>
      <c r="JD113" s="164"/>
      <c r="JE113" s="164"/>
      <c r="JF113" s="164"/>
      <c r="JG113" s="164"/>
      <c r="JH113" s="164"/>
      <c r="JI113" s="164"/>
    </row>
    <row r="114" spans="1:269" s="74" customFormat="1">
      <c r="A114" s="59" t="s">
        <v>29</v>
      </c>
      <c r="IO114" s="155"/>
      <c r="IP114" s="177"/>
      <c r="IQ114" s="177"/>
      <c r="JD114" s="177"/>
      <c r="JE114" s="177"/>
      <c r="JF114" s="177"/>
      <c r="JG114" s="177"/>
      <c r="JH114" s="177"/>
      <c r="JI114" s="177"/>
    </row>
    <row r="115" spans="1:269" s="62" customFormat="1" ht="13.5">
      <c r="A115" s="65" t="s">
        <v>31</v>
      </c>
      <c r="B115" s="76">
        <v>1</v>
      </c>
      <c r="C115" s="76">
        <v>0</v>
      </c>
      <c r="D115" s="76">
        <v>0</v>
      </c>
      <c r="E115" s="76">
        <v>0</v>
      </c>
      <c r="F115" s="76">
        <v>0</v>
      </c>
      <c r="G115" s="76">
        <v>0</v>
      </c>
      <c r="H115" s="76">
        <v>0</v>
      </c>
      <c r="I115" s="76">
        <v>3</v>
      </c>
      <c r="J115" s="76">
        <v>0</v>
      </c>
      <c r="K115" s="76">
        <v>0</v>
      </c>
      <c r="L115" s="76">
        <v>1</v>
      </c>
      <c r="M115" s="76">
        <v>1</v>
      </c>
      <c r="N115" s="76">
        <v>2.5</v>
      </c>
      <c r="O115" s="76">
        <v>1</v>
      </c>
      <c r="P115" s="76">
        <v>3.5</v>
      </c>
      <c r="Q115" s="76">
        <v>2.5</v>
      </c>
      <c r="R115" s="76">
        <v>1</v>
      </c>
      <c r="S115" s="76">
        <v>1.5</v>
      </c>
      <c r="T115" s="76">
        <v>2.5</v>
      </c>
      <c r="U115" s="76">
        <v>3.5</v>
      </c>
      <c r="V115" s="76">
        <v>1.5</v>
      </c>
      <c r="W115" s="76">
        <v>0.5</v>
      </c>
      <c r="X115" s="76">
        <v>2.5</v>
      </c>
      <c r="Y115" s="76">
        <v>1</v>
      </c>
      <c r="Z115" s="76">
        <v>0.5</v>
      </c>
      <c r="AA115" s="76">
        <v>0.5</v>
      </c>
      <c r="AB115" s="76">
        <v>2.5</v>
      </c>
      <c r="AC115" s="76">
        <v>2.5</v>
      </c>
      <c r="AD115" s="76">
        <v>2.5</v>
      </c>
      <c r="AE115" s="76">
        <v>1.5</v>
      </c>
      <c r="AF115" s="76">
        <v>1.5</v>
      </c>
      <c r="AG115" s="76">
        <v>1</v>
      </c>
      <c r="AH115" s="76">
        <v>1</v>
      </c>
      <c r="AI115" s="76">
        <v>2</v>
      </c>
      <c r="AJ115" s="76">
        <v>7.5</v>
      </c>
      <c r="AK115" s="76">
        <v>0</v>
      </c>
      <c r="AL115" s="76">
        <v>5.5</v>
      </c>
      <c r="AM115" s="76">
        <v>8</v>
      </c>
      <c r="AN115" s="76">
        <v>3.5</v>
      </c>
      <c r="AO115" s="76">
        <v>0</v>
      </c>
      <c r="AP115" s="76">
        <v>6.5</v>
      </c>
      <c r="AQ115" s="76">
        <v>0</v>
      </c>
      <c r="AR115" s="76">
        <v>1.5</v>
      </c>
      <c r="AS115" s="76">
        <v>7.5</v>
      </c>
      <c r="AT115" s="76">
        <v>9.5</v>
      </c>
      <c r="AU115" s="76">
        <v>7.5</v>
      </c>
      <c r="AV115" s="77">
        <v>3.5</v>
      </c>
      <c r="AW115" s="77">
        <v>9.5</v>
      </c>
      <c r="AX115" s="77">
        <v>4.5</v>
      </c>
      <c r="AY115" s="77">
        <v>4.5</v>
      </c>
      <c r="AZ115" s="77">
        <v>0</v>
      </c>
      <c r="BA115" s="77">
        <v>6</v>
      </c>
      <c r="BB115" s="77">
        <v>6</v>
      </c>
      <c r="BC115" s="77">
        <v>5.5</v>
      </c>
      <c r="BD115" s="77">
        <v>9</v>
      </c>
      <c r="BE115" s="77">
        <v>10</v>
      </c>
      <c r="BF115" s="77">
        <v>8.5</v>
      </c>
      <c r="BG115" s="77">
        <v>14.5</v>
      </c>
      <c r="BH115" s="77">
        <v>10.5</v>
      </c>
      <c r="BI115" s="77">
        <v>9</v>
      </c>
      <c r="BJ115" s="77">
        <v>0</v>
      </c>
      <c r="BK115" s="77">
        <v>3.5</v>
      </c>
      <c r="BL115" s="77">
        <v>0</v>
      </c>
      <c r="BM115" s="77">
        <v>0</v>
      </c>
      <c r="BN115" s="77">
        <v>3.5</v>
      </c>
      <c r="BO115" s="77">
        <v>1.5</v>
      </c>
      <c r="BP115" s="77">
        <v>0.5</v>
      </c>
      <c r="BQ115" s="77">
        <v>9</v>
      </c>
      <c r="BR115" s="77">
        <v>9</v>
      </c>
      <c r="BS115" s="77">
        <v>9.5</v>
      </c>
      <c r="BT115" s="77">
        <v>11</v>
      </c>
      <c r="BU115" s="77">
        <v>11.5</v>
      </c>
      <c r="BV115" s="77">
        <v>14</v>
      </c>
      <c r="BW115" s="77">
        <v>8.5</v>
      </c>
      <c r="BX115" s="77">
        <v>11.5</v>
      </c>
      <c r="BY115" s="77">
        <v>12</v>
      </c>
      <c r="BZ115" s="77">
        <v>8.5</v>
      </c>
      <c r="CA115" s="77">
        <v>6.5</v>
      </c>
      <c r="CB115" s="77">
        <v>4</v>
      </c>
      <c r="CC115" s="77">
        <v>11.5</v>
      </c>
      <c r="CD115" s="77">
        <v>8</v>
      </c>
      <c r="CE115" s="77">
        <v>16.5</v>
      </c>
      <c r="CF115" s="77">
        <v>11</v>
      </c>
      <c r="CG115" s="77">
        <v>10</v>
      </c>
      <c r="CH115" s="77">
        <v>6.5</v>
      </c>
      <c r="CI115" s="77">
        <v>6.5</v>
      </c>
      <c r="CJ115" s="77">
        <v>3.5</v>
      </c>
      <c r="CK115" s="77">
        <v>0</v>
      </c>
      <c r="CL115" s="77">
        <v>4.5</v>
      </c>
      <c r="CM115" s="77">
        <v>3</v>
      </c>
      <c r="CN115" s="77">
        <v>1.5</v>
      </c>
      <c r="CO115" s="77">
        <v>5.5</v>
      </c>
      <c r="CP115" s="77">
        <v>4.5</v>
      </c>
      <c r="CQ115" s="77">
        <v>13.5</v>
      </c>
      <c r="CR115" s="77">
        <v>10.5</v>
      </c>
      <c r="CS115" s="77">
        <v>11.5</v>
      </c>
      <c r="CT115" s="77">
        <v>8.5</v>
      </c>
      <c r="CU115" s="77">
        <v>8</v>
      </c>
      <c r="CV115" s="77">
        <v>4</v>
      </c>
      <c r="CW115" s="77">
        <v>6</v>
      </c>
      <c r="CX115" s="77">
        <v>8.5</v>
      </c>
      <c r="CY115" s="77">
        <v>10.5</v>
      </c>
      <c r="CZ115" s="77">
        <v>14.5</v>
      </c>
      <c r="DA115" s="77">
        <v>12</v>
      </c>
      <c r="DB115" s="77">
        <v>13.5</v>
      </c>
      <c r="DC115" s="77">
        <v>6</v>
      </c>
      <c r="DD115" s="77">
        <v>8</v>
      </c>
      <c r="DE115" s="77">
        <v>0</v>
      </c>
      <c r="DF115" s="77">
        <v>5.5</v>
      </c>
      <c r="DG115" s="77">
        <v>0</v>
      </c>
      <c r="DH115" s="77">
        <v>7</v>
      </c>
      <c r="DI115" s="77">
        <v>8.5</v>
      </c>
      <c r="DJ115" s="77">
        <v>9</v>
      </c>
      <c r="DK115" s="77">
        <v>15.5</v>
      </c>
      <c r="DL115" s="77">
        <v>8</v>
      </c>
      <c r="DM115" s="77">
        <v>10</v>
      </c>
      <c r="DN115" s="77">
        <v>12.5</v>
      </c>
      <c r="DO115" s="77">
        <v>9</v>
      </c>
      <c r="DP115" s="77">
        <v>3.5</v>
      </c>
      <c r="DQ115" s="77">
        <v>7.5</v>
      </c>
      <c r="DR115" s="77">
        <v>4.5</v>
      </c>
      <c r="DS115" s="77">
        <v>6</v>
      </c>
      <c r="DT115" s="77">
        <v>7</v>
      </c>
      <c r="DU115" s="77">
        <v>7.5</v>
      </c>
      <c r="DV115" s="77">
        <v>3.5</v>
      </c>
      <c r="DW115" s="77">
        <v>3.5</v>
      </c>
      <c r="DX115" s="77">
        <v>3.5</v>
      </c>
      <c r="DY115" s="77">
        <v>6</v>
      </c>
      <c r="DZ115" s="77">
        <v>10</v>
      </c>
      <c r="EA115" s="77">
        <v>4</v>
      </c>
      <c r="EB115" s="77">
        <v>5</v>
      </c>
      <c r="EC115" s="77">
        <v>4.5</v>
      </c>
      <c r="ED115" s="77">
        <v>4</v>
      </c>
      <c r="EE115" s="77">
        <v>2.5</v>
      </c>
      <c r="EF115" s="77">
        <v>3</v>
      </c>
      <c r="EG115" s="77">
        <v>6</v>
      </c>
      <c r="EH115" s="77">
        <v>7</v>
      </c>
      <c r="EI115" s="77">
        <v>6</v>
      </c>
      <c r="EJ115" s="77">
        <v>8</v>
      </c>
      <c r="EK115" s="77">
        <v>9</v>
      </c>
      <c r="EL115" s="77">
        <v>4</v>
      </c>
      <c r="EM115" s="77">
        <v>4</v>
      </c>
      <c r="EN115" s="77">
        <v>5</v>
      </c>
      <c r="EO115" s="77">
        <v>5</v>
      </c>
      <c r="EP115" s="77">
        <v>3</v>
      </c>
      <c r="EQ115" s="77">
        <v>3</v>
      </c>
      <c r="ER115" s="77">
        <v>4</v>
      </c>
      <c r="ES115" s="77">
        <v>3.5</v>
      </c>
      <c r="ET115" s="77">
        <v>3.5</v>
      </c>
      <c r="EU115" s="77">
        <v>3</v>
      </c>
      <c r="EV115" s="77">
        <v>7.5</v>
      </c>
      <c r="EW115" s="77">
        <v>6</v>
      </c>
      <c r="EX115" s="77">
        <v>6</v>
      </c>
      <c r="EY115" s="77">
        <v>6</v>
      </c>
      <c r="EZ115" s="77">
        <v>5</v>
      </c>
      <c r="FA115" s="77">
        <v>8.5</v>
      </c>
      <c r="FB115" s="77">
        <v>0</v>
      </c>
      <c r="FC115" s="77">
        <v>4</v>
      </c>
      <c r="FD115" s="77">
        <v>4</v>
      </c>
      <c r="FE115" s="77">
        <v>4</v>
      </c>
      <c r="FF115" s="77">
        <v>4.5</v>
      </c>
      <c r="FG115" s="77">
        <v>5</v>
      </c>
      <c r="FH115" s="77">
        <v>5</v>
      </c>
      <c r="FI115" s="77">
        <v>6.5</v>
      </c>
      <c r="FJ115" s="77">
        <v>8</v>
      </c>
      <c r="FK115" s="77">
        <v>1</v>
      </c>
      <c r="FL115" s="77">
        <v>2</v>
      </c>
      <c r="FM115" s="77">
        <v>2.5</v>
      </c>
      <c r="FN115" s="77">
        <v>7.5</v>
      </c>
      <c r="FO115" s="77">
        <v>2.5</v>
      </c>
      <c r="FP115" s="77">
        <v>2.5</v>
      </c>
      <c r="FQ115" s="77">
        <v>9.5</v>
      </c>
      <c r="FR115" s="77">
        <v>7</v>
      </c>
      <c r="FS115" s="77">
        <v>5.5</v>
      </c>
      <c r="FT115" s="77">
        <v>2</v>
      </c>
      <c r="FU115" s="77">
        <v>7.5</v>
      </c>
      <c r="FV115" s="77">
        <v>5</v>
      </c>
      <c r="FW115" s="77">
        <v>9.5</v>
      </c>
      <c r="FX115" s="77">
        <v>13.5</v>
      </c>
      <c r="FY115" s="77">
        <v>15</v>
      </c>
      <c r="FZ115" s="77">
        <v>11.5</v>
      </c>
      <c r="GA115" s="77">
        <v>13</v>
      </c>
      <c r="GB115" s="77">
        <v>9</v>
      </c>
      <c r="GC115" s="77">
        <v>10</v>
      </c>
      <c r="GD115" s="77">
        <v>8.5</v>
      </c>
      <c r="GE115" s="77">
        <v>9.5</v>
      </c>
      <c r="GF115" s="77">
        <v>5.5</v>
      </c>
      <c r="GG115" s="77">
        <v>5</v>
      </c>
      <c r="GH115" s="77">
        <v>4.5</v>
      </c>
      <c r="GI115" s="77">
        <v>8</v>
      </c>
      <c r="GJ115" s="77">
        <v>8</v>
      </c>
      <c r="GK115" s="77">
        <v>9</v>
      </c>
      <c r="GL115" s="77">
        <v>7</v>
      </c>
      <c r="GM115" s="77">
        <v>8</v>
      </c>
      <c r="GN115" s="77">
        <v>7.5</v>
      </c>
      <c r="GO115" s="77">
        <v>9.5</v>
      </c>
      <c r="GP115" s="77">
        <v>7</v>
      </c>
      <c r="GQ115" s="77">
        <v>9</v>
      </c>
      <c r="GR115" s="77">
        <v>6</v>
      </c>
      <c r="GS115" s="77">
        <v>6</v>
      </c>
      <c r="GT115" s="77">
        <v>6</v>
      </c>
      <c r="GU115" s="77">
        <v>4.5</v>
      </c>
      <c r="GV115" s="77">
        <v>4</v>
      </c>
      <c r="GW115" s="77">
        <v>3.5</v>
      </c>
      <c r="GX115" s="77">
        <v>5</v>
      </c>
      <c r="GY115" s="77">
        <v>5</v>
      </c>
      <c r="GZ115" s="77">
        <v>10</v>
      </c>
      <c r="HA115" s="77">
        <v>6</v>
      </c>
      <c r="HB115" s="77">
        <v>7.5</v>
      </c>
      <c r="HC115" s="77">
        <v>8.5</v>
      </c>
      <c r="HD115" s="77">
        <v>8</v>
      </c>
      <c r="HE115" s="77">
        <v>13</v>
      </c>
      <c r="HF115" s="77">
        <v>12</v>
      </c>
      <c r="HG115" s="77">
        <v>1.5</v>
      </c>
      <c r="HH115" s="77">
        <v>8.5</v>
      </c>
      <c r="HI115" s="77">
        <v>7</v>
      </c>
      <c r="HJ115" s="77">
        <v>5</v>
      </c>
      <c r="HK115" s="77">
        <v>5.5</v>
      </c>
      <c r="HL115" s="77">
        <v>8.5</v>
      </c>
      <c r="HM115" s="77">
        <v>5.5</v>
      </c>
      <c r="HN115" s="77">
        <v>4.5</v>
      </c>
      <c r="HO115" s="77">
        <v>6</v>
      </c>
      <c r="HP115" s="77">
        <v>5</v>
      </c>
      <c r="HQ115" s="77">
        <v>10.5</v>
      </c>
      <c r="HR115" s="77">
        <v>8</v>
      </c>
      <c r="HS115" s="77">
        <v>9</v>
      </c>
      <c r="HT115" s="77">
        <v>6.5</v>
      </c>
      <c r="HU115" s="77">
        <v>8</v>
      </c>
      <c r="HV115" s="77">
        <v>1.5</v>
      </c>
      <c r="HW115" s="77">
        <v>3</v>
      </c>
      <c r="HX115" s="77">
        <v>2.5</v>
      </c>
      <c r="HY115" s="77">
        <v>1.5</v>
      </c>
      <c r="HZ115" s="77">
        <v>4</v>
      </c>
      <c r="IA115" s="77">
        <v>10</v>
      </c>
      <c r="IB115" s="77">
        <v>9.5</v>
      </c>
      <c r="IC115" s="77">
        <v>8.5</v>
      </c>
      <c r="ID115" s="77">
        <v>6.5</v>
      </c>
      <c r="IE115" s="77">
        <v>5</v>
      </c>
      <c r="IF115" s="77">
        <v>6.5</v>
      </c>
      <c r="IG115" s="77">
        <v>6.5</v>
      </c>
      <c r="IH115" s="77">
        <v>3</v>
      </c>
      <c r="II115" s="285">
        <v>4</v>
      </c>
      <c r="IJ115" s="62">
        <v>6</v>
      </c>
      <c r="IK115" s="62">
        <v>3.5</v>
      </c>
      <c r="IL115" s="62">
        <v>0</v>
      </c>
      <c r="IM115" s="62">
        <v>0</v>
      </c>
      <c r="IN115" s="62">
        <f>AVERAGE(CongestionIndex!H117:I117)</f>
        <v>0</v>
      </c>
      <c r="IO115" s="155"/>
      <c r="IP115" s="163"/>
      <c r="IQ115" s="163"/>
      <c r="JD115" s="163"/>
      <c r="JE115" s="163"/>
      <c r="JF115" s="163"/>
      <c r="JG115" s="163"/>
      <c r="JH115" s="163"/>
      <c r="JI115" s="163"/>
    </row>
    <row r="116" spans="1:269">
      <c r="A116" s="65" t="s">
        <v>636</v>
      </c>
      <c r="B116" s="76">
        <v>0</v>
      </c>
      <c r="C116" s="76">
        <v>0</v>
      </c>
      <c r="D116" s="76">
        <v>0</v>
      </c>
      <c r="E116" s="76">
        <v>0</v>
      </c>
      <c r="F116" s="76">
        <v>0</v>
      </c>
      <c r="G116" s="76">
        <v>0</v>
      </c>
      <c r="H116" s="76">
        <v>0</v>
      </c>
      <c r="I116" s="76">
        <v>0</v>
      </c>
      <c r="J116" s="76">
        <v>0.5</v>
      </c>
      <c r="K116" s="76">
        <v>0</v>
      </c>
      <c r="L116" s="76">
        <v>0</v>
      </c>
      <c r="M116" s="76">
        <v>0</v>
      </c>
      <c r="N116" s="76">
        <v>0</v>
      </c>
      <c r="O116" s="76">
        <v>1</v>
      </c>
      <c r="P116" s="76">
        <v>1.5</v>
      </c>
      <c r="Q116" s="76">
        <v>1</v>
      </c>
      <c r="R116" s="76">
        <v>1</v>
      </c>
      <c r="S116" s="76">
        <v>2.5</v>
      </c>
      <c r="T116" s="76">
        <v>1</v>
      </c>
      <c r="U116" s="76">
        <v>1</v>
      </c>
      <c r="V116" s="76">
        <v>2.5</v>
      </c>
      <c r="W116" s="76">
        <v>0.5</v>
      </c>
      <c r="X116" s="76">
        <v>4.5</v>
      </c>
      <c r="Y116" s="76">
        <v>3.5</v>
      </c>
      <c r="Z116" s="76">
        <v>1.5</v>
      </c>
      <c r="AA116" s="76">
        <v>1</v>
      </c>
      <c r="AB116" s="76">
        <v>2.5</v>
      </c>
      <c r="AC116" s="76">
        <v>1</v>
      </c>
      <c r="AD116" s="76">
        <v>1</v>
      </c>
      <c r="AE116" s="76">
        <v>1.5</v>
      </c>
      <c r="AF116" s="76">
        <v>1.5</v>
      </c>
      <c r="AG116" s="76">
        <v>0.5</v>
      </c>
      <c r="AH116" s="76">
        <v>1.5</v>
      </c>
      <c r="AI116" s="76">
        <v>1.5</v>
      </c>
      <c r="AJ116" s="76">
        <v>5</v>
      </c>
      <c r="AK116" s="76">
        <v>8</v>
      </c>
      <c r="AL116" s="76">
        <v>6.5</v>
      </c>
      <c r="AM116" s="76">
        <v>9</v>
      </c>
      <c r="AN116" s="76">
        <v>2.5</v>
      </c>
      <c r="AO116" s="76">
        <v>0</v>
      </c>
      <c r="AP116" s="76">
        <v>7</v>
      </c>
      <c r="AQ116" s="76">
        <v>0</v>
      </c>
      <c r="AR116" s="76">
        <v>5.5</v>
      </c>
      <c r="AS116" s="76">
        <v>7.5</v>
      </c>
      <c r="AT116" s="76">
        <v>6</v>
      </c>
      <c r="AU116" s="76">
        <v>3</v>
      </c>
      <c r="AV116" s="76">
        <v>5.5</v>
      </c>
      <c r="AW116" s="76">
        <v>4.5</v>
      </c>
      <c r="AX116" s="76">
        <v>1.5</v>
      </c>
      <c r="AY116" s="76">
        <v>0</v>
      </c>
      <c r="AZ116" s="76">
        <v>0</v>
      </c>
      <c r="BA116" s="76">
        <v>5.5</v>
      </c>
      <c r="BB116" s="76">
        <v>7</v>
      </c>
      <c r="BC116" s="76">
        <v>10.5</v>
      </c>
      <c r="BD116" s="76">
        <v>3.5</v>
      </c>
      <c r="BE116" s="76">
        <v>4.5</v>
      </c>
      <c r="BF116" s="76">
        <v>9</v>
      </c>
      <c r="BG116" s="76">
        <v>7.5</v>
      </c>
      <c r="BH116" s="76">
        <v>7</v>
      </c>
      <c r="BI116" s="76">
        <v>5</v>
      </c>
      <c r="BJ116" s="76">
        <v>6</v>
      </c>
      <c r="BK116" s="76">
        <v>4.5</v>
      </c>
      <c r="BL116" s="76">
        <v>6.5</v>
      </c>
      <c r="BM116" s="76">
        <v>7.5</v>
      </c>
      <c r="BN116" s="76">
        <v>1.5</v>
      </c>
      <c r="BO116" s="76">
        <v>3.5</v>
      </c>
      <c r="BP116" s="76">
        <v>8</v>
      </c>
      <c r="BQ116" s="76">
        <v>9</v>
      </c>
      <c r="BR116" s="76">
        <v>9.5</v>
      </c>
      <c r="BS116" s="76">
        <v>3.5</v>
      </c>
      <c r="BT116" s="76">
        <v>9</v>
      </c>
      <c r="BU116" s="76">
        <v>8.5</v>
      </c>
      <c r="BV116" s="76">
        <v>7.5</v>
      </c>
      <c r="BW116" s="76">
        <v>4</v>
      </c>
      <c r="BX116" s="76">
        <v>2.5</v>
      </c>
      <c r="BY116" s="76">
        <v>4</v>
      </c>
      <c r="BZ116" s="76">
        <v>5.5</v>
      </c>
      <c r="CA116" s="76">
        <v>3.5</v>
      </c>
      <c r="CB116" s="76">
        <v>4.5</v>
      </c>
      <c r="CC116" s="76">
        <v>4</v>
      </c>
      <c r="CD116" s="76">
        <v>8</v>
      </c>
      <c r="CE116" s="76">
        <v>8.5</v>
      </c>
      <c r="CF116" s="76">
        <v>11.5</v>
      </c>
      <c r="CG116" s="76">
        <v>7</v>
      </c>
      <c r="CH116" s="76">
        <v>13</v>
      </c>
      <c r="CI116" s="76">
        <v>15</v>
      </c>
      <c r="CJ116" s="76">
        <v>1.5</v>
      </c>
      <c r="CK116" s="76">
        <v>2</v>
      </c>
      <c r="CL116" s="76">
        <v>5</v>
      </c>
      <c r="CM116" s="76">
        <v>1.5</v>
      </c>
      <c r="CN116" s="76">
        <v>1.5</v>
      </c>
      <c r="CO116" s="76">
        <v>5.5</v>
      </c>
      <c r="CP116" s="76">
        <v>6</v>
      </c>
      <c r="CQ116" s="76">
        <v>9</v>
      </c>
      <c r="CR116" s="76">
        <v>9</v>
      </c>
      <c r="CS116" s="76">
        <v>5.5</v>
      </c>
      <c r="CT116" s="76">
        <v>0</v>
      </c>
      <c r="CU116" s="76">
        <v>6.5</v>
      </c>
      <c r="CV116" s="76">
        <v>8</v>
      </c>
      <c r="CW116" s="76">
        <v>10.5</v>
      </c>
      <c r="CX116" s="76">
        <v>10.5</v>
      </c>
      <c r="CY116" s="76">
        <v>9</v>
      </c>
      <c r="CZ116" s="76">
        <v>3</v>
      </c>
      <c r="DA116" s="76">
        <v>8.5</v>
      </c>
      <c r="DB116" s="76">
        <v>21</v>
      </c>
      <c r="DC116" s="76">
        <v>7</v>
      </c>
      <c r="DD116" s="76">
        <v>3.5</v>
      </c>
      <c r="DE116" s="76">
        <v>3.5</v>
      </c>
      <c r="DF116" s="76">
        <v>1.5</v>
      </c>
      <c r="DG116" s="76">
        <v>0</v>
      </c>
      <c r="DH116" s="76">
        <v>5</v>
      </c>
      <c r="DI116" s="76">
        <v>5</v>
      </c>
      <c r="DJ116" s="76">
        <v>5.5</v>
      </c>
      <c r="DK116" s="76">
        <v>0</v>
      </c>
      <c r="DL116" s="76">
        <v>1</v>
      </c>
      <c r="DM116" s="76">
        <v>2</v>
      </c>
      <c r="DN116" s="76">
        <v>1.5</v>
      </c>
      <c r="DO116" s="76">
        <v>1</v>
      </c>
      <c r="DP116" s="76">
        <v>0</v>
      </c>
      <c r="DQ116" s="76">
        <v>2</v>
      </c>
      <c r="DR116" s="76">
        <v>3</v>
      </c>
      <c r="DS116" s="76">
        <v>6</v>
      </c>
      <c r="DT116" s="76">
        <v>7</v>
      </c>
      <c r="DU116" s="76">
        <v>13</v>
      </c>
      <c r="DV116" s="76">
        <v>17.5</v>
      </c>
      <c r="DW116" s="76">
        <v>17.5</v>
      </c>
      <c r="DX116" s="76">
        <v>17.5</v>
      </c>
      <c r="DY116" s="76">
        <v>10</v>
      </c>
      <c r="DZ116" s="76">
        <v>10.5</v>
      </c>
      <c r="EA116" s="76">
        <v>9</v>
      </c>
      <c r="EB116" s="76">
        <v>9</v>
      </c>
      <c r="EC116" s="76">
        <v>9.5</v>
      </c>
      <c r="ED116" s="76">
        <v>2</v>
      </c>
      <c r="EE116" s="76">
        <v>3</v>
      </c>
      <c r="EF116" s="76">
        <v>2</v>
      </c>
      <c r="EG116" s="76">
        <v>4.5</v>
      </c>
      <c r="EH116" s="76">
        <v>4.5</v>
      </c>
      <c r="EI116" s="76">
        <v>5</v>
      </c>
      <c r="EJ116" s="76">
        <v>5</v>
      </c>
      <c r="EK116" s="76">
        <v>3</v>
      </c>
      <c r="EL116" s="76">
        <v>3</v>
      </c>
      <c r="EM116" s="76">
        <v>3</v>
      </c>
      <c r="EN116" s="76">
        <v>7.5</v>
      </c>
      <c r="EO116" s="76">
        <v>2.5</v>
      </c>
      <c r="EP116" s="76">
        <v>2.5</v>
      </c>
      <c r="EQ116" s="76">
        <v>3</v>
      </c>
      <c r="ER116" s="76">
        <v>4</v>
      </c>
      <c r="ES116" s="76">
        <v>3.5</v>
      </c>
      <c r="ET116" s="76">
        <v>3.5</v>
      </c>
      <c r="EU116" s="76">
        <v>3.5</v>
      </c>
      <c r="EV116" s="76">
        <v>3</v>
      </c>
      <c r="EW116" s="76">
        <v>7</v>
      </c>
      <c r="EX116" s="76">
        <v>4</v>
      </c>
      <c r="EY116" s="76">
        <v>4</v>
      </c>
      <c r="EZ116" s="76">
        <v>7.5</v>
      </c>
      <c r="FA116" s="76">
        <v>2</v>
      </c>
      <c r="FB116" s="76">
        <v>3</v>
      </c>
      <c r="FC116" s="76">
        <v>3</v>
      </c>
      <c r="FD116" s="76">
        <v>4.5</v>
      </c>
      <c r="FE116" s="76">
        <v>6</v>
      </c>
      <c r="FF116" s="76">
        <v>7</v>
      </c>
      <c r="FG116" s="76">
        <v>8.5</v>
      </c>
      <c r="FH116" s="76">
        <v>2</v>
      </c>
      <c r="FI116" s="76">
        <v>1.5</v>
      </c>
      <c r="FJ116" s="76">
        <v>2</v>
      </c>
      <c r="FK116" s="76">
        <v>2</v>
      </c>
      <c r="FL116" s="76">
        <v>3</v>
      </c>
      <c r="FM116" s="76">
        <v>4</v>
      </c>
      <c r="FN116" s="76">
        <v>8</v>
      </c>
      <c r="FO116" s="76">
        <v>4.5</v>
      </c>
      <c r="FP116" s="76">
        <v>3</v>
      </c>
      <c r="FQ116" s="76">
        <v>7.5</v>
      </c>
      <c r="FR116" s="76">
        <v>5</v>
      </c>
      <c r="FS116" s="76">
        <v>9</v>
      </c>
      <c r="FT116" s="76">
        <v>2.5</v>
      </c>
      <c r="FU116" s="76">
        <v>7</v>
      </c>
      <c r="FV116" s="76">
        <v>2.5</v>
      </c>
      <c r="FW116" s="76">
        <v>4.5</v>
      </c>
      <c r="FX116" s="76">
        <v>6.5</v>
      </c>
      <c r="FY116" s="76">
        <v>16.5</v>
      </c>
      <c r="FZ116" s="76">
        <v>16</v>
      </c>
      <c r="GA116" s="76">
        <v>8</v>
      </c>
      <c r="GB116" s="76">
        <v>3</v>
      </c>
      <c r="GC116" s="76">
        <v>3</v>
      </c>
      <c r="GD116" s="76">
        <v>3.5</v>
      </c>
      <c r="GE116" s="76">
        <v>4</v>
      </c>
      <c r="GF116" s="76">
        <v>3</v>
      </c>
      <c r="GG116" s="76">
        <v>3</v>
      </c>
      <c r="GH116" s="76">
        <v>2.5</v>
      </c>
      <c r="GI116" s="76">
        <v>5</v>
      </c>
      <c r="GJ116" s="76">
        <v>4.5</v>
      </c>
      <c r="GK116" s="76">
        <v>3</v>
      </c>
      <c r="GL116" s="76">
        <v>8</v>
      </c>
      <c r="GM116" s="76">
        <v>8</v>
      </c>
      <c r="GN116" s="76">
        <v>9.5</v>
      </c>
      <c r="GO116" s="76">
        <v>9.5</v>
      </c>
      <c r="GP116" s="76">
        <v>4.5</v>
      </c>
      <c r="GQ116" s="76">
        <v>6</v>
      </c>
      <c r="GR116" s="76">
        <v>6</v>
      </c>
      <c r="GS116" s="76">
        <v>5</v>
      </c>
      <c r="GT116" s="76">
        <v>6</v>
      </c>
      <c r="GU116" s="76">
        <v>4</v>
      </c>
      <c r="GV116" s="76">
        <v>7</v>
      </c>
      <c r="GW116" s="76">
        <v>5</v>
      </c>
      <c r="GX116" s="76">
        <v>5</v>
      </c>
      <c r="GY116" s="76">
        <v>9</v>
      </c>
      <c r="GZ116" s="76">
        <v>8</v>
      </c>
      <c r="HA116" s="76">
        <v>7</v>
      </c>
      <c r="HB116" s="76">
        <v>2.5</v>
      </c>
      <c r="HC116" s="76">
        <v>6.5</v>
      </c>
      <c r="HD116" s="76">
        <v>8</v>
      </c>
      <c r="HE116" s="76">
        <v>6</v>
      </c>
      <c r="HF116" s="76">
        <v>7</v>
      </c>
      <c r="HG116" s="76">
        <v>10</v>
      </c>
      <c r="HH116" s="76">
        <v>7.5</v>
      </c>
      <c r="HI116" s="76">
        <v>5</v>
      </c>
      <c r="HJ116" s="76">
        <v>6</v>
      </c>
      <c r="HK116" s="76">
        <v>2</v>
      </c>
      <c r="HL116" s="76">
        <v>5</v>
      </c>
      <c r="HM116" s="76">
        <v>5.5</v>
      </c>
      <c r="HN116" s="76">
        <v>6</v>
      </c>
      <c r="HO116" s="76">
        <v>3</v>
      </c>
      <c r="HP116" s="76">
        <v>3</v>
      </c>
      <c r="HQ116" s="76">
        <v>6.5</v>
      </c>
      <c r="HR116" s="76">
        <v>8</v>
      </c>
      <c r="HS116" s="76">
        <v>2</v>
      </c>
      <c r="HT116" s="76">
        <v>1.5</v>
      </c>
      <c r="HU116" s="76">
        <v>2.5</v>
      </c>
      <c r="HV116" s="76">
        <v>5</v>
      </c>
      <c r="HW116" s="76">
        <v>4</v>
      </c>
      <c r="HX116" s="76">
        <v>1</v>
      </c>
      <c r="HY116" s="76">
        <v>2.5</v>
      </c>
      <c r="HZ116" s="76">
        <v>4</v>
      </c>
      <c r="IA116" s="76">
        <v>8</v>
      </c>
      <c r="IB116" s="76">
        <v>8.5</v>
      </c>
      <c r="IC116" s="76">
        <v>0</v>
      </c>
      <c r="ID116" s="76">
        <v>0</v>
      </c>
      <c r="IE116" s="76">
        <v>2</v>
      </c>
      <c r="IF116" s="76">
        <v>3.5</v>
      </c>
      <c r="IG116" s="77">
        <v>3</v>
      </c>
      <c r="IH116" s="77">
        <v>3</v>
      </c>
      <c r="II116" s="286">
        <v>3</v>
      </c>
      <c r="IJ116" s="62">
        <v>1</v>
      </c>
      <c r="IK116" s="62">
        <v>2</v>
      </c>
      <c r="IL116" s="62">
        <v>0</v>
      </c>
      <c r="IM116" s="62">
        <v>0</v>
      </c>
      <c r="IN116" s="62">
        <f>AVERAGE(CongestionIndex!H118:I118)</f>
        <v>0</v>
      </c>
      <c r="IO116" s="155">
        <f>SUM(IN115:IN129)/15</f>
        <v>1.6666666666666667</v>
      </c>
      <c r="IP116" s="163">
        <f>SUM(IM115:IM129)/15</f>
        <v>3</v>
      </c>
      <c r="IQ116" s="163">
        <f>IO116-IP116</f>
        <v>-1.3333333333333333</v>
      </c>
      <c r="JD116" s="176"/>
      <c r="JE116" s="176"/>
      <c r="JF116" s="176"/>
      <c r="JG116" s="176"/>
      <c r="JH116" s="176"/>
      <c r="JI116" s="176"/>
    </row>
    <row r="117" spans="1:269" s="63" customFormat="1" ht="13.5">
      <c r="A117" s="65" t="s">
        <v>637</v>
      </c>
      <c r="B117" s="12">
        <v>7.5</v>
      </c>
      <c r="C117" s="12">
        <v>6</v>
      </c>
      <c r="D117" s="12">
        <v>4.5</v>
      </c>
      <c r="E117" s="12">
        <v>2</v>
      </c>
      <c r="F117" s="12">
        <v>0</v>
      </c>
      <c r="G117" s="12">
        <v>0</v>
      </c>
      <c r="H117" s="12">
        <v>0</v>
      </c>
      <c r="I117" s="12">
        <v>1.5</v>
      </c>
      <c r="J117" s="12">
        <v>0.5</v>
      </c>
      <c r="K117" s="12">
        <v>2.5</v>
      </c>
      <c r="L117" s="12">
        <v>3.5</v>
      </c>
      <c r="M117" s="12">
        <v>4</v>
      </c>
      <c r="N117" s="12">
        <v>2.5</v>
      </c>
      <c r="O117" s="12">
        <v>6.5</v>
      </c>
      <c r="P117" s="12">
        <v>7.5</v>
      </c>
      <c r="Q117" s="12">
        <v>8.5</v>
      </c>
      <c r="R117" s="12">
        <v>7</v>
      </c>
      <c r="S117" s="12">
        <v>3.5</v>
      </c>
      <c r="T117" s="12">
        <v>4.5</v>
      </c>
      <c r="U117" s="12">
        <v>0.5</v>
      </c>
      <c r="V117" s="12">
        <v>2.5</v>
      </c>
      <c r="W117" s="12">
        <v>3.5</v>
      </c>
      <c r="X117" s="12">
        <v>1.5</v>
      </c>
      <c r="Y117" s="12">
        <v>1.5</v>
      </c>
      <c r="Z117" s="12">
        <v>1.5</v>
      </c>
      <c r="AA117" s="12">
        <v>2</v>
      </c>
      <c r="AB117" s="12">
        <v>2</v>
      </c>
      <c r="AC117" s="12">
        <v>7.5</v>
      </c>
      <c r="AD117" s="12">
        <v>4.5</v>
      </c>
      <c r="AE117" s="12">
        <v>2</v>
      </c>
      <c r="AF117" s="12">
        <v>2</v>
      </c>
      <c r="AG117" s="12">
        <v>4.5</v>
      </c>
      <c r="AH117" s="12">
        <v>2.5</v>
      </c>
      <c r="AI117" s="12">
        <v>3</v>
      </c>
      <c r="AJ117" s="12">
        <v>7.5</v>
      </c>
      <c r="AK117" s="12">
        <v>4</v>
      </c>
      <c r="AL117" s="12">
        <v>7.5</v>
      </c>
      <c r="AM117" s="12">
        <v>7.5</v>
      </c>
      <c r="AN117" s="12">
        <v>7.5</v>
      </c>
      <c r="AO117" s="12">
        <v>8.5</v>
      </c>
      <c r="AP117" s="12">
        <v>7</v>
      </c>
      <c r="AQ117" s="12">
        <v>4.5</v>
      </c>
      <c r="AR117" s="12">
        <v>5</v>
      </c>
      <c r="AS117" s="12">
        <v>10.5</v>
      </c>
      <c r="AT117" s="12">
        <v>9.5</v>
      </c>
      <c r="AU117" s="12">
        <v>4</v>
      </c>
      <c r="AV117" s="12">
        <v>4</v>
      </c>
      <c r="AW117" s="12">
        <v>4</v>
      </c>
      <c r="AX117" s="12">
        <v>7.5</v>
      </c>
      <c r="AY117" s="12">
        <v>7</v>
      </c>
      <c r="AZ117" s="12">
        <v>6</v>
      </c>
      <c r="BA117" s="12">
        <v>0</v>
      </c>
      <c r="BB117" s="12">
        <v>0</v>
      </c>
      <c r="BC117" s="12">
        <v>0</v>
      </c>
      <c r="BD117" s="12">
        <v>14.5</v>
      </c>
      <c r="BE117" s="12">
        <v>10</v>
      </c>
      <c r="BF117" s="12">
        <v>12</v>
      </c>
      <c r="BG117" s="12">
        <v>13</v>
      </c>
      <c r="BH117" s="12">
        <v>12</v>
      </c>
      <c r="BI117" s="12">
        <v>14.5</v>
      </c>
      <c r="BJ117" s="12">
        <v>13.5</v>
      </c>
      <c r="BK117" s="12">
        <v>14</v>
      </c>
      <c r="BL117" s="12">
        <v>14.5</v>
      </c>
      <c r="BM117" s="12">
        <v>10.5</v>
      </c>
      <c r="BN117" s="12">
        <v>9.5</v>
      </c>
      <c r="BO117" s="12">
        <v>8.5</v>
      </c>
      <c r="BP117" s="12">
        <v>10</v>
      </c>
      <c r="BQ117" s="12">
        <v>11</v>
      </c>
      <c r="BR117" s="12">
        <v>10.5</v>
      </c>
      <c r="BS117" s="12">
        <v>9.5</v>
      </c>
      <c r="BT117" s="12">
        <v>10.5</v>
      </c>
      <c r="BU117" s="12">
        <v>12.5</v>
      </c>
      <c r="BV117" s="12">
        <v>21</v>
      </c>
      <c r="BW117" s="12">
        <v>18</v>
      </c>
      <c r="BX117" s="12">
        <v>10.5</v>
      </c>
      <c r="BY117" s="12">
        <v>10</v>
      </c>
      <c r="BZ117" s="12">
        <v>11.5</v>
      </c>
      <c r="CA117" s="12">
        <v>13.5</v>
      </c>
      <c r="CB117" s="12">
        <v>7.5</v>
      </c>
      <c r="CC117" s="12">
        <v>10</v>
      </c>
      <c r="CD117" s="12">
        <v>13.5</v>
      </c>
      <c r="CE117" s="12">
        <v>15.5</v>
      </c>
      <c r="CF117" s="12">
        <v>15</v>
      </c>
      <c r="CG117" s="12">
        <v>5</v>
      </c>
      <c r="CH117" s="12">
        <v>6.5</v>
      </c>
      <c r="CI117" s="12">
        <v>8.5</v>
      </c>
      <c r="CJ117" s="12">
        <v>3</v>
      </c>
      <c r="CK117" s="12">
        <v>3</v>
      </c>
      <c r="CL117" s="12">
        <v>3</v>
      </c>
      <c r="CM117" s="12">
        <v>7</v>
      </c>
      <c r="CN117" s="12">
        <v>2</v>
      </c>
      <c r="CO117" s="12">
        <v>1.5</v>
      </c>
      <c r="CP117" s="12">
        <v>3.5</v>
      </c>
      <c r="CQ117" s="12">
        <v>9</v>
      </c>
      <c r="CR117" s="12">
        <v>7.5</v>
      </c>
      <c r="CS117" s="12">
        <v>11</v>
      </c>
      <c r="CT117" s="12">
        <v>7.5</v>
      </c>
      <c r="CU117" s="12">
        <v>5.5</v>
      </c>
      <c r="CV117" s="12">
        <v>8</v>
      </c>
      <c r="CW117" s="12">
        <v>7.5</v>
      </c>
      <c r="CX117" s="12">
        <v>12.5</v>
      </c>
      <c r="CY117" s="12">
        <v>13.5</v>
      </c>
      <c r="CZ117" s="12">
        <v>10.5</v>
      </c>
      <c r="DA117" s="12">
        <v>6</v>
      </c>
      <c r="DB117" s="12">
        <v>10.5</v>
      </c>
      <c r="DC117" s="12">
        <v>15.5</v>
      </c>
      <c r="DD117" s="12">
        <v>17</v>
      </c>
      <c r="DE117" s="12">
        <v>5.5</v>
      </c>
      <c r="DF117" s="12">
        <v>1.5</v>
      </c>
      <c r="DG117" s="12">
        <v>3.5</v>
      </c>
      <c r="DH117" s="12">
        <v>13</v>
      </c>
      <c r="DI117" s="12">
        <v>23.5</v>
      </c>
      <c r="DJ117" s="12">
        <v>24</v>
      </c>
      <c r="DK117" s="12">
        <v>23</v>
      </c>
      <c r="DL117" s="12">
        <v>7</v>
      </c>
      <c r="DM117" s="12">
        <v>10</v>
      </c>
      <c r="DN117" s="12">
        <v>16</v>
      </c>
      <c r="DO117" s="12">
        <v>16.5</v>
      </c>
      <c r="DP117" s="12">
        <v>15</v>
      </c>
      <c r="DQ117" s="12">
        <v>13.5</v>
      </c>
      <c r="DR117" s="12">
        <v>8</v>
      </c>
      <c r="DS117" s="12">
        <v>8</v>
      </c>
      <c r="DT117" s="12">
        <v>13</v>
      </c>
      <c r="DU117" s="12">
        <v>11.5</v>
      </c>
      <c r="DV117" s="12">
        <v>17</v>
      </c>
      <c r="DW117" s="12">
        <v>20</v>
      </c>
      <c r="DX117" s="12">
        <v>21</v>
      </c>
      <c r="DY117" s="12">
        <v>17</v>
      </c>
      <c r="DZ117" s="12">
        <v>16</v>
      </c>
      <c r="EA117" s="12">
        <v>7</v>
      </c>
      <c r="EB117" s="12">
        <v>6.5</v>
      </c>
      <c r="EC117" s="12">
        <v>7.5</v>
      </c>
      <c r="ED117" s="12">
        <v>1.5</v>
      </c>
      <c r="EE117" s="12">
        <v>4</v>
      </c>
      <c r="EF117" s="12">
        <v>4.5</v>
      </c>
      <c r="EG117" s="12">
        <v>5</v>
      </c>
      <c r="EH117" s="12">
        <v>4.5</v>
      </c>
      <c r="EI117" s="12">
        <v>5</v>
      </c>
      <c r="EJ117" s="12">
        <v>7.5</v>
      </c>
      <c r="EK117" s="12">
        <v>7</v>
      </c>
      <c r="EL117" s="12">
        <v>4</v>
      </c>
      <c r="EM117" s="12">
        <v>4</v>
      </c>
      <c r="EN117" s="12">
        <v>8</v>
      </c>
      <c r="EO117" s="12">
        <v>4</v>
      </c>
      <c r="EP117" s="12">
        <v>7.5</v>
      </c>
      <c r="EQ117" s="12">
        <v>7.5</v>
      </c>
      <c r="ER117" s="12">
        <v>10.5</v>
      </c>
      <c r="ES117" s="12">
        <v>8</v>
      </c>
      <c r="ET117" s="12">
        <v>8</v>
      </c>
      <c r="EU117" s="12">
        <v>8</v>
      </c>
      <c r="EV117" s="12">
        <v>7</v>
      </c>
      <c r="EW117" s="12">
        <v>11</v>
      </c>
      <c r="EX117" s="12">
        <v>7</v>
      </c>
      <c r="EY117" s="12">
        <v>7.5</v>
      </c>
      <c r="EZ117" s="12">
        <v>15</v>
      </c>
      <c r="FA117" s="12">
        <v>16</v>
      </c>
      <c r="FB117" s="12">
        <v>11.5</v>
      </c>
      <c r="FC117" s="12">
        <v>8.5</v>
      </c>
      <c r="FD117" s="12">
        <v>6.5</v>
      </c>
      <c r="FE117" s="12">
        <v>10</v>
      </c>
      <c r="FF117" s="12">
        <v>7</v>
      </c>
      <c r="FG117" s="12">
        <v>7</v>
      </c>
      <c r="FH117" s="12">
        <v>5</v>
      </c>
      <c r="FI117" s="12">
        <v>9</v>
      </c>
      <c r="FJ117" s="12">
        <v>10.5</v>
      </c>
      <c r="FK117" s="12">
        <v>4</v>
      </c>
      <c r="FL117" s="12">
        <v>4</v>
      </c>
      <c r="FM117" s="12">
        <v>7</v>
      </c>
      <c r="FN117" s="12">
        <v>7</v>
      </c>
      <c r="FO117" s="12">
        <v>10</v>
      </c>
      <c r="FP117" s="12">
        <v>9</v>
      </c>
      <c r="FQ117" s="12">
        <v>5.5</v>
      </c>
      <c r="FR117" s="12">
        <v>8.5</v>
      </c>
      <c r="FS117" s="12">
        <v>8</v>
      </c>
      <c r="FT117" s="12">
        <v>8.5</v>
      </c>
      <c r="FU117" s="12">
        <v>11.5</v>
      </c>
      <c r="FV117" s="12">
        <v>9</v>
      </c>
      <c r="FW117" s="12">
        <v>11</v>
      </c>
      <c r="FX117" s="12">
        <v>11.5</v>
      </c>
      <c r="FY117" s="12">
        <v>9.5</v>
      </c>
      <c r="FZ117" s="12">
        <v>20</v>
      </c>
      <c r="GA117" s="12">
        <v>23</v>
      </c>
      <c r="GB117" s="12">
        <v>21</v>
      </c>
      <c r="GC117" s="12">
        <v>21</v>
      </c>
      <c r="GD117" s="12">
        <v>12</v>
      </c>
      <c r="GE117" s="12">
        <v>12.5</v>
      </c>
      <c r="GF117" s="12">
        <v>7</v>
      </c>
      <c r="GG117" s="12">
        <v>8</v>
      </c>
      <c r="GH117" s="12">
        <v>11</v>
      </c>
      <c r="GI117" s="12">
        <v>15</v>
      </c>
      <c r="GJ117" s="12">
        <v>8</v>
      </c>
      <c r="GK117" s="12">
        <v>8</v>
      </c>
      <c r="GL117" s="12">
        <v>10</v>
      </c>
      <c r="GM117" s="12">
        <v>9</v>
      </c>
      <c r="GN117" s="12">
        <v>12</v>
      </c>
      <c r="GO117" s="12">
        <v>12</v>
      </c>
      <c r="GP117" s="12">
        <v>11</v>
      </c>
      <c r="GQ117" s="12">
        <v>12</v>
      </c>
      <c r="GR117" s="12">
        <v>13</v>
      </c>
      <c r="GS117" s="12">
        <v>10</v>
      </c>
      <c r="GT117" s="12">
        <v>10</v>
      </c>
      <c r="GU117" s="12">
        <v>8.5</v>
      </c>
      <c r="GV117" s="12">
        <v>12</v>
      </c>
      <c r="GW117" s="12">
        <v>11.5</v>
      </c>
      <c r="GX117" s="12">
        <v>10</v>
      </c>
      <c r="GY117" s="12">
        <v>10</v>
      </c>
      <c r="GZ117" s="12">
        <v>12</v>
      </c>
      <c r="HA117" s="12">
        <v>10</v>
      </c>
      <c r="HB117" s="12">
        <v>10.5</v>
      </c>
      <c r="HC117" s="12">
        <v>4</v>
      </c>
      <c r="HD117" s="12">
        <v>3</v>
      </c>
      <c r="HE117" s="12">
        <v>6</v>
      </c>
      <c r="HF117" s="12">
        <v>5.5</v>
      </c>
      <c r="HG117" s="12">
        <v>7</v>
      </c>
      <c r="HH117" s="12">
        <v>8</v>
      </c>
      <c r="HI117" s="12">
        <v>6.5</v>
      </c>
      <c r="HJ117" s="12">
        <v>6.5</v>
      </c>
      <c r="HK117" s="12">
        <v>8.5</v>
      </c>
      <c r="HL117" s="12">
        <v>7.5</v>
      </c>
      <c r="HM117" s="12">
        <v>5.5</v>
      </c>
      <c r="HN117" s="12">
        <v>5.5</v>
      </c>
      <c r="HO117" s="12">
        <v>4.5</v>
      </c>
      <c r="HP117" s="12">
        <v>4</v>
      </c>
      <c r="HQ117" s="12">
        <v>5</v>
      </c>
      <c r="HR117" s="12">
        <v>5</v>
      </c>
      <c r="HS117" s="12">
        <v>5</v>
      </c>
      <c r="HT117" s="12">
        <v>6</v>
      </c>
      <c r="HU117" s="12">
        <v>5</v>
      </c>
      <c r="HV117" s="12">
        <v>5</v>
      </c>
      <c r="HW117" s="12">
        <v>1.5</v>
      </c>
      <c r="HX117" s="12">
        <v>2</v>
      </c>
      <c r="HY117" s="12">
        <v>3</v>
      </c>
      <c r="HZ117" s="12">
        <v>2</v>
      </c>
      <c r="IA117" s="12">
        <v>2</v>
      </c>
      <c r="IB117" s="12">
        <v>2</v>
      </c>
      <c r="IC117" s="12">
        <v>0.5</v>
      </c>
      <c r="ID117" s="12">
        <v>7</v>
      </c>
      <c r="IE117" s="12">
        <v>4</v>
      </c>
      <c r="IF117" s="12">
        <v>6.5</v>
      </c>
      <c r="IG117" s="77">
        <v>7</v>
      </c>
      <c r="IH117" s="77">
        <v>12</v>
      </c>
      <c r="II117" s="286">
        <v>9.5</v>
      </c>
      <c r="IJ117" s="63">
        <v>5</v>
      </c>
      <c r="IK117" s="62">
        <v>3</v>
      </c>
      <c r="IL117" s="62">
        <v>0</v>
      </c>
      <c r="IM117" s="62">
        <v>0</v>
      </c>
      <c r="IN117" s="62">
        <f>AVERAGE(CongestionIndex!H119:I119)</f>
        <v>0</v>
      </c>
      <c r="IO117" s="156"/>
      <c r="IP117" s="175"/>
      <c r="IQ117" s="175"/>
      <c r="JD117" s="175"/>
      <c r="JE117" s="175"/>
      <c r="JF117" s="175"/>
      <c r="JG117" s="175"/>
      <c r="JH117" s="175"/>
      <c r="JI117" s="175"/>
    </row>
    <row r="118" spans="1:269" s="63" customFormat="1" ht="13.5">
      <c r="A118" s="65" t="s">
        <v>37</v>
      </c>
      <c r="B118" s="12">
        <v>0</v>
      </c>
      <c r="C118" s="12">
        <v>1</v>
      </c>
      <c r="D118" s="12">
        <v>0.5</v>
      </c>
      <c r="E118" s="12">
        <v>0.5</v>
      </c>
      <c r="F118" s="12">
        <v>1</v>
      </c>
      <c r="G118" s="12">
        <v>0</v>
      </c>
      <c r="H118" s="12">
        <v>0.5</v>
      </c>
      <c r="I118" s="12">
        <v>1</v>
      </c>
      <c r="J118" s="12">
        <v>0</v>
      </c>
      <c r="K118" s="12">
        <v>0.5</v>
      </c>
      <c r="L118" s="12">
        <v>0</v>
      </c>
      <c r="M118" s="12">
        <v>1</v>
      </c>
      <c r="N118" s="12">
        <v>0</v>
      </c>
      <c r="O118" s="12">
        <v>1.5</v>
      </c>
      <c r="P118" s="12">
        <v>1.5</v>
      </c>
      <c r="Q118" s="12">
        <v>0.5</v>
      </c>
      <c r="R118" s="12">
        <v>1</v>
      </c>
      <c r="S118" s="12">
        <v>0</v>
      </c>
      <c r="T118" s="12">
        <v>0.5</v>
      </c>
      <c r="U118" s="12">
        <v>1.5</v>
      </c>
      <c r="V118" s="12">
        <v>1</v>
      </c>
      <c r="W118" s="12">
        <v>0.5</v>
      </c>
      <c r="X118" s="12">
        <v>1.5</v>
      </c>
      <c r="Y118" s="12">
        <v>1</v>
      </c>
      <c r="Z118" s="12">
        <v>0.5</v>
      </c>
      <c r="AA118" s="12">
        <v>1</v>
      </c>
      <c r="AB118" s="12">
        <v>2.5</v>
      </c>
      <c r="AC118" s="12">
        <v>1.5</v>
      </c>
      <c r="AD118" s="12">
        <v>2.5</v>
      </c>
      <c r="AE118" s="12">
        <v>2.5</v>
      </c>
      <c r="AF118" s="12">
        <v>2.5</v>
      </c>
      <c r="AG118" s="12">
        <v>2.5</v>
      </c>
      <c r="AH118" s="12">
        <v>1</v>
      </c>
      <c r="AI118" s="12">
        <v>1</v>
      </c>
      <c r="AJ118" s="12">
        <v>1</v>
      </c>
      <c r="AK118" s="12">
        <v>3.5</v>
      </c>
      <c r="AL118" s="12">
        <v>2.5</v>
      </c>
      <c r="AM118" s="12">
        <v>5.5</v>
      </c>
      <c r="AN118" s="12">
        <v>5.5</v>
      </c>
      <c r="AO118" s="12">
        <v>6</v>
      </c>
      <c r="AP118" s="12">
        <v>6</v>
      </c>
      <c r="AQ118" s="12">
        <v>4.5</v>
      </c>
      <c r="AR118" s="12">
        <v>3</v>
      </c>
      <c r="AS118" s="12">
        <v>4.5</v>
      </c>
      <c r="AT118" s="12">
        <v>2.5</v>
      </c>
      <c r="AU118" s="12">
        <v>2</v>
      </c>
      <c r="AV118" s="12">
        <v>2</v>
      </c>
      <c r="AW118" s="12">
        <v>2</v>
      </c>
      <c r="AX118" s="12">
        <v>2</v>
      </c>
      <c r="AY118" s="12">
        <v>2</v>
      </c>
      <c r="AZ118" s="12">
        <v>0</v>
      </c>
      <c r="BA118" s="12">
        <v>10.5</v>
      </c>
      <c r="BB118" s="12">
        <v>10.5</v>
      </c>
      <c r="BC118" s="12">
        <v>2</v>
      </c>
      <c r="BD118" s="12">
        <v>14</v>
      </c>
      <c r="BE118" s="12">
        <v>7.5</v>
      </c>
      <c r="BF118" s="12">
        <v>16.5</v>
      </c>
      <c r="BG118" s="12">
        <v>18</v>
      </c>
      <c r="BH118" s="12">
        <v>14.5</v>
      </c>
      <c r="BI118" s="12">
        <v>15</v>
      </c>
      <c r="BJ118" s="12">
        <v>16</v>
      </c>
      <c r="BK118" s="12">
        <v>14.5</v>
      </c>
      <c r="BL118" s="12">
        <v>8</v>
      </c>
      <c r="BM118" s="12">
        <v>4</v>
      </c>
      <c r="BN118" s="12">
        <v>1</v>
      </c>
      <c r="BO118" s="12">
        <v>2.5</v>
      </c>
      <c r="BP118" s="12">
        <v>2</v>
      </c>
      <c r="BQ118" s="12">
        <v>9</v>
      </c>
      <c r="BR118" s="12">
        <v>9</v>
      </c>
      <c r="BS118" s="12">
        <v>6</v>
      </c>
      <c r="BT118" s="12">
        <v>12.5</v>
      </c>
      <c r="BU118" s="12">
        <v>18</v>
      </c>
      <c r="BV118" s="12">
        <v>14.5</v>
      </c>
      <c r="BW118" s="12">
        <v>9</v>
      </c>
      <c r="BX118" s="12">
        <v>12.5</v>
      </c>
      <c r="BY118" s="12">
        <v>14</v>
      </c>
      <c r="BZ118" s="12">
        <v>14.5</v>
      </c>
      <c r="CA118" s="12">
        <v>21.5</v>
      </c>
      <c r="CB118" s="12">
        <v>12.5</v>
      </c>
      <c r="CC118" s="12">
        <v>7.5</v>
      </c>
      <c r="CD118" s="12">
        <v>8</v>
      </c>
      <c r="CE118" s="12">
        <v>0</v>
      </c>
      <c r="CF118" s="12">
        <v>14.5</v>
      </c>
      <c r="CG118" s="12">
        <v>21</v>
      </c>
      <c r="CH118" s="12">
        <v>19.5</v>
      </c>
      <c r="CI118" s="12">
        <v>20.5</v>
      </c>
      <c r="CJ118" s="12">
        <v>7.5</v>
      </c>
      <c r="CK118" s="12">
        <v>9.5</v>
      </c>
      <c r="CL118" s="12">
        <v>11</v>
      </c>
      <c r="CM118" s="12">
        <v>14</v>
      </c>
      <c r="CN118" s="12">
        <v>12.5</v>
      </c>
      <c r="CO118" s="12">
        <v>0</v>
      </c>
      <c r="CP118" s="12">
        <v>0</v>
      </c>
      <c r="CQ118" s="12">
        <v>0</v>
      </c>
      <c r="CR118" s="12">
        <v>13.5</v>
      </c>
      <c r="CS118" s="12">
        <v>3</v>
      </c>
      <c r="CT118" s="12">
        <v>0</v>
      </c>
      <c r="CU118" s="12">
        <v>0</v>
      </c>
      <c r="CV118" s="12">
        <v>0</v>
      </c>
      <c r="CW118" s="12">
        <v>0</v>
      </c>
      <c r="CX118" s="12">
        <v>0</v>
      </c>
      <c r="CY118" s="12">
        <v>0</v>
      </c>
      <c r="CZ118" s="12">
        <v>0</v>
      </c>
      <c r="DA118" s="12">
        <v>6.5</v>
      </c>
      <c r="DB118" s="12">
        <v>8.5</v>
      </c>
      <c r="DC118" s="12">
        <v>9.5</v>
      </c>
      <c r="DD118" s="12">
        <v>16</v>
      </c>
      <c r="DE118" s="12">
        <v>0</v>
      </c>
      <c r="DF118" s="12">
        <v>0</v>
      </c>
      <c r="DG118" s="12">
        <v>0</v>
      </c>
      <c r="DH118" s="12">
        <v>0</v>
      </c>
      <c r="DI118" s="12">
        <v>14.5</v>
      </c>
      <c r="DJ118" s="12">
        <v>6.5</v>
      </c>
      <c r="DK118" s="12">
        <v>10.5</v>
      </c>
      <c r="DL118" s="12">
        <v>2</v>
      </c>
      <c r="DM118" s="12">
        <v>8</v>
      </c>
      <c r="DN118" s="12">
        <v>10.5</v>
      </c>
      <c r="DO118" s="12">
        <v>4</v>
      </c>
      <c r="DP118" s="12">
        <v>18</v>
      </c>
      <c r="DQ118" s="12">
        <v>15</v>
      </c>
      <c r="DR118" s="12">
        <v>9</v>
      </c>
      <c r="DS118" s="12">
        <v>11</v>
      </c>
      <c r="DT118" s="12">
        <v>13</v>
      </c>
      <c r="DU118" s="12">
        <v>16.5</v>
      </c>
      <c r="DV118" s="12">
        <v>8.5</v>
      </c>
      <c r="DW118" s="12">
        <v>10.5</v>
      </c>
      <c r="DX118" s="12">
        <v>12.5</v>
      </c>
      <c r="DY118" s="12">
        <v>16</v>
      </c>
      <c r="DZ118" s="12">
        <v>13</v>
      </c>
      <c r="EA118" s="12">
        <v>7</v>
      </c>
      <c r="EB118" s="12">
        <v>10</v>
      </c>
      <c r="EC118" s="12">
        <v>10</v>
      </c>
      <c r="ED118" s="12">
        <v>10</v>
      </c>
      <c r="EE118" s="12">
        <v>1.5</v>
      </c>
      <c r="EF118" s="12">
        <v>3.5</v>
      </c>
      <c r="EG118" s="12">
        <v>15</v>
      </c>
      <c r="EH118" s="12">
        <v>15</v>
      </c>
      <c r="EI118" s="12">
        <v>14.5</v>
      </c>
      <c r="EJ118" s="12">
        <v>14</v>
      </c>
      <c r="EK118" s="12">
        <v>15</v>
      </c>
      <c r="EL118" s="12">
        <v>8.5</v>
      </c>
      <c r="EM118" s="12">
        <v>9</v>
      </c>
      <c r="EN118" s="12">
        <v>3.5</v>
      </c>
      <c r="EO118" s="12">
        <v>2.5</v>
      </c>
      <c r="EP118" s="12">
        <v>4</v>
      </c>
      <c r="EQ118" s="12">
        <v>4</v>
      </c>
      <c r="ER118" s="12">
        <v>3.5</v>
      </c>
      <c r="ES118" s="12">
        <v>3</v>
      </c>
      <c r="ET118" s="12">
        <v>3</v>
      </c>
      <c r="EU118" s="12">
        <v>3</v>
      </c>
      <c r="EV118" s="12">
        <v>3.5</v>
      </c>
      <c r="EW118" s="12">
        <v>6</v>
      </c>
      <c r="EX118" s="12">
        <v>4.5</v>
      </c>
      <c r="EY118" s="12">
        <v>8.5</v>
      </c>
      <c r="EZ118" s="12">
        <v>8.5</v>
      </c>
      <c r="FA118" s="12">
        <v>6.5</v>
      </c>
      <c r="FB118" s="12">
        <v>2.5</v>
      </c>
      <c r="FC118" s="12">
        <v>5.5</v>
      </c>
      <c r="FD118" s="12">
        <v>3</v>
      </c>
      <c r="FE118" s="12">
        <v>7.5</v>
      </c>
      <c r="FF118" s="12">
        <v>3</v>
      </c>
      <c r="FG118" s="12">
        <v>10</v>
      </c>
      <c r="FH118" s="12">
        <v>5</v>
      </c>
      <c r="FI118" s="12">
        <v>2</v>
      </c>
      <c r="FJ118" s="12">
        <v>2</v>
      </c>
      <c r="FK118" s="12">
        <v>3</v>
      </c>
      <c r="FL118" s="12">
        <v>3</v>
      </c>
      <c r="FM118" s="12">
        <v>5</v>
      </c>
      <c r="FN118" s="12">
        <v>11</v>
      </c>
      <c r="FO118" s="12">
        <v>4</v>
      </c>
      <c r="FP118" s="12">
        <v>5</v>
      </c>
      <c r="FQ118" s="12">
        <v>4</v>
      </c>
      <c r="FR118" s="12">
        <v>11.5</v>
      </c>
      <c r="FS118" s="12">
        <v>4</v>
      </c>
      <c r="FT118" s="12">
        <v>4.5</v>
      </c>
      <c r="FU118" s="12">
        <v>4.5</v>
      </c>
      <c r="FV118" s="12">
        <v>5</v>
      </c>
      <c r="FW118" s="12">
        <v>1.5</v>
      </c>
      <c r="FX118" s="12">
        <v>1.5</v>
      </c>
      <c r="FY118" s="12">
        <v>10</v>
      </c>
      <c r="FZ118" s="12">
        <v>12</v>
      </c>
      <c r="GA118" s="12">
        <v>12</v>
      </c>
      <c r="GB118" s="12">
        <v>7</v>
      </c>
      <c r="GC118" s="12">
        <v>3</v>
      </c>
      <c r="GD118" s="12">
        <v>2.5</v>
      </c>
      <c r="GE118" s="12">
        <v>6</v>
      </c>
      <c r="GF118" s="12">
        <v>1</v>
      </c>
      <c r="GG118" s="12">
        <v>5</v>
      </c>
      <c r="GH118" s="12">
        <v>1</v>
      </c>
      <c r="GI118" s="12">
        <v>6</v>
      </c>
      <c r="GJ118" s="12">
        <v>4.5</v>
      </c>
      <c r="GK118" s="12">
        <v>3</v>
      </c>
      <c r="GL118" s="12">
        <v>3</v>
      </c>
      <c r="GM118" s="12">
        <v>6</v>
      </c>
      <c r="GN118" s="12">
        <v>8</v>
      </c>
      <c r="GO118" s="12">
        <v>4</v>
      </c>
      <c r="GP118" s="12">
        <v>4</v>
      </c>
      <c r="GQ118" s="12">
        <v>5</v>
      </c>
      <c r="GR118" s="12">
        <v>3.5</v>
      </c>
      <c r="GS118" s="12">
        <v>5</v>
      </c>
      <c r="GT118" s="12">
        <v>4</v>
      </c>
      <c r="GU118" s="12">
        <v>12</v>
      </c>
      <c r="GV118" s="12">
        <v>10</v>
      </c>
      <c r="GW118" s="12">
        <v>8</v>
      </c>
      <c r="GX118" s="12">
        <v>7</v>
      </c>
      <c r="GY118" s="12">
        <v>7</v>
      </c>
      <c r="GZ118" s="12">
        <v>3</v>
      </c>
      <c r="HA118" s="12">
        <v>4</v>
      </c>
      <c r="HB118" s="12">
        <v>3</v>
      </c>
      <c r="HC118" s="12">
        <v>10.5</v>
      </c>
      <c r="HD118" s="12">
        <v>9.5</v>
      </c>
      <c r="HE118" s="12">
        <v>6</v>
      </c>
      <c r="HF118" s="12">
        <v>5</v>
      </c>
      <c r="HG118" s="12">
        <v>5.5</v>
      </c>
      <c r="HH118" s="12">
        <v>9</v>
      </c>
      <c r="HI118" s="12">
        <v>3.5</v>
      </c>
      <c r="HJ118" s="12">
        <v>5</v>
      </c>
      <c r="HK118" s="12">
        <v>4</v>
      </c>
      <c r="HL118" s="12">
        <v>8</v>
      </c>
      <c r="HM118" s="12">
        <v>8.5</v>
      </c>
      <c r="HN118" s="12">
        <v>7</v>
      </c>
      <c r="HO118" s="12">
        <v>7</v>
      </c>
      <c r="HP118" s="12">
        <v>7</v>
      </c>
      <c r="HQ118" s="12">
        <v>5</v>
      </c>
      <c r="HR118" s="12">
        <v>8</v>
      </c>
      <c r="HS118" s="12">
        <v>9</v>
      </c>
      <c r="HT118" s="12">
        <v>3.5</v>
      </c>
      <c r="HU118" s="12">
        <v>11</v>
      </c>
      <c r="HV118" s="12">
        <v>8</v>
      </c>
      <c r="HW118" s="12">
        <v>5</v>
      </c>
      <c r="HX118" s="12">
        <v>3.5</v>
      </c>
      <c r="HY118" s="12">
        <v>7.5</v>
      </c>
      <c r="HZ118" s="12">
        <v>8</v>
      </c>
      <c r="IA118" s="12">
        <v>3.5</v>
      </c>
      <c r="IB118" s="12">
        <v>6</v>
      </c>
      <c r="IC118" s="12">
        <v>18</v>
      </c>
      <c r="ID118" s="12">
        <v>17.5</v>
      </c>
      <c r="IE118" s="12">
        <v>7</v>
      </c>
      <c r="IF118" s="12">
        <v>7.5</v>
      </c>
      <c r="IG118" s="77">
        <v>8.5</v>
      </c>
      <c r="IH118" s="77">
        <v>10.5</v>
      </c>
      <c r="II118" s="286">
        <v>16.5</v>
      </c>
      <c r="IJ118" s="63">
        <v>15</v>
      </c>
      <c r="IK118" s="62">
        <v>15</v>
      </c>
      <c r="IL118" s="62">
        <v>6</v>
      </c>
      <c r="IM118" s="62">
        <v>5</v>
      </c>
      <c r="IN118" s="62">
        <f>AVERAGE(CongestionIndex!H120:I120)</f>
        <v>3</v>
      </c>
      <c r="IO118" s="156"/>
      <c r="IP118" s="175"/>
      <c r="IQ118" s="175"/>
      <c r="JD118" s="175"/>
      <c r="JE118" s="175"/>
      <c r="JF118" s="175"/>
      <c r="JG118" s="175"/>
      <c r="JH118" s="175"/>
      <c r="JI118" s="175"/>
    </row>
    <row r="119" spans="1:269" s="63" customFormat="1" ht="13.5">
      <c r="A119" s="65" t="s">
        <v>39</v>
      </c>
      <c r="B119" s="12">
        <v>0</v>
      </c>
      <c r="C119" s="12">
        <v>0</v>
      </c>
      <c r="D119" s="12">
        <v>0</v>
      </c>
      <c r="E119" s="12">
        <v>0</v>
      </c>
      <c r="F119" s="12">
        <v>0</v>
      </c>
      <c r="G119" s="12">
        <v>1.5</v>
      </c>
      <c r="H119" s="12">
        <v>0.5</v>
      </c>
      <c r="I119" s="12">
        <v>0.5</v>
      </c>
      <c r="J119" s="12">
        <v>0</v>
      </c>
      <c r="K119" s="12">
        <v>0</v>
      </c>
      <c r="L119" s="12">
        <v>1</v>
      </c>
      <c r="M119" s="12">
        <v>0</v>
      </c>
      <c r="N119" s="12">
        <v>0</v>
      </c>
      <c r="O119" s="12">
        <v>0</v>
      </c>
      <c r="P119" s="12">
        <v>0.5</v>
      </c>
      <c r="Q119" s="12">
        <v>0</v>
      </c>
      <c r="R119" s="12">
        <v>0</v>
      </c>
      <c r="S119" s="12">
        <v>0</v>
      </c>
      <c r="T119" s="12">
        <v>0</v>
      </c>
      <c r="U119" s="12">
        <v>0.5</v>
      </c>
      <c r="V119" s="12">
        <v>1</v>
      </c>
      <c r="W119" s="12">
        <v>1</v>
      </c>
      <c r="X119" s="12">
        <v>1.5</v>
      </c>
      <c r="Y119" s="12">
        <v>1.5</v>
      </c>
      <c r="Z119" s="12">
        <v>1</v>
      </c>
      <c r="AA119" s="12">
        <v>1</v>
      </c>
      <c r="AB119" s="12">
        <v>1</v>
      </c>
      <c r="AC119" s="12">
        <v>1</v>
      </c>
      <c r="AD119" s="12">
        <v>1</v>
      </c>
      <c r="AE119" s="12">
        <v>1</v>
      </c>
      <c r="AF119" s="12">
        <v>1</v>
      </c>
      <c r="AG119" s="12">
        <v>1</v>
      </c>
      <c r="AH119" s="12">
        <v>1.5</v>
      </c>
      <c r="AI119" s="12">
        <v>2</v>
      </c>
      <c r="AJ119" s="12">
        <v>1.5</v>
      </c>
      <c r="AK119" s="12">
        <v>0</v>
      </c>
      <c r="AL119" s="12">
        <v>0</v>
      </c>
      <c r="AM119" s="12">
        <v>1.5</v>
      </c>
      <c r="AN119" s="12">
        <v>1.5</v>
      </c>
      <c r="AO119" s="12">
        <v>1.5</v>
      </c>
      <c r="AP119" s="12">
        <v>1.5</v>
      </c>
      <c r="AQ119" s="12">
        <v>0.5</v>
      </c>
      <c r="AR119" s="12">
        <v>1</v>
      </c>
      <c r="AS119" s="12">
        <v>0.5</v>
      </c>
      <c r="AT119" s="12">
        <v>1.5</v>
      </c>
      <c r="AU119" s="12">
        <v>3</v>
      </c>
      <c r="AV119" s="12">
        <v>2.5</v>
      </c>
      <c r="AW119" s="12">
        <v>1.5</v>
      </c>
      <c r="AX119" s="12">
        <v>1</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5.5</v>
      </c>
      <c r="DM119" s="12">
        <v>0</v>
      </c>
      <c r="DN119" s="12">
        <v>3.5</v>
      </c>
      <c r="DO119" s="12">
        <v>3.5</v>
      </c>
      <c r="DP119" s="12">
        <v>0</v>
      </c>
      <c r="DQ119" s="12">
        <v>0</v>
      </c>
      <c r="DR119" s="12">
        <v>5.5</v>
      </c>
      <c r="DS119" s="12">
        <v>5.5</v>
      </c>
      <c r="DT119" s="12">
        <v>10</v>
      </c>
      <c r="DU119" s="12">
        <v>6.5</v>
      </c>
      <c r="DV119" s="12">
        <v>11</v>
      </c>
      <c r="DW119" s="12">
        <v>12</v>
      </c>
      <c r="DX119" s="12">
        <v>13</v>
      </c>
      <c r="DY119" s="12">
        <v>9</v>
      </c>
      <c r="DZ119" s="12">
        <v>10</v>
      </c>
      <c r="EA119" s="12">
        <v>16.5</v>
      </c>
      <c r="EB119" s="12">
        <v>16.5</v>
      </c>
      <c r="EC119" s="12">
        <v>16.5</v>
      </c>
      <c r="ED119" s="12">
        <v>16.5</v>
      </c>
      <c r="EE119" s="12">
        <v>10</v>
      </c>
      <c r="EF119" s="12">
        <v>14</v>
      </c>
      <c r="EG119" s="12">
        <v>9</v>
      </c>
      <c r="EH119" s="12">
        <v>9.5</v>
      </c>
      <c r="EI119" s="12">
        <v>9</v>
      </c>
      <c r="EJ119" s="12">
        <v>11</v>
      </c>
      <c r="EK119" s="12">
        <v>12</v>
      </c>
      <c r="EL119" s="12">
        <v>6.5</v>
      </c>
      <c r="EM119" s="12">
        <v>6.5</v>
      </c>
      <c r="EN119" s="12">
        <v>3</v>
      </c>
      <c r="EO119" s="12">
        <v>2</v>
      </c>
      <c r="EP119" s="12">
        <v>2</v>
      </c>
      <c r="EQ119" s="12">
        <v>2.5</v>
      </c>
      <c r="ER119" s="12">
        <v>5</v>
      </c>
      <c r="ES119" s="12">
        <v>2</v>
      </c>
      <c r="ET119" s="12">
        <v>2.5</v>
      </c>
      <c r="EU119" s="12">
        <v>2</v>
      </c>
      <c r="EV119" s="12">
        <v>0.5</v>
      </c>
      <c r="EW119" s="12">
        <v>4</v>
      </c>
      <c r="EX119" s="12">
        <v>9.5</v>
      </c>
      <c r="EY119" s="12">
        <v>1</v>
      </c>
      <c r="EZ119" s="12">
        <v>1</v>
      </c>
      <c r="FA119" s="12">
        <v>5</v>
      </c>
      <c r="FB119" s="12">
        <v>3.5</v>
      </c>
      <c r="FC119" s="12">
        <v>0.5</v>
      </c>
      <c r="FD119" s="12">
        <v>1.5</v>
      </c>
      <c r="FE119" s="12">
        <v>8</v>
      </c>
      <c r="FF119" s="12">
        <v>4</v>
      </c>
      <c r="FG119" s="12">
        <v>4</v>
      </c>
      <c r="FH119" s="12">
        <v>4</v>
      </c>
      <c r="FI119" s="12">
        <v>4</v>
      </c>
      <c r="FJ119" s="12">
        <v>4.5</v>
      </c>
      <c r="FK119" s="12">
        <v>6</v>
      </c>
      <c r="FL119" s="12">
        <v>6.5</v>
      </c>
      <c r="FM119" s="12">
        <v>6.5</v>
      </c>
      <c r="FN119" s="12">
        <v>3.5</v>
      </c>
      <c r="FO119" s="12">
        <v>1</v>
      </c>
      <c r="FP119" s="12">
        <v>1</v>
      </c>
      <c r="FQ119" s="12">
        <v>0</v>
      </c>
      <c r="FR119" s="12">
        <v>0</v>
      </c>
      <c r="FS119" s="12">
        <v>4</v>
      </c>
      <c r="FT119" s="12">
        <v>4</v>
      </c>
      <c r="FU119" s="12">
        <v>4</v>
      </c>
      <c r="FV119" s="12">
        <v>4</v>
      </c>
      <c r="FW119" s="12">
        <v>4</v>
      </c>
      <c r="FX119" s="12">
        <v>4</v>
      </c>
      <c r="FY119" s="12">
        <v>6</v>
      </c>
      <c r="FZ119" s="12">
        <v>10</v>
      </c>
      <c r="GA119" s="12">
        <v>10</v>
      </c>
      <c r="GB119" s="12">
        <v>5</v>
      </c>
      <c r="GC119" s="12">
        <v>5</v>
      </c>
      <c r="GD119" s="12">
        <v>0.5</v>
      </c>
      <c r="GE119" s="12">
        <v>0.5</v>
      </c>
      <c r="GF119" s="12">
        <v>0.5</v>
      </c>
      <c r="GG119" s="12">
        <v>1</v>
      </c>
      <c r="GH119" s="12">
        <v>1</v>
      </c>
      <c r="GI119" s="12">
        <v>1</v>
      </c>
      <c r="GJ119" s="12">
        <v>1</v>
      </c>
      <c r="GK119" s="12">
        <v>1.5</v>
      </c>
      <c r="GL119" s="12">
        <v>2</v>
      </c>
      <c r="GM119" s="12">
        <v>3</v>
      </c>
      <c r="GN119" s="12">
        <v>7</v>
      </c>
      <c r="GO119" s="12">
        <v>6</v>
      </c>
      <c r="GP119" s="12">
        <v>3.5</v>
      </c>
      <c r="GQ119" s="12">
        <v>3.5</v>
      </c>
      <c r="GR119" s="12">
        <v>2.5</v>
      </c>
      <c r="GS119" s="12">
        <v>2.5</v>
      </c>
      <c r="GT119" s="12">
        <v>2.5</v>
      </c>
      <c r="GU119" s="12">
        <v>2.5</v>
      </c>
      <c r="GV119" s="12">
        <v>9.5</v>
      </c>
      <c r="GW119" s="12">
        <v>7</v>
      </c>
      <c r="GX119" s="12">
        <v>7</v>
      </c>
      <c r="GY119" s="12">
        <v>1</v>
      </c>
      <c r="GZ119" s="12">
        <v>3.5</v>
      </c>
      <c r="HA119" s="12">
        <v>1</v>
      </c>
      <c r="HB119" s="12">
        <v>1.5</v>
      </c>
      <c r="HC119" s="12">
        <v>1</v>
      </c>
      <c r="HD119" s="12">
        <v>4.5</v>
      </c>
      <c r="HE119" s="12">
        <v>4.5</v>
      </c>
      <c r="HF119" s="12">
        <v>7</v>
      </c>
      <c r="HG119" s="12">
        <v>9</v>
      </c>
      <c r="HH119" s="12">
        <v>10</v>
      </c>
      <c r="HI119" s="12">
        <v>10</v>
      </c>
      <c r="HJ119" s="12">
        <v>1</v>
      </c>
      <c r="HK119" s="12">
        <v>0.5</v>
      </c>
      <c r="HL119" s="12">
        <v>2</v>
      </c>
      <c r="HM119" s="12">
        <v>4</v>
      </c>
      <c r="HN119" s="12">
        <v>4</v>
      </c>
      <c r="HO119" s="12">
        <v>4</v>
      </c>
      <c r="HP119" s="12">
        <v>4</v>
      </c>
      <c r="HQ119" s="12">
        <v>6</v>
      </c>
      <c r="HR119" s="12">
        <v>9</v>
      </c>
      <c r="HS119" s="12">
        <v>9</v>
      </c>
      <c r="HT119" s="12">
        <v>1.5</v>
      </c>
      <c r="HU119" s="12">
        <v>6</v>
      </c>
      <c r="HV119" s="12">
        <v>6</v>
      </c>
      <c r="HW119" s="12">
        <v>6.5</v>
      </c>
      <c r="HX119" s="12">
        <v>5.5</v>
      </c>
      <c r="HY119" s="12">
        <v>7</v>
      </c>
      <c r="HZ119" s="12">
        <v>4.5</v>
      </c>
      <c r="IA119" s="12">
        <v>5</v>
      </c>
      <c r="IB119" s="12">
        <v>6</v>
      </c>
      <c r="IC119" s="12">
        <v>6</v>
      </c>
      <c r="ID119" s="12">
        <v>6</v>
      </c>
      <c r="IE119" s="12">
        <v>3</v>
      </c>
      <c r="IF119" s="12">
        <v>3</v>
      </c>
      <c r="IG119" s="77">
        <v>1.5</v>
      </c>
      <c r="IH119" s="77">
        <v>3</v>
      </c>
      <c r="II119" s="287">
        <v>5</v>
      </c>
      <c r="IJ119" s="63">
        <v>5</v>
      </c>
      <c r="IK119" s="62">
        <v>5</v>
      </c>
      <c r="IL119" s="62">
        <v>2</v>
      </c>
      <c r="IM119" s="62">
        <v>0</v>
      </c>
      <c r="IN119" s="62">
        <f>AVERAGE(CongestionIndex!H121:I121)</f>
        <v>0</v>
      </c>
      <c r="IP119" s="174"/>
      <c r="IQ119" s="174"/>
      <c r="JD119" s="174"/>
      <c r="JE119" s="174"/>
      <c r="JF119" s="174"/>
      <c r="JG119" s="174"/>
      <c r="JH119" s="174"/>
      <c r="JI119" s="174"/>
    </row>
    <row r="120" spans="1:269" s="63" customFormat="1" ht="13.5">
      <c r="A120" s="65" t="s">
        <v>41</v>
      </c>
      <c r="B120" s="12">
        <v>0.5</v>
      </c>
      <c r="C120" s="12">
        <v>0</v>
      </c>
      <c r="D120" s="12">
        <v>0.5</v>
      </c>
      <c r="E120" s="12">
        <v>0.5</v>
      </c>
      <c r="F120" s="12">
        <v>0.5</v>
      </c>
      <c r="G120" s="12">
        <v>2</v>
      </c>
      <c r="H120" s="12">
        <v>0</v>
      </c>
      <c r="I120" s="12">
        <v>0.5</v>
      </c>
      <c r="J120" s="12">
        <v>0.5</v>
      </c>
      <c r="K120" s="12">
        <v>0.5</v>
      </c>
      <c r="L120" s="12">
        <v>0.5</v>
      </c>
      <c r="M120" s="12">
        <v>1</v>
      </c>
      <c r="N120" s="12">
        <v>0.5</v>
      </c>
      <c r="O120" s="12">
        <v>0.5</v>
      </c>
      <c r="P120" s="12">
        <v>1</v>
      </c>
      <c r="Q120" s="12">
        <v>0</v>
      </c>
      <c r="R120" s="12">
        <v>0.5</v>
      </c>
      <c r="S120" s="12">
        <v>0.5</v>
      </c>
      <c r="T120" s="12">
        <v>0</v>
      </c>
      <c r="U120" s="12">
        <v>0.5</v>
      </c>
      <c r="V120" s="12">
        <v>1</v>
      </c>
      <c r="W120" s="12">
        <v>0.5</v>
      </c>
      <c r="X120" s="12">
        <v>0</v>
      </c>
      <c r="Y120" s="12">
        <v>0.5</v>
      </c>
      <c r="Z120" s="12">
        <v>1</v>
      </c>
      <c r="AA120" s="12">
        <v>1.5</v>
      </c>
      <c r="AB120" s="12">
        <v>2.5</v>
      </c>
      <c r="AC120" s="12">
        <v>2.5</v>
      </c>
      <c r="AD120" s="12">
        <v>2</v>
      </c>
      <c r="AE120" s="12">
        <v>2</v>
      </c>
      <c r="AF120" s="12">
        <v>2</v>
      </c>
      <c r="AG120" s="12">
        <v>2</v>
      </c>
      <c r="AH120" s="12">
        <v>1</v>
      </c>
      <c r="AI120" s="12">
        <v>1</v>
      </c>
      <c r="AJ120" s="12">
        <v>1.5</v>
      </c>
      <c r="AK120" s="12">
        <v>3</v>
      </c>
      <c r="AL120" s="12">
        <v>2</v>
      </c>
      <c r="AM120" s="12">
        <v>3</v>
      </c>
      <c r="AN120" s="12">
        <v>2</v>
      </c>
      <c r="AO120" s="12">
        <v>3</v>
      </c>
      <c r="AP120" s="12">
        <v>3</v>
      </c>
      <c r="AQ120" s="12">
        <v>3.5</v>
      </c>
      <c r="AR120" s="12">
        <v>3.5</v>
      </c>
      <c r="AS120" s="12">
        <v>2.5</v>
      </c>
      <c r="AT120" s="12">
        <v>1.5</v>
      </c>
      <c r="AU120" s="12">
        <v>2</v>
      </c>
      <c r="AV120" s="12">
        <v>2.5</v>
      </c>
      <c r="AW120" s="12">
        <v>2.5</v>
      </c>
      <c r="AX120" s="12">
        <v>2</v>
      </c>
      <c r="AY120" s="12">
        <v>3.5</v>
      </c>
      <c r="AZ120" s="12">
        <v>0</v>
      </c>
      <c r="BA120" s="12">
        <v>1.5</v>
      </c>
      <c r="BB120" s="12">
        <v>3.5</v>
      </c>
      <c r="BC120" s="12">
        <v>1.5</v>
      </c>
      <c r="BD120" s="12">
        <v>15</v>
      </c>
      <c r="BE120" s="12">
        <v>13</v>
      </c>
      <c r="BF120" s="12">
        <v>13</v>
      </c>
      <c r="BG120" s="12">
        <v>11</v>
      </c>
      <c r="BH120" s="12">
        <v>14.5</v>
      </c>
      <c r="BI120" s="12">
        <v>6</v>
      </c>
      <c r="BJ120" s="12">
        <v>9.5</v>
      </c>
      <c r="BK120" s="12">
        <v>11</v>
      </c>
      <c r="BL120" s="12">
        <v>4.5</v>
      </c>
      <c r="BM120" s="12">
        <v>5.5</v>
      </c>
      <c r="BN120" s="12">
        <v>1</v>
      </c>
      <c r="BO120" s="12">
        <v>2.5</v>
      </c>
      <c r="BP120" s="12">
        <v>1.5</v>
      </c>
      <c r="BQ120" s="12">
        <v>3.5</v>
      </c>
      <c r="BR120" s="12">
        <v>6.5</v>
      </c>
      <c r="BS120" s="12">
        <v>8</v>
      </c>
      <c r="BT120" s="12">
        <v>5</v>
      </c>
      <c r="BU120" s="12">
        <v>2</v>
      </c>
      <c r="BV120" s="12">
        <v>2.5</v>
      </c>
      <c r="BW120" s="12">
        <v>1</v>
      </c>
      <c r="BX120" s="12">
        <v>2.5</v>
      </c>
      <c r="BY120" s="12">
        <v>3.5</v>
      </c>
      <c r="BZ120" s="12">
        <v>0</v>
      </c>
      <c r="CA120" s="12">
        <v>0</v>
      </c>
      <c r="CB120" s="12">
        <v>2.5</v>
      </c>
      <c r="CC120" s="12">
        <v>4</v>
      </c>
      <c r="CD120" s="12">
        <v>5</v>
      </c>
      <c r="CE120" s="12">
        <v>8.5</v>
      </c>
      <c r="CF120" s="12">
        <v>9.5</v>
      </c>
      <c r="CG120" s="12">
        <v>12.5</v>
      </c>
      <c r="CH120" s="12">
        <v>12.5</v>
      </c>
      <c r="CI120" s="12">
        <v>3</v>
      </c>
      <c r="CJ120" s="12">
        <v>8.5</v>
      </c>
      <c r="CK120" s="12">
        <v>9.5</v>
      </c>
      <c r="CL120" s="12">
        <v>10</v>
      </c>
      <c r="CM120" s="12">
        <v>4.5</v>
      </c>
      <c r="CN120" s="12">
        <v>7</v>
      </c>
      <c r="CO120" s="12">
        <v>0</v>
      </c>
      <c r="CP120" s="12">
        <v>0</v>
      </c>
      <c r="CQ120" s="12">
        <v>0</v>
      </c>
      <c r="CR120" s="12">
        <v>6</v>
      </c>
      <c r="CS120" s="12">
        <v>0</v>
      </c>
      <c r="CT120" s="12">
        <v>0</v>
      </c>
      <c r="CU120" s="12">
        <v>0</v>
      </c>
      <c r="CV120" s="12">
        <v>0</v>
      </c>
      <c r="CW120" s="12">
        <v>0</v>
      </c>
      <c r="CX120" s="12">
        <v>0</v>
      </c>
      <c r="CY120" s="12">
        <v>0</v>
      </c>
      <c r="CZ120" s="12">
        <v>0</v>
      </c>
      <c r="DA120" s="12">
        <v>2.5</v>
      </c>
      <c r="DB120" s="12">
        <v>10</v>
      </c>
      <c r="DC120" s="12">
        <v>0</v>
      </c>
      <c r="DD120" s="12">
        <v>0</v>
      </c>
      <c r="DE120" s="12">
        <v>0</v>
      </c>
      <c r="DF120" s="12">
        <v>0</v>
      </c>
      <c r="DG120" s="12">
        <v>0</v>
      </c>
      <c r="DH120" s="12">
        <v>0</v>
      </c>
      <c r="DI120" s="12">
        <v>9</v>
      </c>
      <c r="DJ120" s="12">
        <v>13.5</v>
      </c>
      <c r="DK120" s="12">
        <v>5.5</v>
      </c>
      <c r="DL120" s="12">
        <v>2.5</v>
      </c>
      <c r="DM120" s="12">
        <v>5.5</v>
      </c>
      <c r="DN120" s="12">
        <v>5</v>
      </c>
      <c r="DO120" s="12">
        <v>2.5</v>
      </c>
      <c r="DP120" s="12">
        <v>2</v>
      </c>
      <c r="DQ120" s="12">
        <v>3.5</v>
      </c>
      <c r="DR120" s="12">
        <v>7</v>
      </c>
      <c r="DS120" s="12">
        <v>6.5</v>
      </c>
      <c r="DT120" s="12">
        <v>7.5</v>
      </c>
      <c r="DU120" s="12">
        <v>16.5</v>
      </c>
      <c r="DV120" s="12">
        <v>22.5</v>
      </c>
      <c r="DW120" s="12">
        <v>21.5</v>
      </c>
      <c r="DX120" s="12">
        <v>20</v>
      </c>
      <c r="DY120" s="12">
        <v>19</v>
      </c>
      <c r="DZ120" s="12">
        <v>20</v>
      </c>
      <c r="EA120" s="12">
        <v>25</v>
      </c>
      <c r="EB120" s="12">
        <v>23.5</v>
      </c>
      <c r="EC120" s="12">
        <v>22</v>
      </c>
      <c r="ED120" s="12">
        <v>22</v>
      </c>
      <c r="EE120" s="12">
        <v>13</v>
      </c>
      <c r="EF120" s="12">
        <v>13</v>
      </c>
      <c r="EG120" s="12">
        <v>8</v>
      </c>
      <c r="EH120" s="12">
        <v>8.5</v>
      </c>
      <c r="EI120" s="12">
        <v>8</v>
      </c>
      <c r="EJ120" s="12">
        <v>8</v>
      </c>
      <c r="EK120" s="12">
        <v>4</v>
      </c>
      <c r="EL120" s="12">
        <v>2.5</v>
      </c>
      <c r="EM120" s="12">
        <v>3</v>
      </c>
      <c r="EN120" s="12">
        <v>4</v>
      </c>
      <c r="EO120" s="12">
        <v>2</v>
      </c>
      <c r="EP120" s="12">
        <v>3.5</v>
      </c>
      <c r="EQ120" s="12">
        <v>3</v>
      </c>
      <c r="ER120" s="12">
        <v>7.5</v>
      </c>
      <c r="ES120" s="12">
        <v>3.5</v>
      </c>
      <c r="ET120" s="12">
        <v>4</v>
      </c>
      <c r="EU120" s="12">
        <v>4.5</v>
      </c>
      <c r="EV120" s="12">
        <v>7</v>
      </c>
      <c r="EW120" s="12">
        <v>10</v>
      </c>
      <c r="EX120" s="12">
        <v>10</v>
      </c>
      <c r="EY120" s="12">
        <v>11.5</v>
      </c>
      <c r="EZ120" s="12">
        <v>8.5</v>
      </c>
      <c r="FA120" s="12">
        <v>7</v>
      </c>
      <c r="FB120" s="12">
        <v>10</v>
      </c>
      <c r="FC120" s="12">
        <v>4</v>
      </c>
      <c r="FD120" s="12">
        <v>8</v>
      </c>
      <c r="FE120" s="12">
        <v>4</v>
      </c>
      <c r="FF120" s="12">
        <v>4</v>
      </c>
      <c r="FG120" s="12">
        <v>4</v>
      </c>
      <c r="FH120" s="12">
        <v>4</v>
      </c>
      <c r="FI120" s="12">
        <v>7.5</v>
      </c>
      <c r="FJ120" s="12">
        <v>5</v>
      </c>
      <c r="FK120" s="12">
        <v>6.5</v>
      </c>
      <c r="FL120" s="12">
        <v>6</v>
      </c>
      <c r="FM120" s="12">
        <v>4.5</v>
      </c>
      <c r="FN120" s="12">
        <v>4</v>
      </c>
      <c r="FO120" s="12">
        <v>3</v>
      </c>
      <c r="FP120" s="12">
        <v>3.5</v>
      </c>
      <c r="FQ120" s="12">
        <v>8.5</v>
      </c>
      <c r="FR120" s="12">
        <v>12.5</v>
      </c>
      <c r="FS120" s="12">
        <v>12.5</v>
      </c>
      <c r="FT120" s="12">
        <v>4</v>
      </c>
      <c r="FU120" s="12">
        <v>2</v>
      </c>
      <c r="FV120" s="12">
        <v>2.5</v>
      </c>
      <c r="FW120" s="12">
        <v>2.5</v>
      </c>
      <c r="FX120" s="12">
        <v>2.5</v>
      </c>
      <c r="FY120" s="12">
        <v>4.5</v>
      </c>
      <c r="FZ120" s="12">
        <v>11.5</v>
      </c>
      <c r="GA120" s="12">
        <v>7</v>
      </c>
      <c r="GB120" s="12">
        <v>6.5</v>
      </c>
      <c r="GC120" s="12">
        <v>5</v>
      </c>
      <c r="GD120" s="12">
        <v>2.5</v>
      </c>
      <c r="GE120" s="12">
        <v>2.5</v>
      </c>
      <c r="GF120" s="12">
        <v>2.5</v>
      </c>
      <c r="GG120" s="12">
        <v>2.5</v>
      </c>
      <c r="GH120" s="12">
        <v>2.5</v>
      </c>
      <c r="GI120" s="12">
        <v>7</v>
      </c>
      <c r="GJ120" s="12">
        <v>7.5</v>
      </c>
      <c r="GK120" s="12">
        <v>8</v>
      </c>
      <c r="GL120" s="12">
        <v>12</v>
      </c>
      <c r="GM120" s="12">
        <v>12</v>
      </c>
      <c r="GN120" s="12">
        <v>13</v>
      </c>
      <c r="GO120" s="12">
        <v>11</v>
      </c>
      <c r="GP120" s="12">
        <v>11</v>
      </c>
      <c r="GQ120" s="12">
        <v>10</v>
      </c>
      <c r="GR120" s="12">
        <v>9</v>
      </c>
      <c r="GS120" s="12">
        <v>7.5</v>
      </c>
      <c r="GT120" s="12">
        <v>8.5</v>
      </c>
      <c r="GU120" s="12">
        <v>11</v>
      </c>
      <c r="GV120" s="12">
        <v>11.5</v>
      </c>
      <c r="GW120" s="12">
        <v>8</v>
      </c>
      <c r="GX120" s="12">
        <v>7</v>
      </c>
      <c r="GY120" s="12">
        <v>6.5</v>
      </c>
      <c r="GZ120" s="12">
        <v>2.5</v>
      </c>
      <c r="HA120" s="12">
        <v>3</v>
      </c>
      <c r="HB120" s="12">
        <v>4</v>
      </c>
      <c r="HC120" s="12">
        <v>4</v>
      </c>
      <c r="HD120" s="12">
        <v>4</v>
      </c>
      <c r="HE120" s="12">
        <v>7</v>
      </c>
      <c r="HF120" s="12">
        <v>9</v>
      </c>
      <c r="HG120" s="12">
        <v>10</v>
      </c>
      <c r="HH120" s="12">
        <v>10</v>
      </c>
      <c r="HI120" s="12">
        <v>10</v>
      </c>
      <c r="HJ120" s="12">
        <v>9</v>
      </c>
      <c r="HK120" s="12">
        <v>9</v>
      </c>
      <c r="HL120" s="12">
        <v>1</v>
      </c>
      <c r="HM120" s="12">
        <v>2.5</v>
      </c>
      <c r="HN120" s="12">
        <v>2.5</v>
      </c>
      <c r="HO120" s="12">
        <v>2.5</v>
      </c>
      <c r="HP120" s="12">
        <v>2.5</v>
      </c>
      <c r="HQ120" s="12">
        <v>6.5</v>
      </c>
      <c r="HR120" s="12">
        <v>6.5</v>
      </c>
      <c r="HS120" s="12">
        <v>8</v>
      </c>
      <c r="HT120" s="12">
        <v>7.5</v>
      </c>
      <c r="HU120" s="12">
        <v>4.5</v>
      </c>
      <c r="HV120" s="12">
        <v>3</v>
      </c>
      <c r="HW120" s="12">
        <v>6</v>
      </c>
      <c r="HX120" s="12">
        <v>6</v>
      </c>
      <c r="HY120" s="12">
        <v>9</v>
      </c>
      <c r="HZ120" s="12">
        <v>2</v>
      </c>
      <c r="IA120" s="12">
        <v>5</v>
      </c>
      <c r="IB120" s="12">
        <v>5</v>
      </c>
      <c r="IC120" s="12">
        <v>9</v>
      </c>
      <c r="ID120" s="12">
        <v>9</v>
      </c>
      <c r="IE120" s="12">
        <v>6.5</v>
      </c>
      <c r="IF120" s="12">
        <v>3</v>
      </c>
      <c r="IG120" s="77">
        <v>3</v>
      </c>
      <c r="IH120" s="77">
        <v>5</v>
      </c>
      <c r="II120" s="114">
        <v>7</v>
      </c>
      <c r="IJ120" s="63">
        <v>7</v>
      </c>
      <c r="IK120" s="62">
        <v>7</v>
      </c>
      <c r="IL120" s="62">
        <v>4</v>
      </c>
      <c r="IM120" s="62">
        <v>3</v>
      </c>
      <c r="IN120" s="62">
        <f>AVERAGE(CongestionIndex!H122:I122)</f>
        <v>3</v>
      </c>
    </row>
    <row r="121" spans="1:269" s="63" customFormat="1" ht="13.5">
      <c r="A121" s="65" t="s">
        <v>43</v>
      </c>
      <c r="B121" s="12">
        <v>0</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5</v>
      </c>
      <c r="FP121" s="12">
        <v>9</v>
      </c>
      <c r="FQ121" s="12">
        <v>9</v>
      </c>
      <c r="FR121" s="12">
        <v>5.5</v>
      </c>
      <c r="FS121" s="12">
        <v>3</v>
      </c>
      <c r="FT121" s="12">
        <v>4</v>
      </c>
      <c r="FU121" s="12">
        <v>1</v>
      </c>
      <c r="FV121" s="12">
        <v>1</v>
      </c>
      <c r="FW121" s="12">
        <v>1</v>
      </c>
      <c r="FX121" s="12">
        <v>1</v>
      </c>
      <c r="FY121" s="12">
        <v>2.5</v>
      </c>
      <c r="FZ121" s="12">
        <v>4</v>
      </c>
      <c r="GA121" s="12">
        <v>9</v>
      </c>
      <c r="GB121" s="12">
        <v>7</v>
      </c>
      <c r="GC121" s="12">
        <v>4</v>
      </c>
      <c r="GD121" s="12">
        <v>1.5</v>
      </c>
      <c r="GE121" s="12">
        <v>1.5</v>
      </c>
      <c r="GF121" s="12">
        <v>0.5</v>
      </c>
      <c r="GG121" s="12">
        <v>1</v>
      </c>
      <c r="GH121" s="12">
        <v>4</v>
      </c>
      <c r="GI121" s="12">
        <v>8</v>
      </c>
      <c r="GJ121" s="12">
        <v>5.5</v>
      </c>
      <c r="GK121" s="12">
        <v>4.5</v>
      </c>
      <c r="GL121" s="12">
        <v>4.5</v>
      </c>
      <c r="GM121" s="12">
        <v>2.5</v>
      </c>
      <c r="GN121" s="12">
        <v>4</v>
      </c>
      <c r="GO121" s="12">
        <v>2.5</v>
      </c>
      <c r="GP121" s="12">
        <v>9</v>
      </c>
      <c r="GQ121" s="12">
        <v>10</v>
      </c>
      <c r="GR121" s="12">
        <v>9</v>
      </c>
      <c r="GS121" s="12">
        <v>9</v>
      </c>
      <c r="GT121" s="12">
        <v>9</v>
      </c>
      <c r="GU121" s="12">
        <v>7</v>
      </c>
      <c r="GV121" s="12">
        <v>8</v>
      </c>
      <c r="GW121" s="12">
        <v>7.5</v>
      </c>
      <c r="GX121" s="12">
        <v>2.5</v>
      </c>
      <c r="GY121" s="12">
        <v>2.5</v>
      </c>
      <c r="GZ121" s="12">
        <v>5.5</v>
      </c>
      <c r="HA121" s="12">
        <v>5.5</v>
      </c>
      <c r="HB121" s="12">
        <v>4</v>
      </c>
      <c r="HC121" s="12">
        <v>3</v>
      </c>
      <c r="HD121" s="12">
        <v>3</v>
      </c>
      <c r="HE121" s="12">
        <v>3.5</v>
      </c>
      <c r="HF121" s="12">
        <v>8</v>
      </c>
      <c r="HG121" s="12">
        <v>2.5</v>
      </c>
      <c r="HH121" s="12">
        <v>5</v>
      </c>
      <c r="HI121" s="12">
        <v>5</v>
      </c>
      <c r="HJ121" s="12">
        <v>6</v>
      </c>
      <c r="HK121" s="12">
        <v>6</v>
      </c>
      <c r="HL121" s="12">
        <v>4</v>
      </c>
      <c r="HM121" s="12">
        <v>4</v>
      </c>
      <c r="HN121" s="12">
        <v>4</v>
      </c>
      <c r="HO121" s="12">
        <v>4</v>
      </c>
      <c r="HP121" s="12">
        <v>4</v>
      </c>
      <c r="HQ121" s="12">
        <v>1</v>
      </c>
      <c r="HR121" s="12">
        <v>3.5</v>
      </c>
      <c r="HS121" s="12">
        <v>8</v>
      </c>
      <c r="HT121" s="12">
        <v>9</v>
      </c>
      <c r="HU121" s="12">
        <v>4</v>
      </c>
      <c r="HV121" s="12">
        <v>4</v>
      </c>
      <c r="HW121" s="12">
        <v>4.5</v>
      </c>
      <c r="HX121" s="12">
        <v>4.5</v>
      </c>
      <c r="HY121" s="12">
        <v>4</v>
      </c>
      <c r="HZ121" s="12">
        <v>4.5</v>
      </c>
      <c r="IA121" s="12">
        <v>4.5</v>
      </c>
      <c r="IB121" s="12">
        <v>5</v>
      </c>
      <c r="IC121" s="12">
        <v>7.5</v>
      </c>
      <c r="ID121" s="12">
        <v>10</v>
      </c>
      <c r="IE121" s="12">
        <v>9</v>
      </c>
      <c r="IF121" s="12">
        <v>2.5</v>
      </c>
      <c r="IG121" s="77">
        <v>3</v>
      </c>
      <c r="IH121" s="77">
        <v>3.5</v>
      </c>
      <c r="II121" s="114">
        <v>3.5</v>
      </c>
      <c r="IJ121" s="63">
        <v>5</v>
      </c>
      <c r="IK121" s="62">
        <v>5</v>
      </c>
      <c r="IL121" s="62">
        <v>5</v>
      </c>
      <c r="IM121" s="62">
        <v>4</v>
      </c>
      <c r="IN121" s="62">
        <f>AVERAGE(CongestionIndex!H123:I123)</f>
        <v>3.5</v>
      </c>
    </row>
    <row r="122" spans="1:269" s="63" customFormat="1" ht="13.5">
      <c r="A122" s="65" t="s">
        <v>45</v>
      </c>
      <c r="B122" s="12">
        <v>0</v>
      </c>
      <c r="C122" s="12">
        <v>0</v>
      </c>
      <c r="D122" s="12">
        <v>0.5</v>
      </c>
      <c r="E122" s="12">
        <v>0</v>
      </c>
      <c r="F122" s="12">
        <v>0</v>
      </c>
      <c r="G122" s="12">
        <v>0.5</v>
      </c>
      <c r="H122" s="12">
        <v>0.5</v>
      </c>
      <c r="I122" s="12">
        <v>0</v>
      </c>
      <c r="J122" s="12">
        <v>0.5</v>
      </c>
      <c r="K122" s="12">
        <v>0</v>
      </c>
      <c r="L122" s="12">
        <v>0</v>
      </c>
      <c r="M122" s="12">
        <v>0</v>
      </c>
      <c r="N122" s="12">
        <v>0</v>
      </c>
      <c r="O122" s="12">
        <v>1.5</v>
      </c>
      <c r="P122" s="12">
        <v>1.5</v>
      </c>
      <c r="Q122" s="12">
        <v>1</v>
      </c>
      <c r="R122" s="12">
        <v>1.5</v>
      </c>
      <c r="S122" s="12">
        <v>1.5</v>
      </c>
      <c r="T122" s="12">
        <v>0.5</v>
      </c>
      <c r="U122" s="12">
        <v>0.5</v>
      </c>
      <c r="V122" s="12">
        <v>0.5</v>
      </c>
      <c r="W122" s="12">
        <v>0.5</v>
      </c>
      <c r="X122" s="12">
        <v>0.5</v>
      </c>
      <c r="Y122" s="12">
        <v>0.5</v>
      </c>
      <c r="Z122" s="12">
        <v>0.5</v>
      </c>
      <c r="AA122" s="12">
        <v>1.5</v>
      </c>
      <c r="AB122" s="12">
        <v>0.5</v>
      </c>
      <c r="AC122" s="12">
        <v>0.5</v>
      </c>
      <c r="AD122" s="12">
        <v>1.5</v>
      </c>
      <c r="AE122" s="12">
        <v>2.5</v>
      </c>
      <c r="AF122" s="12">
        <v>2.5</v>
      </c>
      <c r="AG122" s="12">
        <v>7.5</v>
      </c>
      <c r="AH122" s="12">
        <v>7.5</v>
      </c>
      <c r="AI122" s="12">
        <v>6.5</v>
      </c>
      <c r="AJ122" s="12">
        <v>0</v>
      </c>
      <c r="AK122" s="12">
        <v>11.5</v>
      </c>
      <c r="AL122" s="12">
        <v>10.5</v>
      </c>
      <c r="AM122" s="12">
        <v>4.5</v>
      </c>
      <c r="AN122" s="12">
        <v>1.5</v>
      </c>
      <c r="AO122" s="12">
        <v>5.5</v>
      </c>
      <c r="AP122" s="12">
        <v>2</v>
      </c>
      <c r="AQ122" s="12">
        <v>1</v>
      </c>
      <c r="AR122" s="12">
        <v>5.5</v>
      </c>
      <c r="AS122" s="12">
        <v>3.5</v>
      </c>
      <c r="AT122" s="12">
        <v>3.5</v>
      </c>
      <c r="AU122" s="12">
        <v>5.5</v>
      </c>
      <c r="AV122" s="12">
        <v>7.5</v>
      </c>
      <c r="AW122" s="12">
        <v>9.5</v>
      </c>
      <c r="AX122" s="12">
        <v>4.5</v>
      </c>
      <c r="AY122" s="12">
        <v>7.5</v>
      </c>
      <c r="AZ122" s="12">
        <v>0</v>
      </c>
      <c r="BA122" s="12">
        <v>2.5</v>
      </c>
      <c r="BB122" s="12">
        <v>0</v>
      </c>
      <c r="BC122" s="12">
        <v>6.5</v>
      </c>
      <c r="BD122" s="12">
        <v>1</v>
      </c>
      <c r="BE122" s="12">
        <v>2</v>
      </c>
      <c r="BF122" s="12">
        <v>7</v>
      </c>
      <c r="BG122" s="12">
        <v>4</v>
      </c>
      <c r="BH122" s="12">
        <v>8</v>
      </c>
      <c r="BI122" s="12">
        <v>0.5</v>
      </c>
      <c r="BJ122" s="12">
        <v>5.5</v>
      </c>
      <c r="BK122" s="12">
        <v>4.5</v>
      </c>
      <c r="BL122" s="12">
        <v>4</v>
      </c>
      <c r="BM122" s="12">
        <v>2.5</v>
      </c>
      <c r="BN122" s="12">
        <v>0</v>
      </c>
      <c r="BO122" s="12">
        <v>0.5</v>
      </c>
      <c r="BP122" s="12">
        <v>2.5</v>
      </c>
      <c r="BQ122" s="12">
        <v>8</v>
      </c>
      <c r="BR122" s="12">
        <v>6</v>
      </c>
      <c r="BS122" s="12">
        <v>7.5</v>
      </c>
      <c r="BT122" s="12">
        <v>10.5</v>
      </c>
      <c r="BU122" s="12">
        <v>9</v>
      </c>
      <c r="BV122" s="12">
        <v>11</v>
      </c>
      <c r="BW122" s="12">
        <v>8.5</v>
      </c>
      <c r="BX122" s="12">
        <v>9.5</v>
      </c>
      <c r="BY122" s="12">
        <v>0</v>
      </c>
      <c r="BZ122" s="12">
        <v>8.5</v>
      </c>
      <c r="CA122" s="12">
        <v>10</v>
      </c>
      <c r="CB122" s="12">
        <v>4.5</v>
      </c>
      <c r="CC122" s="12">
        <v>6</v>
      </c>
      <c r="CD122" s="12">
        <v>4.5</v>
      </c>
      <c r="CE122" s="12">
        <v>5</v>
      </c>
      <c r="CF122" s="12">
        <v>7</v>
      </c>
      <c r="CG122" s="12">
        <v>0</v>
      </c>
      <c r="CH122" s="12">
        <v>0.5</v>
      </c>
      <c r="CI122" s="12">
        <v>1.5</v>
      </c>
      <c r="CJ122" s="12">
        <v>3</v>
      </c>
      <c r="CK122" s="12">
        <v>5.5</v>
      </c>
      <c r="CL122" s="12">
        <v>0</v>
      </c>
      <c r="CM122" s="12">
        <v>5</v>
      </c>
      <c r="CN122" s="12">
        <v>2</v>
      </c>
      <c r="CO122" s="12">
        <v>0</v>
      </c>
      <c r="CP122" s="12">
        <v>0</v>
      </c>
      <c r="CQ122" s="12">
        <v>0</v>
      </c>
      <c r="CR122" s="12">
        <v>0</v>
      </c>
      <c r="CS122" s="12">
        <v>0</v>
      </c>
      <c r="CT122" s="12">
        <v>0</v>
      </c>
      <c r="CU122" s="12">
        <v>0</v>
      </c>
      <c r="CV122" s="12">
        <v>2.5</v>
      </c>
      <c r="CW122" s="12">
        <v>5.5</v>
      </c>
      <c r="CX122" s="12">
        <v>2</v>
      </c>
      <c r="CY122" s="12">
        <v>6</v>
      </c>
      <c r="CZ122" s="12">
        <v>4.5</v>
      </c>
      <c r="DA122" s="12">
        <v>3</v>
      </c>
      <c r="DB122" s="12">
        <v>4</v>
      </c>
      <c r="DC122" s="12">
        <v>11.5</v>
      </c>
      <c r="DD122" s="12">
        <v>2.5</v>
      </c>
      <c r="DE122" s="12">
        <v>5</v>
      </c>
      <c r="DF122" s="12">
        <v>8.5</v>
      </c>
      <c r="DG122" s="12">
        <v>0.5</v>
      </c>
      <c r="DH122" s="12">
        <v>1.5</v>
      </c>
      <c r="DI122" s="12">
        <v>4</v>
      </c>
      <c r="DJ122" s="12">
        <v>4</v>
      </c>
      <c r="DK122" s="12">
        <v>9</v>
      </c>
      <c r="DL122" s="12">
        <v>4</v>
      </c>
      <c r="DM122" s="12">
        <v>13</v>
      </c>
      <c r="DN122" s="12">
        <v>1.5</v>
      </c>
      <c r="DO122" s="12">
        <v>4</v>
      </c>
      <c r="DP122" s="12">
        <v>6</v>
      </c>
      <c r="DQ122" s="12">
        <v>2</v>
      </c>
      <c r="DR122" s="12">
        <v>2.5</v>
      </c>
      <c r="DS122" s="12">
        <v>1.5</v>
      </c>
      <c r="DT122" s="12">
        <v>5</v>
      </c>
      <c r="DU122" s="12">
        <v>3.5</v>
      </c>
      <c r="DV122" s="12">
        <v>2</v>
      </c>
      <c r="DW122" s="12">
        <v>1</v>
      </c>
      <c r="DX122" s="12">
        <v>1</v>
      </c>
      <c r="DY122" s="12">
        <v>3.5</v>
      </c>
      <c r="DZ122" s="12">
        <v>2.5</v>
      </c>
      <c r="EA122" s="12">
        <v>3.5</v>
      </c>
      <c r="EB122" s="12">
        <v>4.5</v>
      </c>
      <c r="EC122" s="12">
        <v>2</v>
      </c>
      <c r="ED122" s="12">
        <v>1.5</v>
      </c>
      <c r="EE122" s="12">
        <v>3.5</v>
      </c>
      <c r="EF122" s="12">
        <v>2.5</v>
      </c>
      <c r="EG122" s="12">
        <v>2.5</v>
      </c>
      <c r="EH122" s="12">
        <v>3.5</v>
      </c>
      <c r="EI122" s="12">
        <v>3</v>
      </c>
      <c r="EJ122" s="12">
        <v>2</v>
      </c>
      <c r="EK122" s="12">
        <v>3</v>
      </c>
      <c r="EL122" s="12">
        <v>2</v>
      </c>
      <c r="EM122" s="12">
        <v>1.5</v>
      </c>
      <c r="EN122" s="12">
        <v>2</v>
      </c>
      <c r="EO122" s="12">
        <v>3</v>
      </c>
      <c r="EP122" s="12">
        <v>2.5</v>
      </c>
      <c r="EQ122" s="12">
        <v>2.5</v>
      </c>
      <c r="ER122" s="12">
        <v>3</v>
      </c>
      <c r="ES122" s="12">
        <v>3</v>
      </c>
      <c r="ET122" s="12">
        <v>3.5</v>
      </c>
      <c r="EU122" s="12">
        <v>4</v>
      </c>
      <c r="EV122" s="12">
        <v>2</v>
      </c>
      <c r="EW122" s="12">
        <v>2</v>
      </c>
      <c r="EX122" s="12">
        <v>2.5</v>
      </c>
      <c r="EY122" s="12">
        <v>1</v>
      </c>
      <c r="EZ122" s="12">
        <v>2.5</v>
      </c>
      <c r="FA122" s="12">
        <v>1.5</v>
      </c>
      <c r="FB122" s="12">
        <v>3.5</v>
      </c>
      <c r="FC122" s="12">
        <v>0.5</v>
      </c>
      <c r="FD122" s="12">
        <v>1</v>
      </c>
      <c r="FE122" s="12">
        <v>4.5</v>
      </c>
      <c r="FF122" s="12">
        <v>1.5</v>
      </c>
      <c r="FG122" s="12">
        <v>9</v>
      </c>
      <c r="FH122" s="12">
        <v>3.5</v>
      </c>
      <c r="FI122" s="12">
        <v>0.5</v>
      </c>
      <c r="FJ122" s="12">
        <v>1</v>
      </c>
      <c r="FK122" s="12">
        <v>5.5</v>
      </c>
      <c r="FL122" s="12">
        <v>4</v>
      </c>
      <c r="FM122" s="12">
        <v>4</v>
      </c>
      <c r="FN122" s="12">
        <v>4</v>
      </c>
      <c r="FO122" s="12">
        <v>4.5</v>
      </c>
      <c r="FP122" s="12">
        <v>6</v>
      </c>
      <c r="FQ122" s="12">
        <v>12.5</v>
      </c>
      <c r="FR122" s="12">
        <v>13</v>
      </c>
      <c r="FS122" s="12">
        <v>9</v>
      </c>
      <c r="FT122" s="12">
        <v>12</v>
      </c>
      <c r="FU122" s="12">
        <v>14</v>
      </c>
      <c r="FV122" s="12">
        <v>13</v>
      </c>
      <c r="FW122" s="12">
        <v>8</v>
      </c>
      <c r="FX122" s="12">
        <v>10</v>
      </c>
      <c r="FY122" s="12">
        <v>9</v>
      </c>
      <c r="FZ122" s="12">
        <v>9</v>
      </c>
      <c r="GA122" s="12">
        <v>8.5</v>
      </c>
      <c r="GB122" s="12">
        <v>5.5</v>
      </c>
      <c r="GC122" s="12">
        <v>9</v>
      </c>
      <c r="GD122" s="12">
        <v>7.5</v>
      </c>
      <c r="GE122" s="12">
        <v>7</v>
      </c>
      <c r="GF122" s="12">
        <v>7.5</v>
      </c>
      <c r="GG122" s="12">
        <v>8.5</v>
      </c>
      <c r="GH122" s="12">
        <v>5</v>
      </c>
      <c r="GI122" s="12">
        <v>7</v>
      </c>
      <c r="GJ122" s="12">
        <v>6</v>
      </c>
      <c r="GK122" s="12">
        <v>4</v>
      </c>
      <c r="GL122" s="12">
        <v>2</v>
      </c>
      <c r="GM122" s="12">
        <v>4</v>
      </c>
      <c r="GN122" s="12">
        <v>3</v>
      </c>
      <c r="GO122" s="12">
        <v>3</v>
      </c>
      <c r="GP122" s="12">
        <v>5</v>
      </c>
      <c r="GQ122" s="12">
        <v>6</v>
      </c>
      <c r="GR122" s="12">
        <v>5</v>
      </c>
      <c r="GS122" s="12">
        <v>6</v>
      </c>
      <c r="GT122" s="12">
        <v>4</v>
      </c>
      <c r="GU122" s="12">
        <v>1.5</v>
      </c>
      <c r="GV122" s="12">
        <v>4</v>
      </c>
      <c r="GW122" s="12">
        <v>2</v>
      </c>
      <c r="GX122" s="12">
        <v>4</v>
      </c>
      <c r="GY122" s="12">
        <v>7</v>
      </c>
      <c r="GZ122" s="12">
        <v>3</v>
      </c>
      <c r="HA122" s="12">
        <v>1.5</v>
      </c>
      <c r="HB122" s="12">
        <v>2.5</v>
      </c>
      <c r="HC122" s="12">
        <v>4.5</v>
      </c>
      <c r="HD122" s="12">
        <v>3</v>
      </c>
      <c r="HE122" s="12">
        <v>3.5</v>
      </c>
      <c r="HF122" s="12">
        <v>6.5</v>
      </c>
      <c r="HG122" s="12">
        <v>3</v>
      </c>
      <c r="HH122" s="12">
        <v>5</v>
      </c>
      <c r="HI122" s="12">
        <v>6</v>
      </c>
      <c r="HJ122" s="12">
        <v>6</v>
      </c>
      <c r="HK122" s="12">
        <v>3.5</v>
      </c>
      <c r="HL122" s="12">
        <v>5</v>
      </c>
      <c r="HM122" s="12">
        <v>5</v>
      </c>
      <c r="HN122" s="12">
        <v>1</v>
      </c>
      <c r="HO122" s="12">
        <v>1</v>
      </c>
      <c r="HP122" s="12">
        <v>3</v>
      </c>
      <c r="HQ122" s="12">
        <v>1.5</v>
      </c>
      <c r="HR122" s="12">
        <v>2</v>
      </c>
      <c r="HS122" s="12">
        <v>7.5</v>
      </c>
      <c r="HT122" s="12">
        <v>1</v>
      </c>
      <c r="HU122" s="12">
        <v>1.5</v>
      </c>
      <c r="HV122" s="12">
        <v>1.5</v>
      </c>
      <c r="HW122" s="12">
        <v>0.5</v>
      </c>
      <c r="HX122" s="12">
        <v>1</v>
      </c>
      <c r="HY122" s="12">
        <v>2</v>
      </c>
      <c r="HZ122" s="12">
        <v>3.5</v>
      </c>
      <c r="IA122" s="12">
        <v>3.5</v>
      </c>
      <c r="IB122" s="12">
        <v>6</v>
      </c>
      <c r="IC122" s="12">
        <v>6.5</v>
      </c>
      <c r="ID122" s="12">
        <v>10.5</v>
      </c>
      <c r="IE122" s="12">
        <v>10.5</v>
      </c>
      <c r="IF122" s="12">
        <v>5</v>
      </c>
      <c r="IG122" s="77">
        <v>6.5</v>
      </c>
      <c r="IH122" s="77">
        <v>5</v>
      </c>
      <c r="II122" s="114">
        <v>11</v>
      </c>
      <c r="IJ122" s="63">
        <v>11</v>
      </c>
      <c r="IK122" s="62">
        <v>13</v>
      </c>
      <c r="IL122" s="62">
        <v>0</v>
      </c>
      <c r="IM122" s="62">
        <v>0</v>
      </c>
      <c r="IN122" s="62">
        <f>AVERAGE(CongestionIndex!H124:I124)</f>
        <v>5</v>
      </c>
    </row>
    <row r="123" spans="1:269" s="63" customFormat="1" ht="13.5">
      <c r="A123" s="65" t="s">
        <v>638</v>
      </c>
      <c r="B123" s="12">
        <v>2</v>
      </c>
      <c r="C123" s="12">
        <v>2</v>
      </c>
      <c r="D123" s="12">
        <v>1</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8.5</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0.5</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7</v>
      </c>
      <c r="IC123" s="12">
        <v>5.5</v>
      </c>
      <c r="ID123" s="12">
        <v>8</v>
      </c>
      <c r="IE123" s="12">
        <v>8</v>
      </c>
      <c r="IF123" s="12">
        <v>5.5</v>
      </c>
      <c r="IG123" s="77">
        <v>6.5</v>
      </c>
      <c r="IH123" s="77">
        <v>11.5</v>
      </c>
      <c r="II123" s="114">
        <v>10.5</v>
      </c>
      <c r="IJ123" s="63">
        <v>4</v>
      </c>
      <c r="IK123" s="62">
        <v>1</v>
      </c>
      <c r="IL123" s="62">
        <v>0</v>
      </c>
      <c r="IM123" s="62">
        <v>2</v>
      </c>
      <c r="IN123" s="62">
        <f>AVERAGE(CongestionIndex!H125:I125)</f>
        <v>4</v>
      </c>
    </row>
    <row r="124" spans="1:269" s="63" customFormat="1" ht="13.5">
      <c r="A124" s="65" t="s">
        <v>47</v>
      </c>
      <c r="B124" s="12">
        <v>0</v>
      </c>
      <c r="C124" s="12">
        <v>0.5</v>
      </c>
      <c r="D124" s="12">
        <v>0</v>
      </c>
      <c r="E124" s="12">
        <v>0</v>
      </c>
      <c r="F124" s="12">
        <v>0</v>
      </c>
      <c r="G124" s="12">
        <v>1</v>
      </c>
      <c r="H124" s="12">
        <v>1</v>
      </c>
      <c r="I124" s="12">
        <v>0.5</v>
      </c>
      <c r="J124" s="12">
        <v>0</v>
      </c>
      <c r="K124" s="12">
        <v>0</v>
      </c>
      <c r="L124" s="12">
        <v>0</v>
      </c>
      <c r="M124" s="12">
        <v>0</v>
      </c>
      <c r="N124" s="12">
        <v>1.5</v>
      </c>
      <c r="O124" s="12">
        <v>1.5</v>
      </c>
      <c r="P124" s="12">
        <v>1</v>
      </c>
      <c r="Q124" s="12">
        <v>0</v>
      </c>
      <c r="R124" s="12">
        <v>0</v>
      </c>
      <c r="S124" s="12">
        <v>0</v>
      </c>
      <c r="T124" s="12">
        <v>0</v>
      </c>
      <c r="U124" s="12">
        <v>2.5</v>
      </c>
      <c r="V124" s="12">
        <v>0</v>
      </c>
      <c r="W124" s="12">
        <v>0</v>
      </c>
      <c r="X124" s="12">
        <v>2.5</v>
      </c>
      <c r="Y124" s="12">
        <v>3</v>
      </c>
      <c r="Z124" s="12">
        <v>2.5</v>
      </c>
      <c r="AA124" s="12">
        <v>0</v>
      </c>
      <c r="AB124" s="12">
        <v>0</v>
      </c>
      <c r="AC124" s="12">
        <v>0</v>
      </c>
      <c r="AD124" s="12">
        <v>0</v>
      </c>
      <c r="AE124" s="12">
        <v>1</v>
      </c>
      <c r="AF124" s="12">
        <v>2.5</v>
      </c>
      <c r="AG124" s="12">
        <v>2.5</v>
      </c>
      <c r="AH124" s="12">
        <v>2.5</v>
      </c>
      <c r="AI124" s="12">
        <v>3</v>
      </c>
      <c r="AJ124" s="12">
        <v>1</v>
      </c>
      <c r="AK124" s="12">
        <v>1.5</v>
      </c>
      <c r="AL124" s="12">
        <v>4.5</v>
      </c>
      <c r="AM124" s="12">
        <v>1</v>
      </c>
      <c r="AN124" s="12">
        <v>3</v>
      </c>
      <c r="AO124" s="12">
        <v>3</v>
      </c>
      <c r="AP124" s="12">
        <v>1.5</v>
      </c>
      <c r="AQ124" s="12">
        <v>1</v>
      </c>
      <c r="AR124" s="12">
        <v>2</v>
      </c>
      <c r="AS124" s="12">
        <v>0</v>
      </c>
      <c r="AT124" s="12">
        <v>0</v>
      </c>
      <c r="AU124" s="12">
        <v>0</v>
      </c>
      <c r="AV124" s="12">
        <v>0</v>
      </c>
      <c r="AW124" s="12">
        <v>0</v>
      </c>
      <c r="AX124" s="12">
        <v>0</v>
      </c>
      <c r="AY124" s="12">
        <v>2.5</v>
      </c>
      <c r="AZ124" s="12">
        <v>8</v>
      </c>
      <c r="BA124" s="12">
        <v>10</v>
      </c>
      <c r="BB124" s="12">
        <v>18</v>
      </c>
      <c r="BC124" s="12">
        <v>16.5</v>
      </c>
      <c r="BD124" s="12">
        <v>3</v>
      </c>
      <c r="BE124" s="12">
        <v>1.5</v>
      </c>
      <c r="BF124" s="12">
        <v>3.5</v>
      </c>
      <c r="BG124" s="12">
        <v>7.5</v>
      </c>
      <c r="BH124" s="12">
        <v>7</v>
      </c>
      <c r="BI124" s="12">
        <v>9</v>
      </c>
      <c r="BJ124" s="12">
        <v>7</v>
      </c>
      <c r="BK124" s="12">
        <v>10.5</v>
      </c>
      <c r="BL124" s="12">
        <v>8.5</v>
      </c>
      <c r="BM124" s="12">
        <v>7.5</v>
      </c>
      <c r="BN124" s="12">
        <v>2</v>
      </c>
      <c r="BO124" s="12">
        <v>4</v>
      </c>
      <c r="BP124" s="12">
        <v>3</v>
      </c>
      <c r="BQ124" s="12">
        <v>7.5</v>
      </c>
      <c r="BR124" s="12">
        <v>4.5</v>
      </c>
      <c r="BS124" s="12">
        <v>1.5</v>
      </c>
      <c r="BT124" s="12">
        <v>1.5</v>
      </c>
      <c r="BU124" s="12">
        <v>8</v>
      </c>
      <c r="BV124" s="12">
        <v>9</v>
      </c>
      <c r="BW124" s="12">
        <v>9</v>
      </c>
      <c r="BX124" s="12">
        <v>9.5</v>
      </c>
      <c r="BY124" s="12">
        <v>11.5</v>
      </c>
      <c r="BZ124" s="12">
        <v>6.5</v>
      </c>
      <c r="CA124" s="12">
        <v>8.5</v>
      </c>
      <c r="CB124" s="12">
        <v>7.5</v>
      </c>
      <c r="CC124" s="12">
        <v>4.5</v>
      </c>
      <c r="CD124" s="12">
        <v>8</v>
      </c>
      <c r="CE124" s="12">
        <v>8</v>
      </c>
      <c r="CF124" s="12">
        <v>13</v>
      </c>
      <c r="CG124" s="12">
        <v>5</v>
      </c>
      <c r="CH124" s="12">
        <v>7.5</v>
      </c>
      <c r="CI124" s="12">
        <v>7.5</v>
      </c>
      <c r="CJ124" s="12">
        <v>7</v>
      </c>
      <c r="CK124" s="12">
        <v>7</v>
      </c>
      <c r="CL124" s="12">
        <v>7.5</v>
      </c>
      <c r="CM124" s="12">
        <v>9.5</v>
      </c>
      <c r="CN124" s="12">
        <v>4.5</v>
      </c>
      <c r="CO124" s="12">
        <v>5</v>
      </c>
      <c r="CP124" s="12">
        <v>5.5</v>
      </c>
      <c r="CQ124" s="12">
        <v>2</v>
      </c>
      <c r="CR124" s="12">
        <v>10</v>
      </c>
      <c r="CS124" s="12">
        <v>5</v>
      </c>
      <c r="CT124" s="12">
        <v>5</v>
      </c>
      <c r="CU124" s="12">
        <v>4</v>
      </c>
      <c r="CV124" s="12">
        <v>7.5</v>
      </c>
      <c r="CW124" s="12">
        <v>12.5</v>
      </c>
      <c r="CX124" s="12">
        <v>5</v>
      </c>
      <c r="CY124" s="12">
        <v>8.5</v>
      </c>
      <c r="CZ124" s="12">
        <v>7</v>
      </c>
      <c r="DA124" s="12">
        <v>11</v>
      </c>
      <c r="DB124" s="12">
        <v>12.5</v>
      </c>
      <c r="DC124" s="12">
        <v>4</v>
      </c>
      <c r="DD124" s="12">
        <v>10</v>
      </c>
      <c r="DE124" s="12">
        <v>3</v>
      </c>
      <c r="DF124" s="12">
        <v>7.5</v>
      </c>
      <c r="DG124" s="12">
        <v>8</v>
      </c>
      <c r="DH124" s="12">
        <v>9</v>
      </c>
      <c r="DI124" s="12">
        <v>10.5</v>
      </c>
      <c r="DJ124" s="12">
        <v>8</v>
      </c>
      <c r="DK124" s="12">
        <v>2</v>
      </c>
      <c r="DL124" s="12">
        <v>6</v>
      </c>
      <c r="DM124" s="12">
        <v>9.5</v>
      </c>
      <c r="DN124" s="12">
        <v>10</v>
      </c>
      <c r="DO124" s="12">
        <v>8</v>
      </c>
      <c r="DP124" s="12">
        <v>4.5</v>
      </c>
      <c r="DQ124" s="12">
        <v>4.5</v>
      </c>
      <c r="DR124" s="12">
        <v>6</v>
      </c>
      <c r="DS124" s="12">
        <v>2</v>
      </c>
      <c r="DT124" s="12">
        <v>2</v>
      </c>
      <c r="DU124" s="12">
        <v>2.5</v>
      </c>
      <c r="DV124" s="12">
        <v>3</v>
      </c>
      <c r="DW124" s="12">
        <v>3.5</v>
      </c>
      <c r="DX124" s="12">
        <v>4</v>
      </c>
      <c r="DY124" s="12">
        <v>5</v>
      </c>
      <c r="DZ124" s="12">
        <v>6</v>
      </c>
      <c r="EA124" s="12">
        <v>6</v>
      </c>
      <c r="EB124" s="12">
        <v>6.5</v>
      </c>
      <c r="EC124" s="12">
        <v>7</v>
      </c>
      <c r="ED124" s="12">
        <v>7</v>
      </c>
      <c r="EE124" s="12">
        <v>3.5</v>
      </c>
      <c r="EF124" s="12">
        <v>2</v>
      </c>
      <c r="EG124" s="12">
        <v>2.5</v>
      </c>
      <c r="EH124" s="12">
        <v>3.5</v>
      </c>
      <c r="EI124" s="12">
        <v>4.5</v>
      </c>
      <c r="EJ124" s="12">
        <v>4.5</v>
      </c>
      <c r="EK124" s="12">
        <v>4.5</v>
      </c>
      <c r="EL124" s="12">
        <v>3.5</v>
      </c>
      <c r="EM124" s="12">
        <v>3.5</v>
      </c>
      <c r="EN124" s="12">
        <v>5.5</v>
      </c>
      <c r="EO124" s="12">
        <v>2</v>
      </c>
      <c r="EP124" s="12">
        <v>4</v>
      </c>
      <c r="EQ124" s="12">
        <v>4.5</v>
      </c>
      <c r="ER124" s="12">
        <v>2.5</v>
      </c>
      <c r="ES124" s="12">
        <v>4.5</v>
      </c>
      <c r="ET124" s="12">
        <v>4</v>
      </c>
      <c r="EU124" s="12">
        <v>3.5</v>
      </c>
      <c r="EV124" s="12">
        <v>2</v>
      </c>
      <c r="EW124" s="12">
        <v>3.5</v>
      </c>
      <c r="EX124" s="12">
        <v>4</v>
      </c>
      <c r="EY124" s="12">
        <v>4.5</v>
      </c>
      <c r="EZ124" s="12">
        <v>5</v>
      </c>
      <c r="FA124" s="12">
        <v>4</v>
      </c>
      <c r="FB124" s="12">
        <v>9</v>
      </c>
      <c r="FC124" s="12">
        <v>4</v>
      </c>
      <c r="FD124" s="12">
        <v>4.5</v>
      </c>
      <c r="FE124" s="12">
        <v>8</v>
      </c>
      <c r="FF124" s="12">
        <v>3</v>
      </c>
      <c r="FG124" s="12">
        <v>12</v>
      </c>
      <c r="FH124" s="12">
        <v>12</v>
      </c>
      <c r="FI124" s="12">
        <v>7.5</v>
      </c>
      <c r="FJ124" s="12">
        <v>7.5</v>
      </c>
      <c r="FK124" s="12">
        <v>7.5</v>
      </c>
      <c r="FL124" s="12">
        <v>7</v>
      </c>
      <c r="FM124" s="12">
        <v>12.5</v>
      </c>
      <c r="FN124" s="12">
        <v>13</v>
      </c>
      <c r="FO124" s="12">
        <v>7.5</v>
      </c>
      <c r="FP124" s="12">
        <v>7</v>
      </c>
      <c r="FQ124" s="12">
        <v>11.5</v>
      </c>
      <c r="FR124" s="12">
        <v>13</v>
      </c>
      <c r="FS124" s="12">
        <v>8</v>
      </c>
      <c r="FT124" s="12">
        <v>9</v>
      </c>
      <c r="FU124" s="12">
        <v>9</v>
      </c>
      <c r="FV124" s="12">
        <v>10</v>
      </c>
      <c r="FW124" s="12">
        <v>11</v>
      </c>
      <c r="FX124" s="12">
        <v>12</v>
      </c>
      <c r="FY124" s="12">
        <v>13</v>
      </c>
      <c r="FZ124" s="12">
        <v>6</v>
      </c>
      <c r="GA124" s="12">
        <v>6.5</v>
      </c>
      <c r="GB124" s="12">
        <v>6.5</v>
      </c>
      <c r="GC124" s="12">
        <v>1</v>
      </c>
      <c r="GD124" s="12">
        <v>2</v>
      </c>
      <c r="GE124" s="12">
        <v>6.5</v>
      </c>
      <c r="GF124" s="12">
        <v>7</v>
      </c>
      <c r="GG124" s="12">
        <v>4.5</v>
      </c>
      <c r="GH124" s="12">
        <v>5</v>
      </c>
      <c r="GI124" s="12">
        <v>4</v>
      </c>
      <c r="GJ124" s="12">
        <v>4.5</v>
      </c>
      <c r="GK124" s="12">
        <v>4</v>
      </c>
      <c r="GL124" s="12">
        <v>10</v>
      </c>
      <c r="GM124" s="12">
        <v>10</v>
      </c>
      <c r="GN124" s="12">
        <v>13</v>
      </c>
      <c r="GO124" s="12">
        <v>9</v>
      </c>
      <c r="GP124" s="12">
        <v>10</v>
      </c>
      <c r="GQ124" s="12">
        <v>6.5</v>
      </c>
      <c r="GR124" s="12">
        <v>7.5</v>
      </c>
      <c r="GS124" s="12">
        <v>5.5</v>
      </c>
      <c r="GT124" s="12">
        <v>5.5</v>
      </c>
      <c r="GU124" s="12">
        <v>6</v>
      </c>
      <c r="GV124" s="12">
        <v>5.5</v>
      </c>
      <c r="GW124" s="12">
        <v>6</v>
      </c>
      <c r="GX124" s="12">
        <v>5</v>
      </c>
      <c r="GY124" s="12">
        <v>4.5</v>
      </c>
      <c r="GZ124" s="12">
        <v>2</v>
      </c>
      <c r="HA124" s="12">
        <v>3</v>
      </c>
      <c r="HB124" s="12">
        <v>3</v>
      </c>
      <c r="HC124" s="12">
        <v>6</v>
      </c>
      <c r="HD124" s="12">
        <v>4</v>
      </c>
      <c r="HE124" s="12">
        <v>5</v>
      </c>
      <c r="HF124" s="12">
        <v>5.5</v>
      </c>
      <c r="HG124" s="12">
        <v>4</v>
      </c>
      <c r="HH124" s="12">
        <v>6</v>
      </c>
      <c r="HI124" s="12">
        <v>9</v>
      </c>
      <c r="HJ124" s="12">
        <v>7</v>
      </c>
      <c r="HK124" s="12">
        <v>10</v>
      </c>
      <c r="HL124" s="12">
        <v>2</v>
      </c>
      <c r="HM124" s="12">
        <v>5</v>
      </c>
      <c r="HN124" s="12">
        <v>5</v>
      </c>
      <c r="HO124" s="12">
        <v>9</v>
      </c>
      <c r="HP124" s="12">
        <v>6</v>
      </c>
      <c r="HQ124" s="12">
        <v>5.5</v>
      </c>
      <c r="HR124" s="12">
        <v>10</v>
      </c>
      <c r="HS124" s="12">
        <v>12</v>
      </c>
      <c r="HT124" s="12">
        <v>12</v>
      </c>
      <c r="HU124" s="12">
        <v>10</v>
      </c>
      <c r="HV124" s="12">
        <v>2</v>
      </c>
      <c r="HW124" s="12">
        <v>1</v>
      </c>
      <c r="HX124" s="12">
        <v>3</v>
      </c>
      <c r="HY124" s="12">
        <v>1</v>
      </c>
      <c r="HZ124" s="12">
        <v>3</v>
      </c>
      <c r="IA124" s="12">
        <v>4.5</v>
      </c>
      <c r="IB124" s="12">
        <v>5.5</v>
      </c>
      <c r="IC124" s="12">
        <v>8</v>
      </c>
      <c r="ID124" s="12">
        <v>9.5</v>
      </c>
      <c r="IE124" s="12">
        <v>11</v>
      </c>
      <c r="IF124" s="12">
        <v>6.5</v>
      </c>
      <c r="IG124" s="77">
        <v>7</v>
      </c>
      <c r="IH124" s="77">
        <v>13</v>
      </c>
      <c r="II124" s="114">
        <v>9</v>
      </c>
      <c r="IJ124" s="63">
        <v>6</v>
      </c>
      <c r="IK124" s="62">
        <v>3</v>
      </c>
      <c r="IL124" s="62">
        <v>0</v>
      </c>
      <c r="IM124" s="62">
        <v>3</v>
      </c>
      <c r="IN124" s="62">
        <f>AVERAGE(CongestionIndex!H126:I126)</f>
        <v>2.5</v>
      </c>
    </row>
    <row r="125" spans="1:269" s="63" customFormat="1" ht="13.5">
      <c r="A125" s="65" t="s">
        <v>49</v>
      </c>
      <c r="B125" s="12">
        <v>10</v>
      </c>
      <c r="C125" s="12">
        <v>0</v>
      </c>
      <c r="D125" s="12">
        <v>0</v>
      </c>
      <c r="E125" s="12">
        <v>0</v>
      </c>
      <c r="F125" s="12">
        <v>0</v>
      </c>
      <c r="G125" s="12">
        <v>0</v>
      </c>
      <c r="H125" s="12">
        <v>0</v>
      </c>
      <c r="I125" s="12">
        <v>0</v>
      </c>
      <c r="J125" s="12">
        <v>0</v>
      </c>
      <c r="K125" s="12">
        <v>0</v>
      </c>
      <c r="L125" s="12">
        <v>0</v>
      </c>
      <c r="M125" s="12">
        <v>0</v>
      </c>
      <c r="N125" s="12">
        <v>0</v>
      </c>
      <c r="O125" s="12">
        <v>0.5</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4.5</v>
      </c>
      <c r="AH125" s="12">
        <v>0.5</v>
      </c>
      <c r="AI125" s="12">
        <v>0</v>
      </c>
      <c r="AJ125" s="12">
        <v>3</v>
      </c>
      <c r="AK125" s="12">
        <v>7</v>
      </c>
      <c r="AL125" s="12">
        <v>6.5</v>
      </c>
      <c r="AM125" s="12">
        <v>6.5</v>
      </c>
      <c r="AN125" s="12">
        <v>7.5</v>
      </c>
      <c r="AO125" s="12">
        <v>9.5</v>
      </c>
      <c r="AP125" s="12">
        <v>2.5</v>
      </c>
      <c r="AQ125" s="12">
        <v>3.5</v>
      </c>
      <c r="AR125" s="12">
        <v>3.5</v>
      </c>
      <c r="AS125" s="12">
        <v>0</v>
      </c>
      <c r="AT125" s="12">
        <v>0</v>
      </c>
      <c r="AU125" s="12">
        <v>0</v>
      </c>
      <c r="AV125" s="12">
        <v>0</v>
      </c>
      <c r="AW125" s="12">
        <v>0</v>
      </c>
      <c r="AX125" s="12">
        <v>0</v>
      </c>
      <c r="AY125" s="12">
        <v>0</v>
      </c>
      <c r="AZ125" s="12">
        <v>0</v>
      </c>
      <c r="BA125" s="12">
        <v>0</v>
      </c>
      <c r="BB125" s="12">
        <v>23</v>
      </c>
      <c r="BC125" s="12">
        <v>15.5</v>
      </c>
      <c r="BD125" s="12">
        <v>3</v>
      </c>
      <c r="BE125" s="12">
        <v>3.5</v>
      </c>
      <c r="BF125" s="12">
        <v>5.5</v>
      </c>
      <c r="BG125" s="12">
        <v>6</v>
      </c>
      <c r="BH125" s="12">
        <v>5.5</v>
      </c>
      <c r="BI125" s="12">
        <v>7.5</v>
      </c>
      <c r="BJ125" s="12">
        <v>6</v>
      </c>
      <c r="BK125" s="12">
        <v>0.5</v>
      </c>
      <c r="BL125" s="12">
        <v>2.5</v>
      </c>
      <c r="BM125" s="12">
        <v>2.5</v>
      </c>
      <c r="BN125" s="12">
        <v>3.5</v>
      </c>
      <c r="BO125" s="12">
        <v>4</v>
      </c>
      <c r="BP125" s="12">
        <v>0</v>
      </c>
      <c r="BQ125" s="12">
        <v>9.5</v>
      </c>
      <c r="BR125" s="12">
        <v>3.5</v>
      </c>
      <c r="BS125" s="12">
        <v>0</v>
      </c>
      <c r="BT125" s="12">
        <v>3</v>
      </c>
      <c r="BU125" s="12">
        <v>3.5</v>
      </c>
      <c r="BV125" s="12">
        <v>5</v>
      </c>
      <c r="BW125" s="12">
        <v>9</v>
      </c>
      <c r="BX125" s="12">
        <v>5.5</v>
      </c>
      <c r="BY125" s="12">
        <v>11</v>
      </c>
      <c r="BZ125" s="12">
        <v>12.5</v>
      </c>
      <c r="CA125" s="12">
        <v>5</v>
      </c>
      <c r="CB125" s="12">
        <v>8</v>
      </c>
      <c r="CC125" s="12">
        <v>0</v>
      </c>
      <c r="CD125" s="12">
        <v>7.5</v>
      </c>
      <c r="CE125" s="12">
        <v>9</v>
      </c>
      <c r="CF125" s="12">
        <v>13</v>
      </c>
      <c r="CG125" s="12">
        <v>8</v>
      </c>
      <c r="CH125" s="12">
        <v>7</v>
      </c>
      <c r="CI125" s="12">
        <v>7.5</v>
      </c>
      <c r="CJ125" s="12">
        <v>7.5</v>
      </c>
      <c r="CK125" s="12">
        <v>7</v>
      </c>
      <c r="CL125" s="12">
        <v>7</v>
      </c>
      <c r="CM125" s="12">
        <v>9</v>
      </c>
      <c r="CN125" s="12">
        <v>0</v>
      </c>
      <c r="CO125" s="12">
        <v>0</v>
      </c>
      <c r="CP125" s="12">
        <v>6.5</v>
      </c>
      <c r="CQ125" s="12">
        <v>3</v>
      </c>
      <c r="CR125" s="12">
        <v>0</v>
      </c>
      <c r="CS125" s="12">
        <v>2.5</v>
      </c>
      <c r="CT125" s="12">
        <v>6.5</v>
      </c>
      <c r="CU125" s="12">
        <v>0</v>
      </c>
      <c r="CV125" s="12">
        <v>2.5</v>
      </c>
      <c r="CW125" s="12">
        <v>0</v>
      </c>
      <c r="CX125" s="12">
        <v>0</v>
      </c>
      <c r="CY125" s="12">
        <v>0</v>
      </c>
      <c r="CZ125" s="12">
        <v>7.5</v>
      </c>
      <c r="DA125" s="12">
        <v>3.5</v>
      </c>
      <c r="DB125" s="12">
        <v>9.5</v>
      </c>
      <c r="DC125" s="12">
        <v>3.5</v>
      </c>
      <c r="DD125" s="12">
        <v>2</v>
      </c>
      <c r="DE125" s="12">
        <v>7.5</v>
      </c>
      <c r="DF125" s="12">
        <v>10</v>
      </c>
      <c r="DG125" s="12">
        <v>0</v>
      </c>
      <c r="DH125" s="12">
        <v>7</v>
      </c>
      <c r="DI125" s="12">
        <v>0</v>
      </c>
      <c r="DJ125" s="12">
        <v>4</v>
      </c>
      <c r="DK125" s="12">
        <v>0</v>
      </c>
      <c r="DL125" s="12">
        <v>0</v>
      </c>
      <c r="DM125" s="12">
        <v>0</v>
      </c>
      <c r="DN125" s="12">
        <v>4.5</v>
      </c>
      <c r="DO125" s="12">
        <v>3.5</v>
      </c>
      <c r="DP125" s="12">
        <v>6.5</v>
      </c>
      <c r="DQ125" s="12">
        <v>4.5</v>
      </c>
      <c r="DR125" s="12">
        <v>2</v>
      </c>
      <c r="DS125" s="12">
        <v>1.5</v>
      </c>
      <c r="DT125" s="12">
        <v>2.5</v>
      </c>
      <c r="DU125" s="12">
        <v>2.5</v>
      </c>
      <c r="DV125" s="12">
        <v>1.5</v>
      </c>
      <c r="DW125" s="12">
        <v>2</v>
      </c>
      <c r="DX125" s="12">
        <v>2.5</v>
      </c>
      <c r="DY125" s="12">
        <v>3.5</v>
      </c>
      <c r="DZ125" s="12">
        <v>2.5</v>
      </c>
      <c r="EA125" s="12">
        <v>2.5</v>
      </c>
      <c r="EB125" s="12">
        <v>3</v>
      </c>
      <c r="EC125" s="12">
        <v>2.5</v>
      </c>
      <c r="ED125" s="12">
        <v>2.5</v>
      </c>
      <c r="EE125" s="12">
        <v>4.5</v>
      </c>
      <c r="EF125" s="12">
        <v>2.5</v>
      </c>
      <c r="EG125" s="12">
        <v>2</v>
      </c>
      <c r="EH125" s="12">
        <v>2</v>
      </c>
      <c r="EI125" s="12">
        <v>2.5</v>
      </c>
      <c r="EJ125" s="12">
        <v>2.5</v>
      </c>
      <c r="EK125" s="12">
        <v>3.5</v>
      </c>
      <c r="EL125" s="12">
        <v>2.5</v>
      </c>
      <c r="EM125" s="12">
        <v>2</v>
      </c>
      <c r="EN125" s="12">
        <v>3</v>
      </c>
      <c r="EO125" s="12">
        <v>4.5</v>
      </c>
      <c r="EP125" s="12">
        <v>2</v>
      </c>
      <c r="EQ125" s="12">
        <v>5</v>
      </c>
      <c r="ER125" s="12">
        <v>7.5</v>
      </c>
      <c r="ES125" s="12">
        <v>6.5</v>
      </c>
      <c r="ET125" s="12">
        <v>6</v>
      </c>
      <c r="EU125" s="12">
        <v>5.5</v>
      </c>
      <c r="EV125" s="12">
        <v>6</v>
      </c>
      <c r="EW125" s="12">
        <v>5</v>
      </c>
      <c r="EX125" s="12">
        <v>6</v>
      </c>
      <c r="EY125" s="12">
        <v>11</v>
      </c>
      <c r="EZ125" s="12">
        <v>16</v>
      </c>
      <c r="FA125" s="12">
        <v>9.5</v>
      </c>
      <c r="FB125" s="12">
        <v>3.5</v>
      </c>
      <c r="FC125" s="12">
        <v>3</v>
      </c>
      <c r="FD125" s="12">
        <v>1</v>
      </c>
      <c r="FE125" s="12">
        <v>2</v>
      </c>
      <c r="FF125" s="12">
        <v>3</v>
      </c>
      <c r="FG125" s="12">
        <v>4</v>
      </c>
      <c r="FH125" s="12">
        <v>5</v>
      </c>
      <c r="FI125" s="12">
        <v>4</v>
      </c>
      <c r="FJ125" s="12">
        <v>4</v>
      </c>
      <c r="FK125" s="12">
        <v>2</v>
      </c>
      <c r="FL125" s="12">
        <v>2</v>
      </c>
      <c r="FM125" s="12">
        <v>1.5</v>
      </c>
      <c r="FN125" s="12">
        <v>1.5</v>
      </c>
      <c r="FO125" s="12">
        <v>5</v>
      </c>
      <c r="FP125" s="12">
        <v>7.5</v>
      </c>
      <c r="FQ125" s="12">
        <v>11.5</v>
      </c>
      <c r="FR125" s="12">
        <v>13</v>
      </c>
      <c r="FS125" s="12">
        <v>14</v>
      </c>
      <c r="FT125" s="12">
        <v>3</v>
      </c>
      <c r="FU125" s="12">
        <v>3</v>
      </c>
      <c r="FV125" s="12">
        <v>4.5</v>
      </c>
      <c r="FW125" s="12">
        <v>4.5</v>
      </c>
      <c r="FX125" s="12">
        <v>4.5</v>
      </c>
      <c r="FY125" s="12">
        <v>1.5</v>
      </c>
      <c r="FZ125" s="12">
        <v>2.5</v>
      </c>
      <c r="GA125" s="12">
        <v>1</v>
      </c>
      <c r="GB125" s="12">
        <v>1.5</v>
      </c>
      <c r="GC125" s="12">
        <v>1</v>
      </c>
      <c r="GD125" s="12">
        <v>1</v>
      </c>
      <c r="GE125" s="12">
        <v>0.5</v>
      </c>
      <c r="GF125" s="12">
        <v>2.5</v>
      </c>
      <c r="GG125" s="12">
        <v>4.5</v>
      </c>
      <c r="GH125" s="12">
        <v>2.5</v>
      </c>
      <c r="GI125" s="12">
        <v>2</v>
      </c>
      <c r="GJ125" s="12">
        <v>4.5</v>
      </c>
      <c r="GK125" s="12">
        <v>4</v>
      </c>
      <c r="GL125" s="12">
        <v>4</v>
      </c>
      <c r="GM125" s="12">
        <v>3</v>
      </c>
      <c r="GN125" s="12">
        <v>2</v>
      </c>
      <c r="GO125" s="12">
        <v>2.5</v>
      </c>
      <c r="GP125" s="12">
        <v>5</v>
      </c>
      <c r="GQ125" s="12">
        <v>6</v>
      </c>
      <c r="GR125" s="12">
        <v>6</v>
      </c>
      <c r="GS125" s="12">
        <v>5</v>
      </c>
      <c r="GT125" s="12">
        <v>3</v>
      </c>
      <c r="GU125" s="12">
        <v>2.5</v>
      </c>
      <c r="GV125" s="12">
        <v>2.5</v>
      </c>
      <c r="GW125" s="12">
        <v>2</v>
      </c>
      <c r="GX125" s="12">
        <v>3</v>
      </c>
      <c r="GY125" s="12">
        <v>3</v>
      </c>
      <c r="GZ125" s="12">
        <v>7</v>
      </c>
      <c r="HA125" s="12">
        <v>7</v>
      </c>
      <c r="HB125" s="12">
        <v>2.5</v>
      </c>
      <c r="HC125" s="12">
        <v>4</v>
      </c>
      <c r="HD125" s="12">
        <v>4</v>
      </c>
      <c r="HE125" s="12">
        <v>6</v>
      </c>
      <c r="HF125" s="12">
        <v>7</v>
      </c>
      <c r="HG125" s="12">
        <v>4</v>
      </c>
      <c r="HH125" s="12">
        <v>4</v>
      </c>
      <c r="HI125" s="12">
        <v>5</v>
      </c>
      <c r="HJ125" s="12">
        <v>1.5</v>
      </c>
      <c r="HK125" s="12">
        <v>2.5</v>
      </c>
      <c r="HL125" s="12">
        <v>1</v>
      </c>
      <c r="HM125" s="12">
        <v>1</v>
      </c>
      <c r="HN125" s="12">
        <v>1.5</v>
      </c>
      <c r="HO125" s="12">
        <v>4</v>
      </c>
      <c r="HP125" s="12">
        <v>3</v>
      </c>
      <c r="HQ125" s="12">
        <v>6</v>
      </c>
      <c r="HR125" s="12">
        <v>11</v>
      </c>
      <c r="HS125" s="12">
        <v>13</v>
      </c>
      <c r="HT125" s="12">
        <v>12</v>
      </c>
      <c r="HU125" s="12">
        <v>12</v>
      </c>
      <c r="HV125" s="12">
        <v>10</v>
      </c>
      <c r="HW125" s="12">
        <v>4</v>
      </c>
      <c r="HX125" s="12">
        <v>2</v>
      </c>
      <c r="HY125" s="12">
        <v>2</v>
      </c>
      <c r="HZ125" s="12">
        <v>1.5</v>
      </c>
      <c r="IA125" s="12">
        <v>6</v>
      </c>
      <c r="IB125" s="12">
        <v>5</v>
      </c>
      <c r="IC125" s="12">
        <v>12</v>
      </c>
      <c r="ID125" s="12">
        <v>7.5</v>
      </c>
      <c r="IE125" s="12">
        <v>5.5</v>
      </c>
      <c r="IF125" s="12">
        <v>7</v>
      </c>
      <c r="IG125" s="77">
        <v>3.5</v>
      </c>
      <c r="IH125" s="77">
        <v>5.5</v>
      </c>
      <c r="II125" s="114">
        <v>10.5</v>
      </c>
      <c r="IJ125" s="63">
        <v>3</v>
      </c>
      <c r="IK125" s="62">
        <v>2</v>
      </c>
      <c r="IL125" s="62">
        <v>7</v>
      </c>
      <c r="IM125" s="62">
        <v>0</v>
      </c>
      <c r="IN125" s="62">
        <f>AVERAGE(CongestionIndex!H127:I127)</f>
        <v>4</v>
      </c>
    </row>
    <row r="126" spans="1:269" s="63" customFormat="1" ht="13.5">
      <c r="A126" s="65" t="s">
        <v>51</v>
      </c>
      <c r="B126" s="12">
        <v>1.5</v>
      </c>
      <c r="C126" s="12">
        <v>0</v>
      </c>
      <c r="D126" s="12">
        <v>0</v>
      </c>
      <c r="E126" s="12">
        <v>0</v>
      </c>
      <c r="F126" s="12">
        <v>0</v>
      </c>
      <c r="G126" s="12">
        <v>0</v>
      </c>
      <c r="H126" s="12">
        <v>0</v>
      </c>
      <c r="I126" s="12">
        <v>4.5</v>
      </c>
      <c r="J126" s="12">
        <v>1</v>
      </c>
      <c r="K126" s="12">
        <v>0.5</v>
      </c>
      <c r="L126" s="12">
        <v>1</v>
      </c>
      <c r="M126" s="12">
        <v>0</v>
      </c>
      <c r="N126" s="12">
        <v>2.5</v>
      </c>
      <c r="O126" s="12">
        <v>0</v>
      </c>
      <c r="P126" s="12">
        <v>0.5</v>
      </c>
      <c r="Q126" s="12">
        <v>1</v>
      </c>
      <c r="R126" s="12">
        <v>1.5</v>
      </c>
      <c r="S126" s="12">
        <v>1.5</v>
      </c>
      <c r="T126" s="12">
        <v>1.5</v>
      </c>
      <c r="U126" s="12">
        <v>7.5</v>
      </c>
      <c r="V126" s="12">
        <v>7</v>
      </c>
      <c r="W126" s="12">
        <v>0</v>
      </c>
      <c r="X126" s="12">
        <v>1.5</v>
      </c>
      <c r="Y126" s="12">
        <v>3</v>
      </c>
      <c r="Z126" s="12">
        <v>2</v>
      </c>
      <c r="AA126" s="12">
        <v>0</v>
      </c>
      <c r="AB126" s="12">
        <v>0.5</v>
      </c>
      <c r="AC126" s="12">
        <v>0</v>
      </c>
      <c r="AD126" s="12">
        <v>1</v>
      </c>
      <c r="AE126" s="12">
        <v>1.5</v>
      </c>
      <c r="AF126" s="12">
        <v>4</v>
      </c>
      <c r="AG126" s="12">
        <v>0</v>
      </c>
      <c r="AH126" s="12">
        <v>2</v>
      </c>
      <c r="AI126" s="12">
        <v>4</v>
      </c>
      <c r="AJ126" s="12">
        <v>1</v>
      </c>
      <c r="AK126" s="12">
        <v>4</v>
      </c>
      <c r="AL126" s="12">
        <v>2</v>
      </c>
      <c r="AM126" s="12">
        <v>2.5</v>
      </c>
      <c r="AN126" s="12">
        <v>3</v>
      </c>
      <c r="AO126" s="12">
        <v>5.5</v>
      </c>
      <c r="AP126" s="12">
        <v>6</v>
      </c>
      <c r="AQ126" s="12">
        <v>6.5</v>
      </c>
      <c r="AR126" s="12">
        <v>5.5</v>
      </c>
      <c r="AS126" s="12">
        <v>5</v>
      </c>
      <c r="AT126" s="12">
        <v>5.5</v>
      </c>
      <c r="AU126" s="12">
        <v>4</v>
      </c>
      <c r="AV126" s="12">
        <v>3</v>
      </c>
      <c r="AW126" s="12">
        <v>2</v>
      </c>
      <c r="AX126" s="12">
        <v>5</v>
      </c>
      <c r="AY126" s="12">
        <v>6.5</v>
      </c>
      <c r="AZ126" s="12">
        <v>15</v>
      </c>
      <c r="BA126" s="12">
        <v>10</v>
      </c>
      <c r="BB126" s="12">
        <v>14</v>
      </c>
      <c r="BC126" s="12">
        <v>11.5</v>
      </c>
      <c r="BD126" s="12">
        <v>3.5</v>
      </c>
      <c r="BE126" s="12">
        <v>3.5</v>
      </c>
      <c r="BF126" s="12">
        <v>9.5</v>
      </c>
      <c r="BG126" s="12">
        <v>8</v>
      </c>
      <c r="BH126" s="12">
        <v>10</v>
      </c>
      <c r="BI126" s="12">
        <v>5.5</v>
      </c>
      <c r="BJ126" s="12">
        <v>7</v>
      </c>
      <c r="BK126" s="12">
        <v>8</v>
      </c>
      <c r="BL126" s="12">
        <v>7.5</v>
      </c>
      <c r="BM126" s="12">
        <v>6</v>
      </c>
      <c r="BN126" s="12">
        <v>9</v>
      </c>
      <c r="BO126" s="12">
        <v>5.5</v>
      </c>
      <c r="BP126" s="12">
        <v>7</v>
      </c>
      <c r="BQ126" s="12">
        <v>8</v>
      </c>
      <c r="BR126" s="12">
        <v>6</v>
      </c>
      <c r="BS126" s="12">
        <v>5.5</v>
      </c>
      <c r="BT126" s="12">
        <v>4</v>
      </c>
      <c r="BU126" s="12">
        <v>7</v>
      </c>
      <c r="BV126" s="12">
        <v>15</v>
      </c>
      <c r="BW126" s="12">
        <v>16</v>
      </c>
      <c r="BX126" s="12">
        <v>14.5</v>
      </c>
      <c r="BY126" s="12">
        <v>9.5</v>
      </c>
      <c r="BZ126" s="12">
        <v>7.5</v>
      </c>
      <c r="CA126" s="12">
        <v>11</v>
      </c>
      <c r="CB126" s="12">
        <v>5.5</v>
      </c>
      <c r="CC126" s="12">
        <v>7</v>
      </c>
      <c r="CD126" s="12">
        <v>10</v>
      </c>
      <c r="CE126" s="12">
        <v>10</v>
      </c>
      <c r="CF126" s="12">
        <v>10.5</v>
      </c>
      <c r="CG126" s="12">
        <v>16</v>
      </c>
      <c r="CH126" s="12">
        <v>16</v>
      </c>
      <c r="CI126" s="12">
        <v>14</v>
      </c>
      <c r="CJ126" s="12">
        <v>15.5</v>
      </c>
      <c r="CK126" s="12">
        <v>17</v>
      </c>
      <c r="CL126" s="12">
        <v>5.5</v>
      </c>
      <c r="CM126" s="12">
        <v>9</v>
      </c>
      <c r="CN126" s="12">
        <v>0</v>
      </c>
      <c r="CO126" s="12">
        <v>4</v>
      </c>
      <c r="CP126" s="12">
        <v>3.5</v>
      </c>
      <c r="CQ126" s="12">
        <v>6.5</v>
      </c>
      <c r="CR126" s="12">
        <v>4</v>
      </c>
      <c r="CS126" s="12">
        <v>10.5</v>
      </c>
      <c r="CT126" s="12">
        <v>9</v>
      </c>
      <c r="CU126" s="12">
        <v>12.5</v>
      </c>
      <c r="CV126" s="12">
        <v>8</v>
      </c>
      <c r="CW126" s="12">
        <v>8.5</v>
      </c>
      <c r="CX126" s="12">
        <v>8.5</v>
      </c>
      <c r="CY126" s="12">
        <v>9</v>
      </c>
      <c r="CZ126" s="12">
        <v>11.5</v>
      </c>
      <c r="DA126" s="12">
        <v>11.5</v>
      </c>
      <c r="DB126" s="12">
        <v>8</v>
      </c>
      <c r="DC126" s="12">
        <v>13</v>
      </c>
      <c r="DD126" s="12">
        <v>10.5</v>
      </c>
      <c r="DE126" s="12">
        <v>7.5</v>
      </c>
      <c r="DF126" s="12">
        <v>6</v>
      </c>
      <c r="DG126" s="12">
        <v>3.5</v>
      </c>
      <c r="DH126" s="12">
        <v>10.5</v>
      </c>
      <c r="DI126" s="12">
        <v>6.5</v>
      </c>
      <c r="DJ126" s="12">
        <v>12.5</v>
      </c>
      <c r="DK126" s="12">
        <v>12</v>
      </c>
      <c r="DL126" s="12">
        <v>0.5</v>
      </c>
      <c r="DM126" s="12">
        <v>6</v>
      </c>
      <c r="DN126" s="12">
        <v>6.5</v>
      </c>
      <c r="DO126" s="12">
        <v>3.5</v>
      </c>
      <c r="DP126" s="12">
        <v>6.5</v>
      </c>
      <c r="DQ126" s="12">
        <v>2.5</v>
      </c>
      <c r="DR126" s="12">
        <v>6</v>
      </c>
      <c r="DS126" s="12">
        <v>11.5</v>
      </c>
      <c r="DT126" s="12">
        <v>11.5</v>
      </c>
      <c r="DU126" s="12">
        <v>11.5</v>
      </c>
      <c r="DV126" s="12">
        <v>11.5</v>
      </c>
      <c r="DW126" s="12">
        <v>11.5</v>
      </c>
      <c r="DX126" s="12">
        <v>11.5</v>
      </c>
      <c r="DY126" s="12">
        <v>20</v>
      </c>
      <c r="DZ126" s="12">
        <v>20</v>
      </c>
      <c r="EA126" s="12">
        <v>20</v>
      </c>
      <c r="EB126" s="12">
        <v>18.5</v>
      </c>
      <c r="EC126" s="12">
        <v>17</v>
      </c>
      <c r="ED126" s="12">
        <v>17</v>
      </c>
      <c r="EE126" s="12">
        <v>11</v>
      </c>
      <c r="EF126" s="12">
        <v>4.5</v>
      </c>
      <c r="EG126" s="12">
        <v>7.5</v>
      </c>
      <c r="EH126" s="12">
        <v>7</v>
      </c>
      <c r="EI126" s="12">
        <v>8</v>
      </c>
      <c r="EJ126" s="12">
        <v>7</v>
      </c>
      <c r="EK126" s="12">
        <v>8</v>
      </c>
      <c r="EL126" s="12">
        <v>4</v>
      </c>
      <c r="EM126" s="12">
        <v>4.5</v>
      </c>
      <c r="EN126" s="12">
        <v>5</v>
      </c>
      <c r="EO126" s="12">
        <v>6.5</v>
      </c>
      <c r="EP126" s="12">
        <v>4.5</v>
      </c>
      <c r="EQ126" s="12">
        <v>5</v>
      </c>
      <c r="ER126" s="12">
        <v>8.5</v>
      </c>
      <c r="ES126" s="12">
        <v>6.5</v>
      </c>
      <c r="ET126" s="12">
        <v>7</v>
      </c>
      <c r="EU126" s="12">
        <v>7.5</v>
      </c>
      <c r="EV126" s="12">
        <v>3</v>
      </c>
      <c r="EW126" s="12">
        <v>10</v>
      </c>
      <c r="EX126" s="12">
        <v>12</v>
      </c>
      <c r="EY126" s="12">
        <v>5</v>
      </c>
      <c r="EZ126" s="12">
        <v>12</v>
      </c>
      <c r="FA126" s="12">
        <v>8</v>
      </c>
      <c r="FB126" s="12">
        <v>8</v>
      </c>
      <c r="FC126" s="12">
        <v>4</v>
      </c>
      <c r="FD126" s="12">
        <v>2</v>
      </c>
      <c r="FE126" s="12">
        <v>6</v>
      </c>
      <c r="FF126" s="12">
        <v>1.5</v>
      </c>
      <c r="FG126" s="12">
        <v>1</v>
      </c>
      <c r="FH126" s="12">
        <v>9</v>
      </c>
      <c r="FI126" s="12">
        <v>9</v>
      </c>
      <c r="FJ126" s="12">
        <v>9</v>
      </c>
      <c r="FK126" s="12">
        <v>5</v>
      </c>
      <c r="FL126" s="12">
        <v>6</v>
      </c>
      <c r="FM126" s="12">
        <v>6</v>
      </c>
      <c r="FN126" s="12">
        <v>8</v>
      </c>
      <c r="FO126" s="12">
        <v>7</v>
      </c>
      <c r="FP126" s="12">
        <v>7</v>
      </c>
      <c r="FQ126" s="12">
        <v>7</v>
      </c>
      <c r="FR126" s="12">
        <v>8.5</v>
      </c>
      <c r="FS126" s="12">
        <v>7.5</v>
      </c>
      <c r="FT126" s="12">
        <v>1.5</v>
      </c>
      <c r="FU126" s="12">
        <v>1.5</v>
      </c>
      <c r="FV126" s="12">
        <v>4</v>
      </c>
      <c r="FW126" s="12">
        <v>9</v>
      </c>
      <c r="FX126" s="12">
        <v>7</v>
      </c>
      <c r="FY126" s="12">
        <v>8</v>
      </c>
      <c r="FZ126" s="12">
        <v>4</v>
      </c>
      <c r="GA126" s="12">
        <v>5</v>
      </c>
      <c r="GB126" s="12">
        <v>4</v>
      </c>
      <c r="GC126" s="12">
        <v>11.5</v>
      </c>
      <c r="GD126" s="12">
        <v>7.5</v>
      </c>
      <c r="GE126" s="12">
        <v>2</v>
      </c>
      <c r="GF126" s="12">
        <v>4</v>
      </c>
      <c r="GG126" s="12">
        <v>3.5</v>
      </c>
      <c r="GH126" s="12">
        <v>4.5</v>
      </c>
      <c r="GI126" s="12">
        <v>5</v>
      </c>
      <c r="GJ126" s="12">
        <v>5.5</v>
      </c>
      <c r="GK126" s="12">
        <v>4</v>
      </c>
      <c r="GL126" s="12">
        <v>5</v>
      </c>
      <c r="GM126" s="12">
        <v>6</v>
      </c>
      <c r="GN126" s="12">
        <v>6</v>
      </c>
      <c r="GO126" s="12">
        <v>5</v>
      </c>
      <c r="GP126" s="12">
        <v>8</v>
      </c>
      <c r="GQ126" s="12">
        <v>8</v>
      </c>
      <c r="GR126" s="12">
        <v>6.5</v>
      </c>
      <c r="GS126" s="12">
        <v>7</v>
      </c>
      <c r="GT126" s="12">
        <v>6</v>
      </c>
      <c r="GU126" s="12">
        <v>6.5</v>
      </c>
      <c r="GV126" s="12">
        <v>5</v>
      </c>
      <c r="GW126" s="12">
        <v>6</v>
      </c>
      <c r="GX126" s="12">
        <v>5.5</v>
      </c>
      <c r="GY126" s="12">
        <v>5.5</v>
      </c>
      <c r="GZ126" s="12">
        <v>7</v>
      </c>
      <c r="HA126" s="12">
        <v>7</v>
      </c>
      <c r="HB126" s="12">
        <v>4</v>
      </c>
      <c r="HC126" s="12">
        <v>4.5</v>
      </c>
      <c r="HD126" s="12">
        <v>5</v>
      </c>
      <c r="HE126" s="12">
        <v>7.5</v>
      </c>
      <c r="HF126" s="12">
        <v>9.5</v>
      </c>
      <c r="HG126" s="12">
        <v>5</v>
      </c>
      <c r="HH126" s="12">
        <v>6</v>
      </c>
      <c r="HI126" s="12">
        <v>1</v>
      </c>
      <c r="HJ126" s="12">
        <v>1</v>
      </c>
      <c r="HK126" s="12">
        <v>1.5</v>
      </c>
      <c r="HL126" s="12">
        <v>10</v>
      </c>
      <c r="HM126" s="12">
        <v>12</v>
      </c>
      <c r="HN126" s="12">
        <v>9</v>
      </c>
      <c r="HO126" s="12">
        <v>9</v>
      </c>
      <c r="HP126" s="12">
        <v>4</v>
      </c>
      <c r="HQ126" s="12">
        <v>6</v>
      </c>
      <c r="HR126" s="12">
        <v>9</v>
      </c>
      <c r="HS126" s="12">
        <v>9</v>
      </c>
      <c r="HT126" s="12">
        <v>12.5</v>
      </c>
      <c r="HU126" s="12">
        <v>7</v>
      </c>
      <c r="HV126" s="12">
        <v>8</v>
      </c>
      <c r="HW126" s="12">
        <v>4.5</v>
      </c>
      <c r="HX126" s="12">
        <v>1.5</v>
      </c>
      <c r="HY126" s="12">
        <v>3</v>
      </c>
      <c r="HZ126" s="12">
        <v>2</v>
      </c>
      <c r="IA126" s="12">
        <v>3</v>
      </c>
      <c r="IB126" s="12">
        <v>7</v>
      </c>
      <c r="IC126" s="12">
        <v>5</v>
      </c>
      <c r="ID126" s="12">
        <v>5</v>
      </c>
      <c r="IE126" s="12">
        <v>5</v>
      </c>
      <c r="IF126" s="12">
        <v>3</v>
      </c>
      <c r="IG126" s="77">
        <v>8</v>
      </c>
      <c r="IH126" s="77">
        <v>14.5</v>
      </c>
      <c r="II126" s="114">
        <v>5.5</v>
      </c>
      <c r="IJ126" s="63">
        <v>5</v>
      </c>
      <c r="IK126" s="62">
        <v>5.5</v>
      </c>
      <c r="IL126" s="62">
        <v>4</v>
      </c>
      <c r="IM126" s="62">
        <v>5</v>
      </c>
      <c r="IN126" s="62">
        <f>AVERAGE(CongestionIndex!H128:I128)</f>
        <v>0</v>
      </c>
    </row>
    <row r="127" spans="1:269" s="63" customFormat="1" ht="13.5">
      <c r="A127" s="61" t="s">
        <v>53</v>
      </c>
      <c r="B127" s="12">
        <v>0</v>
      </c>
      <c r="C127" s="12">
        <v>2.5</v>
      </c>
      <c r="D127" s="12">
        <v>3</v>
      </c>
      <c r="E127" s="12">
        <v>8</v>
      </c>
      <c r="F127" s="12">
        <v>8</v>
      </c>
      <c r="G127" s="12">
        <v>8</v>
      </c>
      <c r="H127" s="12">
        <v>7.5</v>
      </c>
      <c r="I127" s="12">
        <v>8.5</v>
      </c>
      <c r="J127" s="12">
        <v>3.5</v>
      </c>
      <c r="K127" s="12">
        <v>4.5</v>
      </c>
      <c r="L127" s="12">
        <v>3</v>
      </c>
      <c r="M127" s="12">
        <v>0</v>
      </c>
      <c r="N127" s="12">
        <v>4</v>
      </c>
      <c r="O127" s="12">
        <v>0</v>
      </c>
      <c r="P127" s="12">
        <v>0.5</v>
      </c>
      <c r="Q127" s="12">
        <v>0</v>
      </c>
      <c r="R127" s="12">
        <v>1</v>
      </c>
      <c r="S127" s="12">
        <v>0.5</v>
      </c>
      <c r="T127" s="12">
        <v>0</v>
      </c>
      <c r="U127" s="12">
        <v>0</v>
      </c>
      <c r="V127" s="12">
        <v>0</v>
      </c>
      <c r="W127" s="12">
        <v>0.5</v>
      </c>
      <c r="X127" s="12">
        <v>0</v>
      </c>
      <c r="Y127" s="12">
        <v>0</v>
      </c>
      <c r="Z127" s="12">
        <v>0</v>
      </c>
      <c r="AA127" s="12">
        <v>0</v>
      </c>
      <c r="AB127" s="12">
        <v>0</v>
      </c>
      <c r="AC127" s="12">
        <v>1</v>
      </c>
      <c r="AD127" s="12">
        <v>1</v>
      </c>
      <c r="AE127" s="12">
        <v>1.5</v>
      </c>
      <c r="AF127" s="12">
        <v>0</v>
      </c>
      <c r="AG127" s="12">
        <v>0</v>
      </c>
      <c r="AH127" s="12">
        <v>1.5</v>
      </c>
      <c r="AI127" s="12">
        <v>2</v>
      </c>
      <c r="AJ127" s="12">
        <v>0</v>
      </c>
      <c r="AK127" s="12">
        <v>0</v>
      </c>
      <c r="AL127" s="12">
        <v>1</v>
      </c>
      <c r="AM127" s="12">
        <v>1</v>
      </c>
      <c r="AN127" s="12">
        <v>0</v>
      </c>
      <c r="AO127" s="12">
        <v>1</v>
      </c>
      <c r="AP127" s="12">
        <v>0</v>
      </c>
      <c r="AQ127" s="12">
        <v>0</v>
      </c>
      <c r="AR127" s="12">
        <v>0</v>
      </c>
      <c r="AS127" s="12">
        <v>0.5</v>
      </c>
      <c r="AT127" s="12">
        <v>0</v>
      </c>
      <c r="AU127" s="12">
        <v>0</v>
      </c>
      <c r="AV127" s="12">
        <v>0</v>
      </c>
      <c r="AW127" s="12">
        <v>0</v>
      </c>
      <c r="AX127" s="12">
        <v>0</v>
      </c>
      <c r="AY127" s="12">
        <v>3.5</v>
      </c>
      <c r="AZ127" s="12">
        <v>4</v>
      </c>
      <c r="BA127" s="12">
        <v>0</v>
      </c>
      <c r="BB127" s="12">
        <v>0</v>
      </c>
      <c r="BC127" s="12">
        <v>0</v>
      </c>
      <c r="BD127" s="12">
        <v>0</v>
      </c>
      <c r="BE127" s="12">
        <v>4</v>
      </c>
      <c r="BF127" s="12">
        <v>4.5</v>
      </c>
      <c r="BG127" s="12">
        <v>5</v>
      </c>
      <c r="BH127" s="12">
        <v>5</v>
      </c>
      <c r="BI127" s="12">
        <v>5</v>
      </c>
      <c r="BJ127" s="12">
        <v>5.5</v>
      </c>
      <c r="BK127" s="12">
        <v>0.5</v>
      </c>
      <c r="BL127" s="12">
        <v>0</v>
      </c>
      <c r="BM127" s="12">
        <v>3.5</v>
      </c>
      <c r="BN127" s="12">
        <v>6.5</v>
      </c>
      <c r="BO127" s="12">
        <v>6</v>
      </c>
      <c r="BP127" s="12">
        <v>5</v>
      </c>
      <c r="BQ127" s="12">
        <v>8</v>
      </c>
      <c r="BR127" s="12">
        <v>6.5</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13.5</v>
      </c>
      <c r="CK127" s="12">
        <v>13.5</v>
      </c>
      <c r="CL127" s="12">
        <v>8</v>
      </c>
      <c r="CM127" s="12">
        <v>0.5</v>
      </c>
      <c r="CN127" s="12">
        <v>2</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0.5</v>
      </c>
      <c r="DM127" s="12">
        <v>0</v>
      </c>
      <c r="DN127" s="12">
        <v>2</v>
      </c>
      <c r="DO127" s="12">
        <v>3.5</v>
      </c>
      <c r="DP127" s="12">
        <v>0</v>
      </c>
      <c r="DQ127" s="12">
        <v>1.5</v>
      </c>
      <c r="DR127" s="12">
        <v>3.5</v>
      </c>
      <c r="DS127" s="12">
        <v>0.5</v>
      </c>
      <c r="DT127" s="12">
        <v>0.5</v>
      </c>
      <c r="DU127" s="12">
        <v>1</v>
      </c>
      <c r="DV127" s="12">
        <v>1.5</v>
      </c>
      <c r="DW127" s="12">
        <v>2</v>
      </c>
      <c r="DX127" s="12">
        <v>2.5</v>
      </c>
      <c r="DY127" s="12">
        <v>2</v>
      </c>
      <c r="DZ127" s="12">
        <v>2.5</v>
      </c>
      <c r="EA127" s="12">
        <v>2</v>
      </c>
      <c r="EB127" s="12">
        <v>2.5</v>
      </c>
      <c r="EC127" s="12">
        <v>2</v>
      </c>
      <c r="ED127" s="12">
        <v>3</v>
      </c>
      <c r="EE127" s="12">
        <v>1</v>
      </c>
      <c r="EF127" s="12">
        <v>0.5</v>
      </c>
      <c r="EG127" s="12">
        <v>2</v>
      </c>
      <c r="EH127" s="12">
        <v>2</v>
      </c>
      <c r="EI127" s="12">
        <v>1.5</v>
      </c>
      <c r="EJ127" s="12">
        <v>1.5</v>
      </c>
      <c r="EK127" s="12">
        <v>1.5</v>
      </c>
      <c r="EL127" s="12">
        <v>2.5</v>
      </c>
      <c r="EM127" s="12">
        <v>2.5</v>
      </c>
      <c r="EN127" s="12">
        <v>2.5</v>
      </c>
      <c r="EO127" s="12">
        <v>1.5</v>
      </c>
      <c r="EP127" s="12">
        <v>1.5</v>
      </c>
      <c r="EQ127" s="12">
        <v>1.5</v>
      </c>
      <c r="ER127" s="12">
        <v>1</v>
      </c>
      <c r="ES127" s="12">
        <v>2</v>
      </c>
      <c r="ET127" s="12">
        <v>2</v>
      </c>
      <c r="EU127" s="12">
        <v>2</v>
      </c>
      <c r="EV127" s="12">
        <v>2.5</v>
      </c>
      <c r="EW127" s="12">
        <v>2</v>
      </c>
      <c r="EX127" s="12">
        <v>4</v>
      </c>
      <c r="EY127" s="12">
        <v>2</v>
      </c>
      <c r="EZ127" s="12">
        <v>1.5</v>
      </c>
      <c r="FA127" s="12">
        <v>0.5</v>
      </c>
      <c r="FB127" s="12">
        <v>1</v>
      </c>
      <c r="FC127" s="12">
        <v>3.5</v>
      </c>
      <c r="FD127" s="12">
        <v>2</v>
      </c>
      <c r="FE127" s="12">
        <v>1</v>
      </c>
      <c r="FF127" s="12">
        <v>2</v>
      </c>
      <c r="FG127" s="12">
        <v>3</v>
      </c>
      <c r="FH127" s="12">
        <v>6</v>
      </c>
      <c r="FI127" s="12">
        <v>4</v>
      </c>
      <c r="FJ127" s="12">
        <v>2.5</v>
      </c>
      <c r="FK127" s="12">
        <v>2</v>
      </c>
      <c r="FL127" s="12">
        <v>2.5</v>
      </c>
      <c r="FM127" s="12">
        <v>1</v>
      </c>
      <c r="FN127" s="12">
        <v>1</v>
      </c>
      <c r="FO127" s="12">
        <v>1</v>
      </c>
      <c r="FP127" s="12">
        <v>1</v>
      </c>
      <c r="FQ127" s="12">
        <v>1.5</v>
      </c>
      <c r="FR127" s="12">
        <v>1.5</v>
      </c>
      <c r="FS127" s="12">
        <v>3.5</v>
      </c>
      <c r="FT127" s="12">
        <v>2.5</v>
      </c>
      <c r="FU127" s="12">
        <v>4</v>
      </c>
      <c r="FV127" s="12">
        <v>8</v>
      </c>
      <c r="FW127" s="12">
        <v>5</v>
      </c>
      <c r="FX127" s="12">
        <v>5</v>
      </c>
      <c r="FY127" s="12">
        <v>3.5</v>
      </c>
      <c r="FZ127" s="12">
        <v>2.5</v>
      </c>
      <c r="GA127" s="12">
        <v>2</v>
      </c>
      <c r="GB127" s="12">
        <v>2</v>
      </c>
      <c r="GC127" s="12">
        <v>4</v>
      </c>
      <c r="GD127" s="12">
        <v>7</v>
      </c>
      <c r="GE127" s="12">
        <v>5.5</v>
      </c>
      <c r="GF127" s="12">
        <v>7.5</v>
      </c>
      <c r="GG127" s="12">
        <v>1</v>
      </c>
      <c r="GH127" s="12">
        <v>2.5</v>
      </c>
      <c r="GI127" s="12">
        <v>4.5</v>
      </c>
      <c r="GJ127" s="12">
        <v>4.5</v>
      </c>
      <c r="GK127" s="12">
        <v>4</v>
      </c>
      <c r="GL127" s="12">
        <v>4.5</v>
      </c>
      <c r="GM127" s="12">
        <v>3.5</v>
      </c>
      <c r="GN127" s="12">
        <v>2.5</v>
      </c>
      <c r="GO127" s="12">
        <v>2.5</v>
      </c>
      <c r="GP127" s="12">
        <v>6</v>
      </c>
      <c r="GQ127" s="12">
        <v>4.5</v>
      </c>
      <c r="GR127" s="12">
        <v>6</v>
      </c>
      <c r="GS127" s="12">
        <v>7</v>
      </c>
      <c r="GT127" s="12">
        <v>4</v>
      </c>
      <c r="GU127" s="12">
        <v>6</v>
      </c>
      <c r="GV127" s="12">
        <v>7</v>
      </c>
      <c r="GW127" s="12">
        <v>8</v>
      </c>
      <c r="GX127" s="12">
        <v>8</v>
      </c>
      <c r="GY127" s="12">
        <v>8</v>
      </c>
      <c r="GZ127" s="12">
        <v>7</v>
      </c>
      <c r="HA127" s="12">
        <v>7</v>
      </c>
      <c r="HB127" s="12">
        <v>5</v>
      </c>
      <c r="HC127" s="12">
        <v>5</v>
      </c>
      <c r="HD127" s="12">
        <v>4</v>
      </c>
      <c r="HE127" s="12">
        <v>4</v>
      </c>
      <c r="HF127" s="12">
        <v>5</v>
      </c>
      <c r="HG127" s="12">
        <v>5</v>
      </c>
      <c r="HH127" s="12">
        <v>3</v>
      </c>
      <c r="HI127" s="12">
        <v>3</v>
      </c>
      <c r="HJ127" s="12">
        <v>4</v>
      </c>
      <c r="HK127" s="12">
        <v>4</v>
      </c>
      <c r="HL127" s="12">
        <v>3</v>
      </c>
      <c r="HM127" s="12">
        <v>4</v>
      </c>
      <c r="HN127" s="12">
        <v>4</v>
      </c>
      <c r="HO127" s="12">
        <v>5</v>
      </c>
      <c r="HP127" s="12">
        <v>5</v>
      </c>
      <c r="HQ127" s="12">
        <v>5</v>
      </c>
      <c r="HR127" s="12">
        <v>3</v>
      </c>
      <c r="HS127" s="12">
        <v>3</v>
      </c>
      <c r="HT127" s="12">
        <v>3</v>
      </c>
      <c r="HU127" s="12">
        <v>3</v>
      </c>
      <c r="HV127" s="12">
        <v>8</v>
      </c>
      <c r="HW127" s="12">
        <v>8</v>
      </c>
      <c r="HX127" s="12">
        <v>8</v>
      </c>
      <c r="HY127" s="12">
        <v>7</v>
      </c>
      <c r="HZ127" s="12">
        <v>6</v>
      </c>
      <c r="IA127" s="12">
        <v>6</v>
      </c>
      <c r="IB127" s="12">
        <v>0.5</v>
      </c>
      <c r="IC127" s="12">
        <v>0.5</v>
      </c>
      <c r="ID127" s="12">
        <v>0.5</v>
      </c>
      <c r="IE127" s="12">
        <v>0.5</v>
      </c>
      <c r="IF127" s="12">
        <v>0.5</v>
      </c>
      <c r="IG127" s="77">
        <v>8</v>
      </c>
      <c r="IH127" s="77">
        <v>21</v>
      </c>
      <c r="II127" s="114">
        <v>10.5</v>
      </c>
      <c r="IJ127" s="63">
        <v>4</v>
      </c>
      <c r="IK127" s="62">
        <v>23</v>
      </c>
      <c r="IL127" s="62">
        <v>23</v>
      </c>
      <c r="IM127" s="62">
        <v>23</v>
      </c>
      <c r="IN127" s="62">
        <f>AVERAGE(CongestionIndex!H129:I129)</f>
        <v>0</v>
      </c>
    </row>
    <row r="128" spans="1:269" s="63" customFormat="1" ht="13.5">
      <c r="A128" s="65" t="s">
        <v>54</v>
      </c>
      <c r="B128" s="12">
        <v>0</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0.5</v>
      </c>
      <c r="U128" s="12">
        <v>0.5</v>
      </c>
      <c r="V128" s="12">
        <v>2</v>
      </c>
      <c r="W128" s="12">
        <v>3</v>
      </c>
      <c r="X128" s="12">
        <v>0</v>
      </c>
      <c r="Y128" s="12">
        <v>0</v>
      </c>
      <c r="Z128" s="12">
        <v>0</v>
      </c>
      <c r="AA128" s="12">
        <v>0</v>
      </c>
      <c r="AB128" s="12">
        <v>0</v>
      </c>
      <c r="AC128" s="12">
        <v>0</v>
      </c>
      <c r="AD128" s="12">
        <v>1</v>
      </c>
      <c r="AE128" s="12">
        <v>1.5</v>
      </c>
      <c r="AF128" s="12">
        <v>0.5</v>
      </c>
      <c r="AG128" s="12">
        <v>1.5</v>
      </c>
      <c r="AH128" s="12">
        <v>4</v>
      </c>
      <c r="AI128" s="12">
        <v>0</v>
      </c>
      <c r="AJ128" s="12">
        <v>0</v>
      </c>
      <c r="AK128" s="12">
        <v>0</v>
      </c>
      <c r="AL128" s="12">
        <v>0</v>
      </c>
      <c r="AM128" s="12">
        <v>0</v>
      </c>
      <c r="AN128" s="12">
        <v>0</v>
      </c>
      <c r="AO128" s="12">
        <v>0</v>
      </c>
      <c r="AP128" s="12">
        <v>1</v>
      </c>
      <c r="AQ128" s="12">
        <v>0</v>
      </c>
      <c r="AR128" s="12">
        <v>0</v>
      </c>
      <c r="AS128" s="12">
        <v>0</v>
      </c>
      <c r="AT128" s="12">
        <v>0</v>
      </c>
      <c r="AU128" s="12">
        <v>0</v>
      </c>
      <c r="AV128" s="12">
        <v>0</v>
      </c>
      <c r="AW128" s="12">
        <v>0</v>
      </c>
      <c r="AX128" s="12">
        <v>0</v>
      </c>
      <c r="AY128" s="12">
        <v>1</v>
      </c>
      <c r="AZ128" s="12">
        <v>3</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0.5</v>
      </c>
      <c r="DW128" s="12">
        <v>1</v>
      </c>
      <c r="DX128" s="12">
        <v>1</v>
      </c>
      <c r="DY128" s="12">
        <v>1</v>
      </c>
      <c r="DZ128" s="12">
        <v>1</v>
      </c>
      <c r="EA128" s="12">
        <v>1</v>
      </c>
      <c r="EB128" s="12">
        <v>1.5</v>
      </c>
      <c r="EC128" s="12">
        <v>1</v>
      </c>
      <c r="ED128" s="12">
        <v>1</v>
      </c>
      <c r="EE128" s="12">
        <v>1.5</v>
      </c>
      <c r="EF128" s="12">
        <v>1.5</v>
      </c>
      <c r="EG128" s="12">
        <v>1</v>
      </c>
      <c r="EH128" s="12">
        <v>1</v>
      </c>
      <c r="EI128" s="12">
        <v>1</v>
      </c>
      <c r="EJ128" s="12">
        <v>1</v>
      </c>
      <c r="EK128" s="12">
        <v>1</v>
      </c>
      <c r="EL128" s="12">
        <v>0.5</v>
      </c>
      <c r="EM128" s="12">
        <v>0.5</v>
      </c>
      <c r="EN128" s="12">
        <v>0.5</v>
      </c>
      <c r="EO128" s="12">
        <v>0.5</v>
      </c>
      <c r="EP128" s="12">
        <v>0.5</v>
      </c>
      <c r="EQ128" s="12">
        <v>0.5</v>
      </c>
      <c r="ER128" s="12">
        <v>0.5</v>
      </c>
      <c r="ES128" s="12">
        <v>0.5</v>
      </c>
      <c r="ET128" s="12">
        <v>0.5</v>
      </c>
      <c r="EU128" s="12">
        <v>0.5</v>
      </c>
      <c r="EV128" s="12">
        <v>0.5</v>
      </c>
      <c r="EW128" s="12">
        <v>0.5</v>
      </c>
      <c r="EX128" s="12">
        <v>0.5</v>
      </c>
      <c r="EY128" s="12">
        <v>0.5</v>
      </c>
      <c r="EZ128" s="12">
        <v>0.5</v>
      </c>
      <c r="FA128" s="12">
        <v>0.5</v>
      </c>
      <c r="FB128" s="12">
        <v>5</v>
      </c>
      <c r="FC128" s="12">
        <v>2</v>
      </c>
      <c r="FD128" s="12">
        <v>2</v>
      </c>
      <c r="FE128" s="12">
        <v>9.5</v>
      </c>
      <c r="FF128" s="12">
        <v>2</v>
      </c>
      <c r="FG128" s="12">
        <v>2</v>
      </c>
      <c r="FH128" s="12">
        <v>2</v>
      </c>
      <c r="FI128" s="12">
        <v>1.5</v>
      </c>
      <c r="FJ128" s="12">
        <v>1.5</v>
      </c>
      <c r="FK128" s="12">
        <v>2.5</v>
      </c>
      <c r="FL128" s="12">
        <v>2</v>
      </c>
      <c r="FM128" s="12">
        <v>2</v>
      </c>
      <c r="FN128" s="12">
        <v>2</v>
      </c>
      <c r="FO128" s="12">
        <v>2</v>
      </c>
      <c r="FP128" s="12">
        <v>2</v>
      </c>
      <c r="FQ128" s="12">
        <v>3</v>
      </c>
      <c r="FR128" s="12">
        <v>3</v>
      </c>
      <c r="FS128" s="12">
        <v>3</v>
      </c>
      <c r="FT128" s="12">
        <v>3</v>
      </c>
      <c r="FU128" s="12">
        <v>3</v>
      </c>
      <c r="FV128" s="12">
        <v>3</v>
      </c>
      <c r="FW128" s="12">
        <v>3</v>
      </c>
      <c r="FX128" s="12">
        <v>3</v>
      </c>
      <c r="FY128" s="12">
        <v>0.5</v>
      </c>
      <c r="FZ128" s="12">
        <v>0.5</v>
      </c>
      <c r="GA128" s="12">
        <v>0.5</v>
      </c>
      <c r="GB128" s="12">
        <v>1</v>
      </c>
      <c r="GC128" s="12">
        <v>1</v>
      </c>
      <c r="GD128" s="12">
        <v>1</v>
      </c>
      <c r="GE128" s="12">
        <v>1</v>
      </c>
      <c r="GF128" s="12">
        <v>1</v>
      </c>
      <c r="GG128" s="12">
        <v>1.5</v>
      </c>
      <c r="GH128" s="12">
        <v>1.5</v>
      </c>
      <c r="GI128" s="12">
        <v>1.5</v>
      </c>
      <c r="GJ128" s="12">
        <v>1.5</v>
      </c>
      <c r="GK128" s="12">
        <v>1</v>
      </c>
      <c r="GL128" s="12">
        <v>0.5</v>
      </c>
      <c r="GM128" s="12">
        <v>1</v>
      </c>
      <c r="GN128" s="12">
        <v>1</v>
      </c>
      <c r="GO128" s="12">
        <v>1</v>
      </c>
      <c r="GP128" s="12">
        <v>0.5</v>
      </c>
      <c r="GQ128" s="12">
        <v>0.5</v>
      </c>
      <c r="GR128" s="12">
        <v>0.5</v>
      </c>
      <c r="GS128" s="12">
        <v>0.5</v>
      </c>
      <c r="GT128" s="12">
        <v>0.5</v>
      </c>
      <c r="GU128" s="12">
        <v>0.5</v>
      </c>
      <c r="GV128" s="12">
        <v>0.5</v>
      </c>
      <c r="GW128" s="12">
        <v>0.5</v>
      </c>
      <c r="GX128" s="12">
        <v>0.5</v>
      </c>
      <c r="GY128" s="12">
        <v>0.5</v>
      </c>
      <c r="GZ128" s="12">
        <v>0.5</v>
      </c>
      <c r="HA128" s="12">
        <v>0.5</v>
      </c>
      <c r="HB128" s="12">
        <v>0.5</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v>
      </c>
      <c r="IC128" s="12">
        <v>0</v>
      </c>
      <c r="ID128" s="12">
        <v>0</v>
      </c>
      <c r="IE128" s="12">
        <v>0</v>
      </c>
      <c r="IF128" s="12">
        <v>0</v>
      </c>
      <c r="IG128" s="77">
        <v>1.5</v>
      </c>
      <c r="IH128" s="77">
        <v>1.5</v>
      </c>
      <c r="II128" s="114">
        <v>23</v>
      </c>
      <c r="IJ128" s="63">
        <v>23</v>
      </c>
      <c r="IK128" s="62">
        <v>0</v>
      </c>
      <c r="IL128" s="62">
        <v>0</v>
      </c>
      <c r="IM128" s="62">
        <v>0</v>
      </c>
      <c r="IN128" s="62">
        <f>AVERAGE(CongestionIndex!H130:I130)</f>
        <v>0</v>
      </c>
    </row>
    <row r="129" spans="1:249" s="63" customFormat="1" ht="13.5">
      <c r="A129" s="65" t="s">
        <v>56</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4.5</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14">
        <v>0</v>
      </c>
      <c r="IH129" s="77">
        <v>0</v>
      </c>
      <c r="II129" s="114">
        <v>1.5</v>
      </c>
      <c r="IJ129" s="63">
        <v>0</v>
      </c>
      <c r="IK129" s="62">
        <v>0</v>
      </c>
      <c r="IL129" s="62">
        <v>0</v>
      </c>
      <c r="IM129" s="62">
        <v>0</v>
      </c>
      <c r="IN129" s="62">
        <f>AVERAGE(CongestionIndex!H131:I131)</f>
        <v>0</v>
      </c>
    </row>
    <row r="130" spans="1:249" s="12" customFormat="1" ht="13.5">
      <c r="A130" s="61"/>
      <c r="IG130" s="115"/>
      <c r="IH130" s="115"/>
      <c r="IO130" s="63"/>
    </row>
    <row r="131" spans="1:249" s="12" customFormat="1" ht="13.5">
      <c r="A131" s="59" t="s">
        <v>15</v>
      </c>
      <c r="IG131" s="116"/>
      <c r="IH131" s="116"/>
      <c r="IO131" s="63"/>
    </row>
    <row r="132" spans="1:249" s="63" customFormat="1" ht="13.5">
      <c r="A132" s="61" t="s">
        <v>63</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62">
        <v>0</v>
      </c>
      <c r="IH132" s="116">
        <v>0</v>
      </c>
      <c r="II132" s="63">
        <v>0</v>
      </c>
      <c r="IJ132" s="63">
        <v>0</v>
      </c>
      <c r="IK132" s="63">
        <v>0</v>
      </c>
      <c r="IL132" s="63">
        <v>0</v>
      </c>
      <c r="IM132" s="63">
        <v>0</v>
      </c>
      <c r="IN132" s="63">
        <v>0</v>
      </c>
    </row>
    <row r="133" spans="1:249">
      <c r="A133" s="61" t="s">
        <v>65</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16">
        <v>0</v>
      </c>
      <c r="IH133" s="116">
        <v>0</v>
      </c>
      <c r="II133" s="63">
        <v>0</v>
      </c>
      <c r="IJ133" s="63">
        <v>0</v>
      </c>
      <c r="IK133" s="63">
        <v>0</v>
      </c>
      <c r="IL133" s="63">
        <v>0</v>
      </c>
      <c r="IM133" s="63">
        <v>0</v>
      </c>
      <c r="IN133" s="63">
        <v>0</v>
      </c>
      <c r="IO133" s="62">
        <f>SUM(IN132:IN135)/4</f>
        <v>0</v>
      </c>
    </row>
    <row r="134" spans="1:249" s="63" customFormat="1" ht="13.5">
      <c r="A134" s="61" t="s">
        <v>67</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16">
        <v>0</v>
      </c>
      <c r="IH134" s="116">
        <v>0</v>
      </c>
      <c r="II134" s="63">
        <v>0</v>
      </c>
      <c r="IJ134" s="63">
        <v>0</v>
      </c>
      <c r="IK134" s="63">
        <v>0</v>
      </c>
      <c r="IL134" s="63">
        <v>0</v>
      </c>
      <c r="IM134" s="63">
        <v>0</v>
      </c>
      <c r="IN134" s="63">
        <v>0</v>
      </c>
    </row>
    <row r="135" spans="1:249" s="63" customFormat="1" ht="13.5">
      <c r="A135" s="61" t="s">
        <v>69</v>
      </c>
      <c r="B135" s="12">
        <v>0</v>
      </c>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16">
        <v>0</v>
      </c>
      <c r="IH135" s="116">
        <v>0</v>
      </c>
      <c r="II135" s="63">
        <v>0</v>
      </c>
      <c r="IJ135" s="63">
        <v>0</v>
      </c>
      <c r="IK135" s="63">
        <v>0</v>
      </c>
      <c r="IL135" s="63">
        <v>0</v>
      </c>
      <c r="IM135" s="63">
        <v>0</v>
      </c>
      <c r="IN135" s="63">
        <v>0</v>
      </c>
    </row>
    <row r="136" spans="1:249" s="12" customFormat="1" ht="13.5">
      <c r="A136" s="61"/>
      <c r="IG136" s="116"/>
      <c r="IH136" s="116"/>
      <c r="IO136" s="63"/>
    </row>
    <row r="137" spans="1:249" s="12" customFormat="1" ht="13.5">
      <c r="A137" s="59" t="s">
        <v>72</v>
      </c>
      <c r="IG137" s="116"/>
      <c r="IH137" s="116"/>
      <c r="IO137" s="63"/>
    </row>
    <row r="138" spans="1:249">
      <c r="A138" s="65" t="s">
        <v>74</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16">
        <v>0</v>
      </c>
      <c r="IH138" s="116">
        <v>0</v>
      </c>
      <c r="II138" s="63">
        <v>0</v>
      </c>
      <c r="IJ138" s="144">
        <v>0</v>
      </c>
      <c r="IK138" s="63">
        <v>0</v>
      </c>
      <c r="IL138" s="63">
        <v>0</v>
      </c>
      <c r="IM138" s="63">
        <v>0</v>
      </c>
      <c r="IN138" s="63">
        <v>0</v>
      </c>
      <c r="IO138" s="62">
        <f>SUM(IN138:IN141)/4</f>
        <v>0.125</v>
      </c>
    </row>
    <row r="139" spans="1:249" s="63" customFormat="1" ht="13.5">
      <c r="A139" s="65" t="s">
        <v>76</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16">
        <v>0</v>
      </c>
      <c r="IH139" s="116">
        <v>0</v>
      </c>
      <c r="II139" s="63">
        <v>0</v>
      </c>
      <c r="IJ139" s="63">
        <v>0</v>
      </c>
      <c r="IK139" s="63">
        <v>0</v>
      </c>
      <c r="IL139" s="63">
        <v>0</v>
      </c>
      <c r="IM139" s="63">
        <v>0</v>
      </c>
      <c r="IN139" s="63">
        <v>0</v>
      </c>
    </row>
    <row r="140" spans="1:249" s="63" customFormat="1" ht="13.5">
      <c r="A140" s="65" t="s">
        <v>78</v>
      </c>
      <c r="B140" s="12">
        <v>0.5</v>
      </c>
      <c r="C140" s="12">
        <v>0.5</v>
      </c>
      <c r="D140" s="12">
        <v>0.5</v>
      </c>
      <c r="E140" s="12">
        <v>0.5</v>
      </c>
      <c r="F140" s="12">
        <v>3.5</v>
      </c>
      <c r="G140" s="12">
        <v>0.5</v>
      </c>
      <c r="H140" s="12">
        <v>0.5</v>
      </c>
      <c r="I140" s="12">
        <v>0.5</v>
      </c>
      <c r="J140" s="12">
        <v>0.5</v>
      </c>
      <c r="K140" s="12">
        <v>0.5</v>
      </c>
      <c r="L140" s="12">
        <v>0.5</v>
      </c>
      <c r="M140" s="12">
        <v>0.5</v>
      </c>
      <c r="N140" s="12">
        <v>0.5</v>
      </c>
      <c r="O140" s="12">
        <v>0.5</v>
      </c>
      <c r="P140" s="12">
        <v>0.5</v>
      </c>
      <c r="Q140" s="12">
        <v>0.5</v>
      </c>
      <c r="R140" s="12">
        <v>0.5</v>
      </c>
      <c r="S140" s="12">
        <v>0.5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16">
        <v>0.5</v>
      </c>
      <c r="IH140" s="116">
        <v>0.5</v>
      </c>
      <c r="II140" s="63">
        <v>0.5</v>
      </c>
      <c r="IJ140" s="63">
        <v>0.5</v>
      </c>
      <c r="IK140" s="63">
        <v>0.5</v>
      </c>
      <c r="IL140" s="63">
        <v>0.5</v>
      </c>
      <c r="IM140" s="63">
        <v>0.5</v>
      </c>
      <c r="IN140" s="63">
        <v>0.5</v>
      </c>
    </row>
    <row r="141" spans="1:249" s="63" customFormat="1" ht="13.5">
      <c r="A141" s="65" t="s">
        <v>80</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16">
        <v>0</v>
      </c>
      <c r="IH141" s="116">
        <v>0</v>
      </c>
      <c r="II141" s="63">
        <v>0</v>
      </c>
      <c r="IJ141" s="63">
        <v>0</v>
      </c>
      <c r="IK141" s="63">
        <v>0</v>
      </c>
      <c r="IL141" s="63">
        <v>0</v>
      </c>
      <c r="IM141" s="63">
        <v>0</v>
      </c>
      <c r="IN141" s="63">
        <v>0</v>
      </c>
    </row>
    <row r="142" spans="1:249" s="12" customFormat="1" ht="13.5">
      <c r="A142" s="61"/>
      <c r="IG142" s="116"/>
      <c r="IH142" s="116"/>
      <c r="IO142" s="63"/>
    </row>
    <row r="143" spans="1:249" s="12" customFormat="1" ht="13.5">
      <c r="A143" s="59" t="s">
        <v>83</v>
      </c>
      <c r="IG143" s="116"/>
      <c r="IH143" s="116"/>
      <c r="IJ143" s="79"/>
      <c r="IO143" s="80"/>
    </row>
    <row r="144" spans="1:249">
      <c r="A144" s="61" t="s">
        <v>85</v>
      </c>
      <c r="B144" s="12">
        <v>3</v>
      </c>
      <c r="C144" s="12">
        <v>2.5</v>
      </c>
      <c r="D144" s="12">
        <v>2.5</v>
      </c>
      <c r="E144" s="12">
        <v>3.5</v>
      </c>
      <c r="F144" s="12">
        <v>3.5</v>
      </c>
      <c r="G144" s="12">
        <v>3.5</v>
      </c>
      <c r="H144" s="12">
        <v>3.5</v>
      </c>
      <c r="I144" s="12">
        <v>3.5</v>
      </c>
      <c r="J144" s="12">
        <v>3.5</v>
      </c>
      <c r="K144" s="12">
        <v>0.5</v>
      </c>
      <c r="L144" s="12">
        <v>0.5</v>
      </c>
      <c r="M144" s="12">
        <v>0.5</v>
      </c>
      <c r="N144" s="12">
        <v>0.5</v>
      </c>
      <c r="O144" s="12">
        <v>0.5</v>
      </c>
      <c r="P144" s="12">
        <v>0.5</v>
      </c>
      <c r="Q144" s="12">
        <v>0.5</v>
      </c>
      <c r="R144" s="12">
        <v>0.5</v>
      </c>
      <c r="S144" s="12">
        <v>0.5</v>
      </c>
      <c r="T144" s="12">
        <v>0.5</v>
      </c>
      <c r="U144" s="12">
        <v>0.5</v>
      </c>
      <c r="V144" s="12">
        <v>0.5</v>
      </c>
      <c r="W144" s="12">
        <v>0.5</v>
      </c>
      <c r="X144" s="12">
        <v>0.5</v>
      </c>
      <c r="Y144" s="12">
        <v>0.5</v>
      </c>
      <c r="Z144" s="12">
        <v>0.5</v>
      </c>
      <c r="AA144" s="12">
        <v>0.5</v>
      </c>
      <c r="AB144" s="12">
        <v>0.5</v>
      </c>
      <c r="AC144" s="12">
        <v>0.5</v>
      </c>
      <c r="AD144" s="12">
        <v>0.5</v>
      </c>
      <c r="AE144" s="12">
        <v>0.5</v>
      </c>
      <c r="AF144" s="12">
        <v>0.5</v>
      </c>
      <c r="AG144" s="12">
        <v>0.5</v>
      </c>
      <c r="AH144" s="12">
        <v>0.5</v>
      </c>
      <c r="AI144" s="12">
        <v>0.5</v>
      </c>
      <c r="AJ144" s="12">
        <v>0.5</v>
      </c>
      <c r="AK144" s="12">
        <v>0.5</v>
      </c>
      <c r="AL144" s="12">
        <v>0.5</v>
      </c>
      <c r="AM144" s="12">
        <v>0.5</v>
      </c>
      <c r="AN144" s="12">
        <v>0.5</v>
      </c>
      <c r="AO144" s="12">
        <v>0.5</v>
      </c>
      <c r="AP144" s="12">
        <v>0.5</v>
      </c>
      <c r="AQ144" s="12">
        <v>0.5</v>
      </c>
      <c r="AR144" s="12">
        <v>0.5</v>
      </c>
      <c r="AS144" s="12">
        <v>0.5</v>
      </c>
      <c r="AT144" s="12">
        <v>0.5</v>
      </c>
      <c r="AU144" s="12">
        <v>0.5</v>
      </c>
      <c r="AV144" s="12">
        <v>0.5</v>
      </c>
      <c r="AW144" s="12">
        <v>0.5</v>
      </c>
      <c r="AX144" s="12">
        <v>0.5</v>
      </c>
      <c r="AY144" s="12">
        <v>0.5</v>
      </c>
      <c r="AZ144" s="12">
        <v>1</v>
      </c>
      <c r="BA144" s="12">
        <v>1</v>
      </c>
      <c r="BB144" s="12">
        <v>1</v>
      </c>
      <c r="BC144" s="12">
        <v>1</v>
      </c>
      <c r="BD144" s="12">
        <v>1</v>
      </c>
      <c r="BE144" s="12">
        <v>1</v>
      </c>
      <c r="BF144" s="12">
        <v>1</v>
      </c>
      <c r="BG144" s="12">
        <v>1</v>
      </c>
      <c r="BH144" s="12">
        <v>1</v>
      </c>
      <c r="BI144" s="12">
        <v>1</v>
      </c>
      <c r="BJ144" s="12">
        <v>1</v>
      </c>
      <c r="BK144" s="12">
        <v>1</v>
      </c>
      <c r="BL144" s="12">
        <v>1</v>
      </c>
      <c r="BM144" s="12">
        <v>1</v>
      </c>
      <c r="BN144" s="12">
        <v>1</v>
      </c>
      <c r="BO144" s="12">
        <v>1</v>
      </c>
      <c r="BP144" s="12">
        <v>1</v>
      </c>
      <c r="BQ144" s="12">
        <v>1</v>
      </c>
      <c r="BR144" s="12">
        <v>1</v>
      </c>
      <c r="BS144" s="12">
        <v>1</v>
      </c>
      <c r="BT144" s="12">
        <v>1</v>
      </c>
      <c r="BU144" s="12">
        <v>1</v>
      </c>
      <c r="BV144" s="12">
        <v>1</v>
      </c>
      <c r="BW144" s="12">
        <v>1</v>
      </c>
      <c r="BX144" s="12">
        <v>1</v>
      </c>
      <c r="BY144" s="12">
        <v>1</v>
      </c>
      <c r="BZ144" s="12">
        <v>1</v>
      </c>
      <c r="CA144" s="12">
        <v>1</v>
      </c>
      <c r="CB144" s="12">
        <v>1</v>
      </c>
      <c r="CC144" s="12">
        <v>1</v>
      </c>
      <c r="CD144" s="12">
        <v>1</v>
      </c>
      <c r="CE144" s="12">
        <v>1</v>
      </c>
      <c r="CF144" s="12">
        <v>1</v>
      </c>
      <c r="CG144" s="12">
        <v>1</v>
      </c>
      <c r="CH144" s="12">
        <v>1</v>
      </c>
      <c r="CI144" s="12">
        <v>1</v>
      </c>
      <c r="CJ144" s="12">
        <v>1</v>
      </c>
      <c r="CK144" s="12">
        <v>1</v>
      </c>
      <c r="CL144" s="12">
        <v>1</v>
      </c>
      <c r="CM144" s="12">
        <v>1</v>
      </c>
      <c r="CN144" s="12">
        <v>1</v>
      </c>
      <c r="CO144" s="12">
        <v>1</v>
      </c>
      <c r="CP144" s="12">
        <v>1</v>
      </c>
      <c r="CQ144" s="12">
        <v>1</v>
      </c>
      <c r="CR144" s="12">
        <v>1</v>
      </c>
      <c r="CS144" s="12">
        <v>1</v>
      </c>
      <c r="CT144" s="12">
        <v>1</v>
      </c>
      <c r="CU144" s="12">
        <v>1</v>
      </c>
      <c r="CV144" s="12">
        <v>1</v>
      </c>
      <c r="CW144" s="12">
        <v>1</v>
      </c>
      <c r="CX144" s="12">
        <v>1</v>
      </c>
      <c r="CY144" s="12">
        <v>1</v>
      </c>
      <c r="CZ144" s="12">
        <v>1</v>
      </c>
      <c r="DA144" s="12">
        <v>1</v>
      </c>
      <c r="DB144" s="12">
        <v>1</v>
      </c>
      <c r="DC144" s="12">
        <v>1</v>
      </c>
      <c r="DD144" s="12">
        <v>1</v>
      </c>
      <c r="DE144" s="12">
        <v>1</v>
      </c>
      <c r="DF144" s="12">
        <v>1</v>
      </c>
      <c r="DG144" s="12">
        <v>1</v>
      </c>
      <c r="DH144" s="12">
        <v>1</v>
      </c>
      <c r="DI144" s="12">
        <v>1</v>
      </c>
      <c r="DJ144" s="12">
        <v>1</v>
      </c>
      <c r="DK144" s="12">
        <v>1</v>
      </c>
      <c r="DL144" s="12">
        <v>1</v>
      </c>
      <c r="DM144" s="12">
        <v>1</v>
      </c>
      <c r="DN144" s="12">
        <v>1</v>
      </c>
      <c r="DO144" s="12">
        <v>1</v>
      </c>
      <c r="DP144" s="12">
        <v>1</v>
      </c>
      <c r="DQ144" s="12">
        <v>1</v>
      </c>
      <c r="DR144" s="12">
        <v>1</v>
      </c>
      <c r="DS144" s="12">
        <v>1</v>
      </c>
      <c r="DT144" s="12">
        <v>1</v>
      </c>
      <c r="DU144" s="12">
        <v>1</v>
      </c>
      <c r="DV144" s="12">
        <v>1</v>
      </c>
      <c r="DW144" s="12">
        <v>1</v>
      </c>
      <c r="DX144" s="12">
        <v>1</v>
      </c>
      <c r="DY144" s="12">
        <v>1</v>
      </c>
      <c r="DZ144" s="12">
        <v>1</v>
      </c>
      <c r="EA144" s="12">
        <v>1</v>
      </c>
      <c r="EB144" s="12">
        <v>1</v>
      </c>
      <c r="EC144" s="12">
        <v>1</v>
      </c>
      <c r="ED144" s="12">
        <v>1</v>
      </c>
      <c r="EE144" s="12">
        <v>1</v>
      </c>
      <c r="EF144" s="12">
        <v>1</v>
      </c>
      <c r="EG144" s="12">
        <v>1</v>
      </c>
      <c r="EH144" s="12">
        <v>1</v>
      </c>
      <c r="EI144" s="12">
        <v>1</v>
      </c>
      <c r="EJ144" s="12">
        <v>1</v>
      </c>
      <c r="EK144" s="12">
        <v>1</v>
      </c>
      <c r="EL144" s="12">
        <v>1</v>
      </c>
      <c r="EM144" s="12">
        <v>1</v>
      </c>
      <c r="EN144" s="12">
        <v>1</v>
      </c>
      <c r="EO144" s="12">
        <v>1</v>
      </c>
      <c r="EP144" s="12">
        <v>1</v>
      </c>
      <c r="EQ144" s="12">
        <v>1</v>
      </c>
      <c r="ER144" s="12">
        <v>1</v>
      </c>
      <c r="ES144" s="12">
        <v>1</v>
      </c>
      <c r="ET144" s="12">
        <v>1</v>
      </c>
      <c r="EU144" s="12">
        <v>1</v>
      </c>
      <c r="EV144" s="12">
        <v>1</v>
      </c>
      <c r="EW144" s="12">
        <v>1</v>
      </c>
      <c r="EX144" s="12">
        <v>1</v>
      </c>
      <c r="EY144" s="12">
        <v>1</v>
      </c>
      <c r="EZ144" s="12">
        <v>1</v>
      </c>
      <c r="FA144" s="12">
        <v>1</v>
      </c>
      <c r="FB144" s="12">
        <v>1</v>
      </c>
      <c r="FC144" s="12">
        <v>1</v>
      </c>
      <c r="FD144" s="12">
        <v>1</v>
      </c>
      <c r="FE144" s="12">
        <v>1</v>
      </c>
      <c r="FF144" s="12">
        <v>1</v>
      </c>
      <c r="FG144" s="12">
        <v>1</v>
      </c>
      <c r="FH144" s="12">
        <v>1</v>
      </c>
      <c r="FI144" s="12">
        <v>1</v>
      </c>
      <c r="FJ144" s="12">
        <v>1</v>
      </c>
      <c r="FK144" s="12">
        <v>1</v>
      </c>
      <c r="FL144" s="12">
        <v>1</v>
      </c>
      <c r="FM144" s="12">
        <v>1</v>
      </c>
      <c r="FN144" s="12">
        <v>1</v>
      </c>
      <c r="FO144" s="12">
        <v>1</v>
      </c>
      <c r="FP144" s="12">
        <v>1</v>
      </c>
      <c r="FQ144" s="12">
        <v>1</v>
      </c>
      <c r="FR144" s="12">
        <v>1</v>
      </c>
      <c r="FS144" s="12">
        <v>1</v>
      </c>
      <c r="FT144" s="12">
        <v>1</v>
      </c>
      <c r="FU144" s="12">
        <v>1</v>
      </c>
      <c r="FV144" s="12">
        <v>1</v>
      </c>
      <c r="FW144" s="12">
        <v>1</v>
      </c>
      <c r="FX144" s="12">
        <v>1</v>
      </c>
      <c r="FY144" s="12">
        <v>1</v>
      </c>
      <c r="FZ144" s="12">
        <v>1</v>
      </c>
      <c r="GA144" s="12">
        <v>1</v>
      </c>
      <c r="GB144" s="12">
        <v>1</v>
      </c>
      <c r="GC144" s="12">
        <v>1</v>
      </c>
      <c r="GD144" s="12">
        <v>1</v>
      </c>
      <c r="GE144" s="12">
        <v>1</v>
      </c>
      <c r="GF144" s="12">
        <v>1</v>
      </c>
      <c r="GG144" s="12">
        <v>1</v>
      </c>
      <c r="GH144" s="12">
        <v>1</v>
      </c>
      <c r="GI144" s="12">
        <v>1</v>
      </c>
      <c r="GJ144" s="12">
        <v>1</v>
      </c>
      <c r="GK144" s="12">
        <v>1</v>
      </c>
      <c r="GL144" s="12">
        <v>1</v>
      </c>
      <c r="GM144" s="12">
        <v>1</v>
      </c>
      <c r="GN144" s="12">
        <v>1</v>
      </c>
      <c r="GO144" s="12">
        <v>1</v>
      </c>
      <c r="GP144" s="12">
        <v>1</v>
      </c>
      <c r="GQ144" s="12">
        <v>1</v>
      </c>
      <c r="GR144" s="12">
        <v>1</v>
      </c>
      <c r="GS144" s="12">
        <v>1</v>
      </c>
      <c r="GT144" s="12">
        <v>1</v>
      </c>
      <c r="GU144" s="12">
        <v>1</v>
      </c>
      <c r="GV144" s="12">
        <v>1</v>
      </c>
      <c r="GW144" s="12">
        <v>1</v>
      </c>
      <c r="GX144" s="12">
        <v>1</v>
      </c>
      <c r="GY144" s="12">
        <v>1</v>
      </c>
      <c r="GZ144" s="12">
        <v>1</v>
      </c>
      <c r="HA144" s="12">
        <v>1</v>
      </c>
      <c r="HB144" s="12">
        <v>1</v>
      </c>
      <c r="HC144" s="12">
        <v>1</v>
      </c>
      <c r="HD144" s="12">
        <v>1</v>
      </c>
      <c r="HE144" s="12">
        <v>1</v>
      </c>
      <c r="HF144" s="12">
        <v>1</v>
      </c>
      <c r="HG144" s="12">
        <v>1</v>
      </c>
      <c r="HH144" s="12">
        <v>1</v>
      </c>
      <c r="HI144" s="12">
        <v>1</v>
      </c>
      <c r="HJ144" s="12">
        <v>1</v>
      </c>
      <c r="HK144" s="12">
        <v>1</v>
      </c>
      <c r="HL144" s="12">
        <v>1</v>
      </c>
      <c r="HM144" s="12">
        <v>1</v>
      </c>
      <c r="HN144" s="12">
        <v>1</v>
      </c>
      <c r="HO144" s="12">
        <v>1</v>
      </c>
      <c r="HP144" s="12">
        <v>1</v>
      </c>
      <c r="HQ144" s="12">
        <v>1</v>
      </c>
      <c r="HR144" s="12">
        <v>1</v>
      </c>
      <c r="HS144" s="12">
        <v>1</v>
      </c>
      <c r="HT144" s="12">
        <v>1</v>
      </c>
      <c r="HU144" s="12">
        <v>1</v>
      </c>
      <c r="HV144" s="12">
        <v>1</v>
      </c>
      <c r="HW144" s="12">
        <v>1</v>
      </c>
      <c r="HX144" s="12">
        <v>1</v>
      </c>
      <c r="HY144" s="12">
        <v>1</v>
      </c>
      <c r="HZ144" s="12">
        <v>1</v>
      </c>
      <c r="IA144" s="12">
        <v>1</v>
      </c>
      <c r="IB144" s="12">
        <v>1</v>
      </c>
      <c r="IC144" s="12">
        <v>1</v>
      </c>
      <c r="ID144" s="12">
        <v>1</v>
      </c>
      <c r="IE144" s="12">
        <v>1</v>
      </c>
      <c r="IF144" s="12">
        <v>1</v>
      </c>
      <c r="IG144" s="116">
        <v>1</v>
      </c>
      <c r="IH144" s="116">
        <v>1</v>
      </c>
      <c r="II144" s="291">
        <v>1</v>
      </c>
      <c r="IJ144" s="175">
        <v>1</v>
      </c>
      <c r="IK144" s="144">
        <v>1</v>
      </c>
      <c r="IL144" s="144">
        <v>1</v>
      </c>
      <c r="IM144" s="144">
        <v>1</v>
      </c>
      <c r="IN144" s="144">
        <v>1</v>
      </c>
      <c r="IO144" s="330">
        <f>SUM(IN144:IN148)/5</f>
        <v>1</v>
      </c>
    </row>
    <row r="145" spans="1:261" s="58" customFormat="1" ht="13.5">
      <c r="A145" s="61" t="s">
        <v>87</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3</v>
      </c>
      <c r="AZ145" s="12">
        <v>1</v>
      </c>
      <c r="BA145" s="12">
        <v>1</v>
      </c>
      <c r="BB145" s="12">
        <v>1</v>
      </c>
      <c r="BC145" s="12">
        <v>1</v>
      </c>
      <c r="BD145" s="12">
        <v>1</v>
      </c>
      <c r="BE145" s="12">
        <v>1</v>
      </c>
      <c r="BF145" s="12">
        <v>1</v>
      </c>
      <c r="BG145" s="12">
        <v>1</v>
      </c>
      <c r="BH145" s="12">
        <v>1</v>
      </c>
      <c r="BI145" s="12">
        <v>1</v>
      </c>
      <c r="BJ145" s="12">
        <v>1</v>
      </c>
      <c r="BK145" s="12">
        <v>1</v>
      </c>
      <c r="BL145" s="12">
        <v>1</v>
      </c>
      <c r="BM145" s="12">
        <v>1</v>
      </c>
      <c r="BN145" s="12">
        <v>1</v>
      </c>
      <c r="BO145" s="12">
        <v>1</v>
      </c>
      <c r="BP145" s="12">
        <v>1</v>
      </c>
      <c r="BQ145" s="12">
        <v>2.5</v>
      </c>
      <c r="BR145" s="12">
        <v>2.5</v>
      </c>
      <c r="BS145" s="12">
        <v>2.5</v>
      </c>
      <c r="BT145" s="12">
        <v>2.5</v>
      </c>
      <c r="BU145" s="12">
        <v>2.5</v>
      </c>
      <c r="BV145" s="12">
        <v>2.5</v>
      </c>
      <c r="BW145" s="12">
        <v>2.5</v>
      </c>
      <c r="BX145" s="12">
        <v>2.5</v>
      </c>
      <c r="BY145" s="12">
        <v>2.5</v>
      </c>
      <c r="BZ145" s="12">
        <v>2.5</v>
      </c>
      <c r="CA145" s="12">
        <v>2.5</v>
      </c>
      <c r="CB145" s="12">
        <v>2.5</v>
      </c>
      <c r="CC145" s="12">
        <v>2.5</v>
      </c>
      <c r="CD145" s="12">
        <v>2.5</v>
      </c>
      <c r="CE145" s="12">
        <v>2.5</v>
      </c>
      <c r="CF145" s="12">
        <v>2.5</v>
      </c>
      <c r="CG145" s="12">
        <v>2.5</v>
      </c>
      <c r="CH145" s="12">
        <v>2.5</v>
      </c>
      <c r="CI145" s="12">
        <v>2.5</v>
      </c>
      <c r="CJ145" s="12">
        <v>2.5</v>
      </c>
      <c r="CK145" s="12">
        <v>2.5</v>
      </c>
      <c r="CL145" s="12">
        <v>2.5</v>
      </c>
      <c r="CM145" s="12">
        <v>2.5</v>
      </c>
      <c r="CN145" s="12">
        <v>2.5</v>
      </c>
      <c r="CO145" s="12">
        <v>2.5</v>
      </c>
      <c r="CP145" s="12">
        <v>2.5</v>
      </c>
      <c r="CQ145" s="12">
        <v>2.5</v>
      </c>
      <c r="CR145" s="12">
        <v>2.5</v>
      </c>
      <c r="CS145" s="12">
        <v>2.5</v>
      </c>
      <c r="CT145" s="12">
        <v>2.5</v>
      </c>
      <c r="CU145" s="12">
        <v>2.5</v>
      </c>
      <c r="CV145" s="12">
        <v>2.5</v>
      </c>
      <c r="CW145" s="12">
        <v>2.5</v>
      </c>
      <c r="CX145" s="12">
        <v>2.5</v>
      </c>
      <c r="CY145" s="12">
        <v>2.5</v>
      </c>
      <c r="CZ145" s="12">
        <v>2.5</v>
      </c>
      <c r="DA145" s="12">
        <v>2.5</v>
      </c>
      <c r="DB145" s="12">
        <v>2.5</v>
      </c>
      <c r="DC145" s="12">
        <v>2.5</v>
      </c>
      <c r="DD145" s="12">
        <v>2.5</v>
      </c>
      <c r="DE145" s="12">
        <v>2.5</v>
      </c>
      <c r="DF145" s="12">
        <v>2.5</v>
      </c>
      <c r="DG145" s="12">
        <v>2.5</v>
      </c>
      <c r="DH145" s="12">
        <v>2.5</v>
      </c>
      <c r="DI145" s="12">
        <v>2.5</v>
      </c>
      <c r="DJ145" s="12">
        <v>2.5</v>
      </c>
      <c r="DK145" s="12">
        <v>2.5</v>
      </c>
      <c r="DL145" s="12">
        <v>2.5</v>
      </c>
      <c r="DM145" s="12">
        <v>2.5</v>
      </c>
      <c r="DN145" s="12">
        <v>2.5</v>
      </c>
      <c r="DO145" s="12">
        <v>2.5</v>
      </c>
      <c r="DP145" s="12">
        <v>2.5</v>
      </c>
      <c r="DQ145" s="12">
        <v>2.5</v>
      </c>
      <c r="DR145" s="12">
        <v>2.5</v>
      </c>
      <c r="DS145" s="12">
        <v>2.5</v>
      </c>
      <c r="DT145" s="12">
        <v>2.5</v>
      </c>
      <c r="DU145" s="12">
        <v>2.5</v>
      </c>
      <c r="DV145" s="12">
        <v>2.5</v>
      </c>
      <c r="DW145" s="12">
        <v>2.5</v>
      </c>
      <c r="DX145" s="12">
        <v>2.5</v>
      </c>
      <c r="DY145" s="12">
        <v>2.5</v>
      </c>
      <c r="DZ145" s="12">
        <v>2.5</v>
      </c>
      <c r="EA145" s="12">
        <v>2.5</v>
      </c>
      <c r="EB145" s="12">
        <v>2.5</v>
      </c>
      <c r="EC145" s="12">
        <v>2.5</v>
      </c>
      <c r="ED145" s="12">
        <v>2.5</v>
      </c>
      <c r="EE145" s="12">
        <v>2.5</v>
      </c>
      <c r="EF145" s="12">
        <v>2.5</v>
      </c>
      <c r="EG145" s="12">
        <v>2.5</v>
      </c>
      <c r="EH145" s="12">
        <v>2.5</v>
      </c>
      <c r="EI145" s="12">
        <v>2.5</v>
      </c>
      <c r="EJ145" s="12">
        <v>2.5</v>
      </c>
      <c r="EK145" s="12">
        <v>2.5</v>
      </c>
      <c r="EL145" s="12">
        <v>2.5</v>
      </c>
      <c r="EM145" s="12">
        <v>2.5</v>
      </c>
      <c r="EN145" s="12">
        <v>2.5</v>
      </c>
      <c r="EO145" s="12">
        <v>2.5</v>
      </c>
      <c r="EP145" s="12">
        <v>2.5</v>
      </c>
      <c r="EQ145" s="12">
        <v>2.5</v>
      </c>
      <c r="ER145" s="12">
        <v>2.5</v>
      </c>
      <c r="ES145" s="12">
        <v>2.5</v>
      </c>
      <c r="ET145" s="12">
        <v>2.5</v>
      </c>
      <c r="EU145" s="12">
        <v>2.5</v>
      </c>
      <c r="EV145" s="12">
        <v>2.5</v>
      </c>
      <c r="EW145" s="12">
        <v>2.5</v>
      </c>
      <c r="EX145" s="12">
        <v>2.5</v>
      </c>
      <c r="EY145" s="12">
        <v>2.5</v>
      </c>
      <c r="EZ145" s="12">
        <v>2.5</v>
      </c>
      <c r="FA145" s="12">
        <v>2.5</v>
      </c>
      <c r="FB145" s="12">
        <v>2.5</v>
      </c>
      <c r="FC145" s="12">
        <v>2.5</v>
      </c>
      <c r="FD145" s="12">
        <v>2.5</v>
      </c>
      <c r="FE145" s="12">
        <v>2.5</v>
      </c>
      <c r="FF145" s="12">
        <v>2.5</v>
      </c>
      <c r="FG145" s="12">
        <v>2.5</v>
      </c>
      <c r="FH145" s="12">
        <v>2.5</v>
      </c>
      <c r="FI145" s="12">
        <v>2.5</v>
      </c>
      <c r="FJ145" s="12">
        <v>2.5</v>
      </c>
      <c r="FK145" s="12">
        <v>2.5</v>
      </c>
      <c r="FL145" s="12">
        <v>2.5</v>
      </c>
      <c r="FM145" s="12">
        <v>2.5</v>
      </c>
      <c r="FN145" s="12">
        <v>2.5</v>
      </c>
      <c r="FO145" s="12">
        <v>2.5</v>
      </c>
      <c r="FP145" s="12">
        <v>2.5</v>
      </c>
      <c r="FQ145" s="12">
        <v>2.5</v>
      </c>
      <c r="FR145" s="12">
        <v>2.5</v>
      </c>
      <c r="FS145" s="12">
        <v>2.5</v>
      </c>
      <c r="FT145" s="12">
        <v>2.5</v>
      </c>
      <c r="FU145" s="12">
        <v>2.5</v>
      </c>
      <c r="FV145" s="12">
        <v>2.5</v>
      </c>
      <c r="FW145" s="12">
        <v>2.5</v>
      </c>
      <c r="FX145" s="12">
        <v>2.5</v>
      </c>
      <c r="FY145" s="12">
        <v>2.5</v>
      </c>
      <c r="FZ145" s="12">
        <v>2.5</v>
      </c>
      <c r="GA145" s="12">
        <v>2.5</v>
      </c>
      <c r="GB145" s="12">
        <v>2.5</v>
      </c>
      <c r="GC145" s="12">
        <v>2.5</v>
      </c>
      <c r="GD145" s="12">
        <v>2.5</v>
      </c>
      <c r="GE145" s="12">
        <v>2.5</v>
      </c>
      <c r="GF145" s="12">
        <v>2.5</v>
      </c>
      <c r="GG145" s="12">
        <v>2.5</v>
      </c>
      <c r="GH145" s="12">
        <v>2.5</v>
      </c>
      <c r="GI145" s="12">
        <v>2.5</v>
      </c>
      <c r="GJ145" s="12">
        <v>2.5</v>
      </c>
      <c r="GK145" s="12">
        <v>2.5</v>
      </c>
      <c r="GL145" s="12">
        <v>2.5</v>
      </c>
      <c r="GM145" s="12">
        <v>2.5</v>
      </c>
      <c r="GN145" s="12">
        <v>2.5</v>
      </c>
      <c r="GO145" s="12">
        <v>2.5</v>
      </c>
      <c r="GP145" s="12">
        <v>2.5</v>
      </c>
      <c r="GQ145" s="12">
        <v>2.5</v>
      </c>
      <c r="GR145" s="12">
        <v>2.5</v>
      </c>
      <c r="GS145" s="12">
        <v>2.5</v>
      </c>
      <c r="GT145" s="12">
        <v>2.5</v>
      </c>
      <c r="GU145" s="12">
        <v>2.5</v>
      </c>
      <c r="GV145" s="12">
        <v>2.5</v>
      </c>
      <c r="GW145" s="12">
        <v>2.5</v>
      </c>
      <c r="GX145" s="12">
        <v>2.5</v>
      </c>
      <c r="GY145" s="12">
        <v>2.5</v>
      </c>
      <c r="GZ145" s="12">
        <v>2.5</v>
      </c>
      <c r="HA145" s="12">
        <v>2.5</v>
      </c>
      <c r="HB145" s="12">
        <v>2.5</v>
      </c>
      <c r="HC145" s="12">
        <v>2.5</v>
      </c>
      <c r="HD145" s="12">
        <v>2.5</v>
      </c>
      <c r="HE145" s="12">
        <v>2.5</v>
      </c>
      <c r="HF145" s="12">
        <v>2.5</v>
      </c>
      <c r="HG145" s="12">
        <v>2.5</v>
      </c>
      <c r="HH145" s="12">
        <v>2.5</v>
      </c>
      <c r="HI145" s="12">
        <v>2.5</v>
      </c>
      <c r="HJ145" s="12">
        <v>2.5</v>
      </c>
      <c r="HK145" s="12">
        <v>2.5</v>
      </c>
      <c r="HL145" s="12">
        <v>2.5</v>
      </c>
      <c r="HM145" s="12">
        <v>2.5</v>
      </c>
      <c r="HN145" s="12">
        <v>2.5</v>
      </c>
      <c r="HO145" s="12">
        <v>2.5</v>
      </c>
      <c r="HP145" s="12">
        <v>2.5</v>
      </c>
      <c r="HQ145" s="12">
        <v>2.5</v>
      </c>
      <c r="HR145" s="12">
        <v>2.5</v>
      </c>
      <c r="HS145" s="12">
        <v>2.5</v>
      </c>
      <c r="HT145" s="12">
        <v>2.5</v>
      </c>
      <c r="HU145" s="12">
        <v>2.5</v>
      </c>
      <c r="HV145" s="12">
        <v>2.5</v>
      </c>
      <c r="HW145" s="12">
        <v>2.5</v>
      </c>
      <c r="HX145" s="12">
        <v>2.5</v>
      </c>
      <c r="HY145" s="12">
        <v>2.5</v>
      </c>
      <c r="HZ145" s="12">
        <v>2.5</v>
      </c>
      <c r="IA145" s="12">
        <v>2.5</v>
      </c>
      <c r="IB145" s="12">
        <v>2.5</v>
      </c>
      <c r="IC145" s="12">
        <v>2.5</v>
      </c>
      <c r="ID145" s="12">
        <v>2.5</v>
      </c>
      <c r="IE145" s="12">
        <v>2.5</v>
      </c>
      <c r="IF145" s="12">
        <v>2.5</v>
      </c>
      <c r="IG145" s="116">
        <v>2.5</v>
      </c>
      <c r="IH145" s="116">
        <v>2.5</v>
      </c>
      <c r="II145" s="156">
        <v>2.5</v>
      </c>
      <c r="IJ145" s="175">
        <v>2.5</v>
      </c>
      <c r="IK145" s="63">
        <v>2.5</v>
      </c>
      <c r="IL145" s="63">
        <v>2.5</v>
      </c>
      <c r="IM145" s="63">
        <v>2.5</v>
      </c>
      <c r="IN145" s="63">
        <v>2.5</v>
      </c>
      <c r="IO145" s="329"/>
    </row>
    <row r="146" spans="1:261" s="58" customFormat="1" ht="13.5">
      <c r="A146" s="61" t="s">
        <v>89</v>
      </c>
      <c r="B146" s="12">
        <v>0.5</v>
      </c>
      <c r="C146" s="12">
        <v>0.5</v>
      </c>
      <c r="D146" s="12">
        <v>0.5</v>
      </c>
      <c r="E146" s="12">
        <v>0.5</v>
      </c>
      <c r="F146" s="12">
        <v>0.5</v>
      </c>
      <c r="G146" s="12">
        <v>0.5</v>
      </c>
      <c r="H146" s="12">
        <v>0.5</v>
      </c>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16">
        <v>0.5</v>
      </c>
      <c r="IH146" s="116">
        <v>0.5</v>
      </c>
      <c r="II146" s="156">
        <v>0.5</v>
      </c>
      <c r="IJ146" s="175">
        <v>0.5</v>
      </c>
      <c r="IK146" s="63">
        <v>0.5</v>
      </c>
      <c r="IL146" s="63">
        <v>0.5</v>
      </c>
      <c r="IM146" s="63">
        <v>0.5</v>
      </c>
      <c r="IN146" s="63">
        <v>0.5</v>
      </c>
      <c r="IO146" s="293"/>
    </row>
    <row r="147" spans="1:261" s="81" customFormat="1" ht="13.5">
      <c r="A147" s="78" t="s">
        <v>91</v>
      </c>
      <c r="B147" s="79">
        <v>0.5</v>
      </c>
      <c r="C147" s="79">
        <v>0.5</v>
      </c>
      <c r="D147" s="79">
        <v>0.5</v>
      </c>
      <c r="E147" s="79">
        <v>0.5</v>
      </c>
      <c r="F147" s="79">
        <v>0.5</v>
      </c>
      <c r="G147" s="79">
        <v>0.5</v>
      </c>
      <c r="H147" s="79">
        <v>0.5</v>
      </c>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117">
        <v>0.5</v>
      </c>
      <c r="IH147" s="117">
        <v>0.5</v>
      </c>
      <c r="II147" s="292">
        <v>0.5</v>
      </c>
      <c r="IJ147" s="175">
        <v>0.5</v>
      </c>
      <c r="IK147" s="80">
        <v>0.5</v>
      </c>
      <c r="IL147" s="80">
        <v>0.5</v>
      </c>
      <c r="IM147" s="80">
        <v>0.5</v>
      </c>
      <c r="IN147" s="80">
        <v>0.5</v>
      </c>
      <c r="IO147" s="294"/>
    </row>
    <row r="148" spans="1:261" s="58" customFormat="1" ht="13.5">
      <c r="A148" s="61" t="s">
        <v>93</v>
      </c>
      <c r="B148" s="12">
        <v>0.5</v>
      </c>
      <c r="C148" s="12">
        <v>0.5</v>
      </c>
      <c r="D148" s="12">
        <v>0.5</v>
      </c>
      <c r="E148" s="12">
        <v>0.5</v>
      </c>
      <c r="F148" s="12">
        <v>0.5</v>
      </c>
      <c r="G148" s="12">
        <v>0.5</v>
      </c>
      <c r="H148" s="12">
        <v>0.5</v>
      </c>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16">
        <v>0.5</v>
      </c>
      <c r="IH148" s="116">
        <v>0.5</v>
      </c>
      <c r="II148" s="156">
        <v>0.5</v>
      </c>
      <c r="IJ148" s="175">
        <v>0.5</v>
      </c>
      <c r="IK148" s="63">
        <v>0.5</v>
      </c>
      <c r="IL148" s="63">
        <v>0.5</v>
      </c>
      <c r="IM148" s="63">
        <v>0.5</v>
      </c>
      <c r="IN148" s="63">
        <v>0.5</v>
      </c>
      <c r="IO148" s="293"/>
    </row>
    <row r="149" spans="1:261"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IW149" s="295"/>
      <c r="JA149" s="63"/>
    </row>
    <row r="151" spans="1:261">
      <c r="B151" s="141" t="s">
        <v>639</v>
      </c>
      <c r="C151" s="141"/>
      <c r="D151" s="82" t="s">
        <v>640</v>
      </c>
    </row>
    <row r="152" spans="1:261" ht="27">
      <c r="B152" s="52" t="s">
        <v>641</v>
      </c>
      <c r="C152" s="83" t="s">
        <v>1073</v>
      </c>
      <c r="D152" s="83" t="s">
        <v>152</v>
      </c>
      <c r="E152" s="52" t="s">
        <v>153</v>
      </c>
      <c r="F152" s="52" t="s">
        <v>154</v>
      </c>
      <c r="G152" s="105" t="s">
        <v>1099</v>
      </c>
      <c r="H152" s="105" t="s">
        <v>1101</v>
      </c>
      <c r="I152" s="52" t="s">
        <v>160</v>
      </c>
      <c r="J152" s="52" t="s">
        <v>160</v>
      </c>
      <c r="K152" s="52" t="s">
        <v>641</v>
      </c>
      <c r="L152" s="83" t="s">
        <v>1073</v>
      </c>
      <c r="M152" s="83" t="s">
        <v>152</v>
      </c>
      <c r="N152" s="52" t="s">
        <v>153</v>
      </c>
      <c r="O152" s="52" t="s">
        <v>154</v>
      </c>
      <c r="P152" s="52" t="s">
        <v>160</v>
      </c>
      <c r="BQ152" s="53"/>
      <c r="BR152" s="54"/>
      <c r="BS152" s="54"/>
      <c r="BT152" s="54"/>
    </row>
    <row r="153" spans="1:261">
      <c r="B153" s="55" t="s">
        <v>187</v>
      </c>
      <c r="C153" s="85">
        <v>0</v>
      </c>
      <c r="D153" s="52">
        <v>34</v>
      </c>
      <c r="E153" s="52">
        <v>86</v>
      </c>
      <c r="F153" s="52">
        <v>102</v>
      </c>
      <c r="G153" s="52">
        <v>0</v>
      </c>
      <c r="H153" s="52">
        <v>0</v>
      </c>
      <c r="I153" s="52">
        <v>222</v>
      </c>
      <c r="J153" s="84">
        <v>5.8575197889182054</v>
      </c>
      <c r="K153" s="55" t="s">
        <v>187</v>
      </c>
      <c r="L153" s="84">
        <v>0</v>
      </c>
      <c r="M153" s="84">
        <v>2.1587301587301591</v>
      </c>
      <c r="N153" s="84">
        <v>5.8823529411764701</v>
      </c>
      <c r="O153" s="84">
        <v>13.545816733067728</v>
      </c>
      <c r="P153" s="84">
        <v>5.8575197889182054</v>
      </c>
      <c r="BQ153" s="53"/>
      <c r="BR153" s="54"/>
      <c r="BS153" s="54"/>
      <c r="BT153" s="54"/>
    </row>
    <row r="154" spans="1:261">
      <c r="B154" s="55" t="s">
        <v>188</v>
      </c>
      <c r="C154" s="85">
        <v>0</v>
      </c>
      <c r="D154" s="52">
        <v>59</v>
      </c>
      <c r="E154" s="52">
        <v>82</v>
      </c>
      <c r="F154" s="52">
        <v>115</v>
      </c>
      <c r="G154" s="52">
        <v>0</v>
      </c>
      <c r="H154" s="52">
        <v>0</v>
      </c>
      <c r="I154" s="52">
        <v>256</v>
      </c>
      <c r="J154" s="84">
        <v>6.7546174142480204</v>
      </c>
      <c r="K154" s="55" t="s">
        <v>188</v>
      </c>
      <c r="L154" s="84">
        <v>0</v>
      </c>
      <c r="M154" s="84">
        <v>3.7460317460317456</v>
      </c>
      <c r="N154" s="84">
        <v>5.6087551299589604</v>
      </c>
      <c r="O154" s="84">
        <v>15.272244355909695</v>
      </c>
      <c r="P154" s="84">
        <v>6.7546174142480204</v>
      </c>
      <c r="BQ154" s="53"/>
      <c r="BR154" s="54"/>
      <c r="BS154" s="54"/>
      <c r="BT154" s="54"/>
    </row>
    <row r="155" spans="1:261">
      <c r="B155" s="55" t="s">
        <v>189</v>
      </c>
      <c r="C155" s="85">
        <v>0</v>
      </c>
      <c r="D155" s="52">
        <v>44</v>
      </c>
      <c r="E155" s="52">
        <v>94</v>
      </c>
      <c r="F155" s="52">
        <v>88</v>
      </c>
      <c r="G155" s="52">
        <v>0</v>
      </c>
      <c r="H155" s="52">
        <v>0</v>
      </c>
      <c r="I155" s="52">
        <v>226</v>
      </c>
      <c r="J155" s="84">
        <v>5.9630606860158313</v>
      </c>
      <c r="K155" s="55" t="s">
        <v>189</v>
      </c>
      <c r="L155" s="84">
        <v>0</v>
      </c>
      <c r="M155" s="84">
        <v>2.7936507936507935</v>
      </c>
      <c r="N155" s="84">
        <v>6.4295485636114913</v>
      </c>
      <c r="O155" s="84">
        <v>11.686586985391765</v>
      </c>
      <c r="P155" s="84">
        <v>5.9630606860158313</v>
      </c>
      <c r="BQ155" s="53"/>
      <c r="BR155" s="54"/>
      <c r="BS155" s="54"/>
      <c r="BT155" s="54"/>
    </row>
    <row r="156" spans="1:261">
      <c r="B156" s="55" t="s">
        <v>190</v>
      </c>
      <c r="C156" s="85">
        <v>0</v>
      </c>
      <c r="D156" s="52">
        <v>52</v>
      </c>
      <c r="E156" s="52">
        <v>92</v>
      </c>
      <c r="F156" s="52">
        <v>106</v>
      </c>
      <c r="G156" s="52">
        <v>0</v>
      </c>
      <c r="H156" s="52">
        <v>0</v>
      </c>
      <c r="I156" s="52">
        <v>250</v>
      </c>
      <c r="J156" s="84">
        <v>6.5963060686015833</v>
      </c>
      <c r="K156" s="55" t="s">
        <v>190</v>
      </c>
      <c r="L156" s="84">
        <v>0</v>
      </c>
      <c r="M156" s="84">
        <v>3.3015873015873018</v>
      </c>
      <c r="N156" s="84">
        <v>6.2927496580027356</v>
      </c>
      <c r="O156" s="84">
        <v>14.07702523240372</v>
      </c>
      <c r="P156" s="84">
        <v>6.5963060686015833</v>
      </c>
      <c r="BQ156" s="53"/>
      <c r="BR156" s="54"/>
      <c r="BS156" s="54"/>
      <c r="BT156" s="54"/>
    </row>
    <row r="157" spans="1:261">
      <c r="B157" s="55" t="s">
        <v>191</v>
      </c>
      <c r="C157" s="85">
        <v>0</v>
      </c>
      <c r="D157" s="52">
        <v>51</v>
      </c>
      <c r="E157" s="52">
        <v>86</v>
      </c>
      <c r="F157" s="52">
        <v>128</v>
      </c>
      <c r="G157" s="52">
        <v>0</v>
      </c>
      <c r="H157" s="52">
        <v>0</v>
      </c>
      <c r="I157" s="52">
        <v>265</v>
      </c>
      <c r="J157" s="84">
        <v>6.9920844327176779</v>
      </c>
      <c r="K157" s="55" t="s">
        <v>191</v>
      </c>
      <c r="L157" s="84">
        <v>0</v>
      </c>
      <c r="M157" s="84">
        <v>3.2380952380952377</v>
      </c>
      <c r="N157" s="84">
        <v>5.8823529411764701</v>
      </c>
      <c r="O157" s="84">
        <v>16.998671978751659</v>
      </c>
      <c r="P157" s="84">
        <v>6.9920844327176779</v>
      </c>
      <c r="BQ157" s="53"/>
      <c r="BR157" s="54"/>
      <c r="BS157" s="54"/>
      <c r="BT157" s="54"/>
    </row>
    <row r="158" spans="1:261">
      <c r="B158" s="55" t="s">
        <v>192</v>
      </c>
      <c r="C158" s="85">
        <v>0</v>
      </c>
      <c r="D158" s="52">
        <v>62</v>
      </c>
      <c r="E158" s="52">
        <v>88</v>
      </c>
      <c r="F158" s="52">
        <v>112</v>
      </c>
      <c r="G158" s="52">
        <v>0</v>
      </c>
      <c r="H158" s="52">
        <v>0</v>
      </c>
      <c r="I158" s="52">
        <v>262</v>
      </c>
      <c r="J158" s="84">
        <v>6.9129287598944584</v>
      </c>
      <c r="K158" s="55" t="s">
        <v>192</v>
      </c>
      <c r="L158" s="84">
        <v>0</v>
      </c>
      <c r="M158" s="84">
        <v>3.9365079365079367</v>
      </c>
      <c r="N158" s="84">
        <v>6.0191518467852259</v>
      </c>
      <c r="O158" s="84">
        <v>14.873837981407704</v>
      </c>
      <c r="P158" s="84">
        <v>6.9129287598944584</v>
      </c>
      <c r="BQ158" s="53"/>
      <c r="BR158" s="54"/>
      <c r="BS158" s="54"/>
      <c r="BT158" s="54"/>
    </row>
    <row r="159" spans="1:261">
      <c r="B159" s="55" t="s">
        <v>193</v>
      </c>
      <c r="C159" s="85">
        <v>0</v>
      </c>
      <c r="D159" s="52">
        <v>67</v>
      </c>
      <c r="E159" s="52">
        <v>90</v>
      </c>
      <c r="F159" s="52">
        <v>132</v>
      </c>
      <c r="G159" s="52">
        <v>0</v>
      </c>
      <c r="H159" s="52">
        <v>0</v>
      </c>
      <c r="I159" s="52">
        <v>289</v>
      </c>
      <c r="J159" s="84">
        <v>7.6253298153034308</v>
      </c>
      <c r="K159" s="55" t="s">
        <v>193</v>
      </c>
      <c r="L159" s="84">
        <v>0</v>
      </c>
      <c r="M159" s="84">
        <v>4.253968253968254</v>
      </c>
      <c r="N159" s="84">
        <v>6.1559507523939807</v>
      </c>
      <c r="O159" s="84">
        <v>17.529880478087652</v>
      </c>
      <c r="P159" s="84">
        <v>7.6253298153034308</v>
      </c>
      <c r="BQ159" s="53"/>
      <c r="BR159" s="54"/>
      <c r="BS159" s="54"/>
      <c r="BT159" s="54"/>
    </row>
    <row r="160" spans="1:261">
      <c r="B160" s="55" t="s">
        <v>642</v>
      </c>
      <c r="C160" s="85">
        <v>0</v>
      </c>
      <c r="D160" s="52">
        <v>72</v>
      </c>
      <c r="E160" s="52">
        <v>76</v>
      </c>
      <c r="F160" s="52">
        <v>127</v>
      </c>
      <c r="G160" s="52">
        <v>0</v>
      </c>
      <c r="H160" s="52">
        <v>0</v>
      </c>
      <c r="I160" s="52">
        <v>275</v>
      </c>
      <c r="J160" s="84">
        <v>7.2559366754617409</v>
      </c>
      <c r="K160" s="55" t="s">
        <v>642</v>
      </c>
      <c r="L160" s="84">
        <v>0</v>
      </c>
      <c r="M160" s="84">
        <v>4.5714285714285712</v>
      </c>
      <c r="N160" s="84">
        <v>5.198358413132695</v>
      </c>
      <c r="O160" s="84">
        <v>16.865869853917662</v>
      </c>
      <c r="P160" s="84">
        <v>7.2559366754617409</v>
      </c>
      <c r="BQ160" s="53"/>
      <c r="BR160" s="54"/>
      <c r="BS160" s="54"/>
      <c r="BT160" s="54"/>
    </row>
    <row r="161" spans="2:72">
      <c r="B161" s="55" t="s">
        <v>643</v>
      </c>
      <c r="C161" s="85">
        <v>0</v>
      </c>
      <c r="D161" s="52">
        <v>60</v>
      </c>
      <c r="E161" s="52">
        <v>104</v>
      </c>
      <c r="F161" s="52">
        <v>105</v>
      </c>
      <c r="G161" s="52">
        <v>0</v>
      </c>
      <c r="H161" s="52">
        <v>0</v>
      </c>
      <c r="I161" s="52">
        <v>269</v>
      </c>
      <c r="J161" s="84">
        <v>7.0976253298153029</v>
      </c>
      <c r="K161" s="55" t="s">
        <v>643</v>
      </c>
      <c r="L161" s="84">
        <v>0</v>
      </c>
      <c r="M161" s="84">
        <v>3.8095238095238098</v>
      </c>
      <c r="N161" s="84">
        <v>7.1135430916552664</v>
      </c>
      <c r="O161" s="84">
        <v>13.944223107569719</v>
      </c>
      <c r="P161" s="84">
        <v>7.0976253298153029</v>
      </c>
      <c r="BQ161" s="53"/>
      <c r="BR161" s="54"/>
      <c r="BS161" s="54"/>
      <c r="BT161" s="54"/>
    </row>
    <row r="162" spans="2:72">
      <c r="B162" s="55" t="s">
        <v>644</v>
      </c>
      <c r="C162" s="85">
        <v>0</v>
      </c>
      <c r="D162" s="52">
        <v>72</v>
      </c>
      <c r="E162" s="52">
        <v>103</v>
      </c>
      <c r="F162" s="52">
        <v>125</v>
      </c>
      <c r="G162" s="52">
        <v>0</v>
      </c>
      <c r="H162" s="52">
        <v>0</v>
      </c>
      <c r="I162" s="52">
        <v>300</v>
      </c>
      <c r="J162" s="84">
        <v>7.9155672823219003</v>
      </c>
      <c r="K162" s="55" t="s">
        <v>644</v>
      </c>
      <c r="L162" s="84">
        <v>0</v>
      </c>
      <c r="M162" s="84">
        <v>4.5714285714285712</v>
      </c>
      <c r="N162" s="84">
        <v>7.0451436388508899</v>
      </c>
      <c r="O162" s="84">
        <v>16.600265604249667</v>
      </c>
      <c r="P162" s="84">
        <v>7.9155672823219003</v>
      </c>
      <c r="BQ162" s="53"/>
      <c r="BR162" s="54"/>
      <c r="BS162" s="54"/>
      <c r="BT162" s="54"/>
    </row>
    <row r="163" spans="2:72">
      <c r="B163" s="55" t="s">
        <v>645</v>
      </c>
      <c r="C163" s="85">
        <v>0</v>
      </c>
      <c r="D163" s="52">
        <v>77</v>
      </c>
      <c r="E163" s="52">
        <v>103</v>
      </c>
      <c r="F163" s="52">
        <v>117</v>
      </c>
      <c r="G163" s="52">
        <v>0</v>
      </c>
      <c r="H163" s="52">
        <v>0</v>
      </c>
      <c r="I163" s="52">
        <v>297</v>
      </c>
      <c r="J163" s="84">
        <v>7.8364116094986809</v>
      </c>
      <c r="K163" s="55" t="s">
        <v>645</v>
      </c>
      <c r="L163" s="84">
        <v>0</v>
      </c>
      <c r="M163" s="84">
        <v>4.8888888888888893</v>
      </c>
      <c r="N163" s="84">
        <v>7.0451436388508899</v>
      </c>
      <c r="O163" s="84">
        <v>15.53784860557769</v>
      </c>
      <c r="P163" s="84">
        <v>7.8364116094986809</v>
      </c>
      <c r="BQ163" s="53"/>
      <c r="BR163" s="54"/>
      <c r="BS163" s="54"/>
      <c r="BT163" s="54"/>
    </row>
    <row r="164" spans="2:72">
      <c r="B164" s="55" t="s">
        <v>646</v>
      </c>
      <c r="C164" s="85">
        <v>0</v>
      </c>
      <c r="D164" s="52">
        <v>94</v>
      </c>
      <c r="E164" s="52">
        <v>115</v>
      </c>
      <c r="F164" s="52">
        <v>134</v>
      </c>
      <c r="G164" s="52">
        <v>0</v>
      </c>
      <c r="H164" s="52">
        <v>0</v>
      </c>
      <c r="I164" s="52">
        <v>343</v>
      </c>
      <c r="J164" s="84">
        <v>9.050131926121372</v>
      </c>
      <c r="K164" s="55" t="s">
        <v>646</v>
      </c>
      <c r="L164" s="84">
        <v>0</v>
      </c>
      <c r="M164" s="84">
        <v>5.9682539682539684</v>
      </c>
      <c r="N164" s="84">
        <v>7.8659370725034208</v>
      </c>
      <c r="O164" s="84">
        <v>17.795484727755646</v>
      </c>
      <c r="P164" s="84">
        <v>9.050131926121372</v>
      </c>
      <c r="BQ164" s="53"/>
      <c r="BR164" s="54"/>
      <c r="BS164" s="54"/>
      <c r="BT164" s="54"/>
    </row>
    <row r="165" spans="2:72">
      <c r="B165" s="55" t="s">
        <v>647</v>
      </c>
      <c r="C165" s="85">
        <v>0</v>
      </c>
      <c r="D165" s="52">
        <v>69</v>
      </c>
      <c r="E165" s="52">
        <v>77</v>
      </c>
      <c r="F165" s="52">
        <v>114</v>
      </c>
      <c r="G165" s="52">
        <v>0</v>
      </c>
      <c r="H165" s="52">
        <v>0</v>
      </c>
      <c r="I165" s="52">
        <v>260</v>
      </c>
      <c r="J165" s="84">
        <v>6.8601583113456464</v>
      </c>
      <c r="K165" s="55" t="s">
        <v>647</v>
      </c>
      <c r="L165" s="84">
        <v>0</v>
      </c>
      <c r="M165" s="84">
        <v>4.3809523809523814</v>
      </c>
      <c r="N165" s="84">
        <v>5.2667578659370724</v>
      </c>
      <c r="O165" s="84">
        <v>15.139442231075698</v>
      </c>
      <c r="P165" s="84">
        <v>6.8601583113456464</v>
      </c>
      <c r="BQ165" s="53"/>
      <c r="BR165" s="54"/>
      <c r="BS165" s="54"/>
      <c r="BT165" s="54"/>
    </row>
    <row r="166" spans="2:72">
      <c r="B166" s="55" t="s">
        <v>648</v>
      </c>
      <c r="C166" s="85">
        <v>0</v>
      </c>
      <c r="D166" s="52">
        <v>53</v>
      </c>
      <c r="E166" s="52">
        <v>90</v>
      </c>
      <c r="F166" s="52">
        <v>104</v>
      </c>
      <c r="G166" s="52">
        <v>0</v>
      </c>
      <c r="H166" s="52">
        <v>0</v>
      </c>
      <c r="I166" s="52">
        <v>247</v>
      </c>
      <c r="J166" s="84">
        <v>6.5171503957783639</v>
      </c>
      <c r="K166" s="55" t="s">
        <v>648</v>
      </c>
      <c r="L166" s="84">
        <v>0</v>
      </c>
      <c r="M166" s="84">
        <v>3.3650793650793656</v>
      </c>
      <c r="N166" s="84">
        <v>6.1559507523939807</v>
      </c>
      <c r="O166" s="84">
        <v>13.811420982735722</v>
      </c>
      <c r="P166" s="84">
        <v>6.5171503957783639</v>
      </c>
      <c r="BQ166" s="53"/>
      <c r="BR166" s="54"/>
      <c r="BS166" s="54"/>
      <c r="BT166" s="54"/>
    </row>
    <row r="167" spans="2:72">
      <c r="B167" s="55" t="s">
        <v>649</v>
      </c>
      <c r="C167" s="85">
        <v>0</v>
      </c>
      <c r="D167" s="52">
        <v>70</v>
      </c>
      <c r="E167" s="52">
        <v>93</v>
      </c>
      <c r="F167" s="52">
        <v>105</v>
      </c>
      <c r="G167" s="52">
        <v>0</v>
      </c>
      <c r="H167" s="52">
        <v>0</v>
      </c>
      <c r="I167" s="52">
        <v>268</v>
      </c>
      <c r="J167" s="84">
        <v>7.0712401055408973</v>
      </c>
      <c r="K167" s="55" t="s">
        <v>649</v>
      </c>
      <c r="L167" s="84">
        <v>0</v>
      </c>
      <c r="M167" s="84">
        <v>4.4444444444444446</v>
      </c>
      <c r="N167" s="84">
        <v>6.3611491108071139</v>
      </c>
      <c r="O167" s="84">
        <v>13.944223107569719</v>
      </c>
      <c r="P167" s="84">
        <v>7.0712401055408973</v>
      </c>
      <c r="BQ167" s="53"/>
      <c r="BR167" s="54"/>
      <c r="BS167" s="54"/>
      <c r="BT167" s="54"/>
    </row>
    <row r="168" spans="2:72">
      <c r="B168" s="55" t="s">
        <v>650</v>
      </c>
      <c r="C168" s="85">
        <v>0</v>
      </c>
      <c r="D168" s="52">
        <v>66</v>
      </c>
      <c r="E168" s="52">
        <v>83</v>
      </c>
      <c r="F168" s="52">
        <v>111</v>
      </c>
      <c r="G168" s="52">
        <v>0</v>
      </c>
      <c r="H168" s="52">
        <v>0</v>
      </c>
      <c r="I168" s="52">
        <v>260</v>
      </c>
      <c r="J168" s="84">
        <v>6.8601583113456464</v>
      </c>
      <c r="K168" s="52" t="s">
        <v>650</v>
      </c>
      <c r="L168" s="84">
        <v>0</v>
      </c>
      <c r="M168" s="84">
        <v>4.1904761904761907</v>
      </c>
      <c r="N168" s="84">
        <v>5.6771545827633378</v>
      </c>
      <c r="O168" s="84">
        <v>14.741035856573706</v>
      </c>
      <c r="P168" s="84">
        <v>6.8601583113456464</v>
      </c>
      <c r="BQ168" s="53"/>
      <c r="BR168" s="54"/>
      <c r="BS168" s="54"/>
      <c r="BT168" s="54"/>
    </row>
    <row r="169" spans="2:72">
      <c r="B169" s="55" t="s">
        <v>651</v>
      </c>
      <c r="C169" s="85">
        <v>0</v>
      </c>
      <c r="D169" s="52">
        <v>54</v>
      </c>
      <c r="E169" s="52">
        <v>70</v>
      </c>
      <c r="F169" s="52">
        <v>118</v>
      </c>
      <c r="G169" s="52">
        <v>0</v>
      </c>
      <c r="H169" s="52">
        <v>0</v>
      </c>
      <c r="I169" s="52">
        <v>242</v>
      </c>
      <c r="J169" s="84">
        <v>6.3852242744063332</v>
      </c>
      <c r="K169" s="55" t="s">
        <v>651</v>
      </c>
      <c r="L169" s="84">
        <v>0</v>
      </c>
      <c r="M169" s="84">
        <v>3.4285714285714288</v>
      </c>
      <c r="N169" s="84">
        <v>4.7879616963064295</v>
      </c>
      <c r="O169" s="84">
        <v>15.670650730411687</v>
      </c>
      <c r="P169" s="84">
        <v>6.3852242744063332</v>
      </c>
      <c r="BQ169" s="53"/>
      <c r="BR169" s="54"/>
      <c r="BS169" s="54"/>
      <c r="BT169" s="54"/>
    </row>
    <row r="170" spans="2:72">
      <c r="B170" s="55" t="s">
        <v>652</v>
      </c>
      <c r="C170" s="85">
        <v>0</v>
      </c>
      <c r="D170" s="52">
        <v>58</v>
      </c>
      <c r="E170" s="52">
        <v>79</v>
      </c>
      <c r="F170" s="52">
        <v>116</v>
      </c>
      <c r="G170" s="52">
        <v>0</v>
      </c>
      <c r="H170" s="52">
        <v>0</v>
      </c>
      <c r="I170" s="52">
        <v>254</v>
      </c>
      <c r="J170" s="84">
        <v>6.7018469656992083</v>
      </c>
      <c r="K170" s="55" t="s">
        <v>652</v>
      </c>
      <c r="L170" s="84">
        <v>0</v>
      </c>
      <c r="M170" s="84">
        <v>3.6825396825396823</v>
      </c>
      <c r="N170" s="84">
        <v>5.4035567715458273</v>
      </c>
      <c r="O170" s="84">
        <v>15.405046480743692</v>
      </c>
      <c r="P170" s="84">
        <v>6.7018469656992083</v>
      </c>
      <c r="BQ170" s="53"/>
      <c r="BR170" s="54"/>
      <c r="BS170" s="54"/>
      <c r="BT170" s="54"/>
    </row>
    <row r="171" spans="2:72">
      <c r="B171" s="55" t="s">
        <v>653</v>
      </c>
      <c r="C171" s="85">
        <v>0</v>
      </c>
      <c r="D171" s="52">
        <v>58</v>
      </c>
      <c r="E171" s="52">
        <v>85</v>
      </c>
      <c r="F171" s="52">
        <v>121</v>
      </c>
      <c r="G171" s="52">
        <v>0</v>
      </c>
      <c r="H171" s="52">
        <v>0</v>
      </c>
      <c r="I171" s="52">
        <v>264</v>
      </c>
      <c r="J171" s="84">
        <v>6.9656992084432714</v>
      </c>
      <c r="K171" s="55" t="s">
        <v>653</v>
      </c>
      <c r="L171" s="84">
        <v>0</v>
      </c>
      <c r="M171" s="84">
        <v>3.6825396825396823</v>
      </c>
      <c r="N171" s="84">
        <v>5.8139534883720927</v>
      </c>
      <c r="O171" s="84">
        <v>16.069057104913679</v>
      </c>
      <c r="P171" s="84">
        <v>6.9656992084432714</v>
      </c>
      <c r="BQ171" s="53"/>
      <c r="BR171" s="54"/>
      <c r="BS171" s="54"/>
      <c r="BT171" s="54"/>
    </row>
    <row r="172" spans="2:72">
      <c r="B172" s="55" t="s">
        <v>654</v>
      </c>
      <c r="C172" s="85">
        <v>0</v>
      </c>
      <c r="D172" s="52">
        <v>51</v>
      </c>
      <c r="E172" s="52">
        <v>90</v>
      </c>
      <c r="F172" s="52">
        <v>123</v>
      </c>
      <c r="G172" s="52">
        <v>0</v>
      </c>
      <c r="H172" s="52">
        <v>0</v>
      </c>
      <c r="I172" s="52">
        <v>269</v>
      </c>
      <c r="J172" s="84">
        <v>7.0976253298153029</v>
      </c>
      <c r="K172" s="55" t="s">
        <v>654</v>
      </c>
      <c r="L172" s="84">
        <v>0</v>
      </c>
      <c r="M172" s="84">
        <v>3.2380952380952377</v>
      </c>
      <c r="N172" s="84">
        <v>6.1559507523939807</v>
      </c>
      <c r="O172" s="84">
        <v>16.334661354581673</v>
      </c>
      <c r="P172" s="84">
        <v>7.0976253298153029</v>
      </c>
      <c r="BQ172" s="53"/>
      <c r="BR172" s="54"/>
      <c r="BS172" s="54"/>
      <c r="BT172" s="54"/>
    </row>
    <row r="173" spans="2:72">
      <c r="B173" s="55" t="s">
        <v>655</v>
      </c>
      <c r="C173" s="85">
        <v>0</v>
      </c>
      <c r="D173" s="52">
        <v>52</v>
      </c>
      <c r="E173" s="52">
        <v>82</v>
      </c>
      <c r="F173" s="52">
        <v>135</v>
      </c>
      <c r="G173" s="52">
        <v>0</v>
      </c>
      <c r="H173" s="52">
        <v>0</v>
      </c>
      <c r="I173" s="52">
        <v>269</v>
      </c>
      <c r="J173" s="84">
        <v>7.0976253298153029</v>
      </c>
      <c r="K173" s="55" t="s">
        <v>655</v>
      </c>
      <c r="L173" s="84">
        <v>0</v>
      </c>
      <c r="M173" s="84">
        <v>3.3015873015873018</v>
      </c>
      <c r="N173" s="84">
        <v>5.6087551299589604</v>
      </c>
      <c r="O173" s="84">
        <v>17.928286852589643</v>
      </c>
      <c r="P173" s="84">
        <v>7.0976253298153029</v>
      </c>
      <c r="BQ173" s="53"/>
      <c r="BR173" s="54"/>
      <c r="BS173" s="54"/>
      <c r="BT173" s="54"/>
    </row>
    <row r="174" spans="2:72">
      <c r="B174" s="55" t="s">
        <v>656</v>
      </c>
      <c r="C174" s="85">
        <v>0</v>
      </c>
      <c r="D174" s="52">
        <v>40</v>
      </c>
      <c r="E174" s="52">
        <v>82</v>
      </c>
      <c r="F174" s="52">
        <v>129</v>
      </c>
      <c r="G174" s="52">
        <v>0</v>
      </c>
      <c r="H174" s="52">
        <v>0</v>
      </c>
      <c r="I174" s="52">
        <v>251</v>
      </c>
      <c r="J174" s="84">
        <v>6.6226912928759898</v>
      </c>
      <c r="K174" s="55" t="s">
        <v>656</v>
      </c>
      <c r="L174" s="84">
        <v>0</v>
      </c>
      <c r="M174" s="84">
        <v>2.5396825396825395</v>
      </c>
      <c r="N174" s="84">
        <v>5.6087551299589604</v>
      </c>
      <c r="O174" s="84">
        <v>17.131474103585656</v>
      </c>
      <c r="P174" s="84">
        <v>6.6226912928759898</v>
      </c>
      <c r="BQ174" s="53"/>
      <c r="BR174" s="54"/>
      <c r="BS174" s="54"/>
      <c r="BT174" s="54"/>
    </row>
    <row r="175" spans="2:72">
      <c r="B175" s="55" t="s">
        <v>657</v>
      </c>
      <c r="C175" s="85">
        <v>0</v>
      </c>
      <c r="D175" s="52">
        <v>48</v>
      </c>
      <c r="E175" s="52">
        <v>91</v>
      </c>
      <c r="F175" s="52">
        <v>145</v>
      </c>
      <c r="G175" s="52">
        <v>0</v>
      </c>
      <c r="H175" s="52">
        <v>0</v>
      </c>
      <c r="I175" s="52">
        <v>284</v>
      </c>
      <c r="J175" s="84">
        <v>7.4934036939313984</v>
      </c>
      <c r="K175" s="55" t="s">
        <v>657</v>
      </c>
      <c r="L175" s="84">
        <v>0</v>
      </c>
      <c r="M175" s="84">
        <v>3.0476190476190474</v>
      </c>
      <c r="N175" s="84">
        <v>6.2243502051983581</v>
      </c>
      <c r="O175" s="84">
        <v>19.256308100929616</v>
      </c>
      <c r="P175" s="84">
        <v>7.4934036939313984</v>
      </c>
      <c r="BQ175" s="53"/>
      <c r="BR175" s="54"/>
      <c r="BS175" s="54"/>
      <c r="BT175" s="54"/>
    </row>
    <row r="176" spans="2:72">
      <c r="B176" s="55" t="s">
        <v>658</v>
      </c>
      <c r="C176" s="85">
        <v>0</v>
      </c>
      <c r="D176" s="52">
        <v>63</v>
      </c>
      <c r="E176" s="52">
        <v>88</v>
      </c>
      <c r="F176" s="52">
        <v>122</v>
      </c>
      <c r="G176" s="52">
        <v>0</v>
      </c>
      <c r="H176" s="52">
        <v>0</v>
      </c>
      <c r="I176" s="52">
        <v>273</v>
      </c>
      <c r="J176" s="84">
        <v>7.2031662269129288</v>
      </c>
      <c r="K176" s="55" t="s">
        <v>658</v>
      </c>
      <c r="L176" s="84">
        <v>0</v>
      </c>
      <c r="M176" s="84">
        <v>4</v>
      </c>
      <c r="N176" s="84">
        <v>6.0191518467852259</v>
      </c>
      <c r="O176" s="84">
        <v>16.201859229747676</v>
      </c>
      <c r="P176" s="84">
        <v>7.2031662269129288</v>
      </c>
      <c r="BQ176" s="53"/>
      <c r="BR176" s="54"/>
      <c r="BS176" s="54"/>
      <c r="BT176" s="54"/>
    </row>
    <row r="177" spans="2:72">
      <c r="B177" s="55" t="s">
        <v>659</v>
      </c>
      <c r="C177" s="85">
        <v>0</v>
      </c>
      <c r="D177" s="52">
        <v>51</v>
      </c>
      <c r="E177" s="52">
        <v>107</v>
      </c>
      <c r="F177" s="52">
        <v>111</v>
      </c>
      <c r="G177" s="52">
        <v>0</v>
      </c>
      <c r="H177" s="52">
        <v>0</v>
      </c>
      <c r="I177" s="52">
        <v>269</v>
      </c>
      <c r="J177" s="84">
        <v>7.0976253298153029</v>
      </c>
      <c r="K177" s="55" t="s">
        <v>659</v>
      </c>
      <c r="L177" s="84">
        <v>0</v>
      </c>
      <c r="M177" s="84">
        <v>3.2380952380952377</v>
      </c>
      <c r="N177" s="84">
        <v>7.3187414500683996</v>
      </c>
      <c r="O177" s="84">
        <v>14.741035856573706</v>
      </c>
      <c r="P177" s="84">
        <v>7.0976253298153029</v>
      </c>
      <c r="BQ177" s="53"/>
      <c r="BR177" s="54"/>
      <c r="BS177" s="54"/>
      <c r="BT177" s="54"/>
    </row>
    <row r="178" spans="2:72">
      <c r="B178" s="55" t="s">
        <v>660</v>
      </c>
      <c r="C178" s="85">
        <v>0</v>
      </c>
      <c r="D178" s="52">
        <v>41</v>
      </c>
      <c r="E178" s="52">
        <v>93</v>
      </c>
      <c r="F178" s="52">
        <v>111</v>
      </c>
      <c r="G178" s="52">
        <v>0</v>
      </c>
      <c r="H178" s="52">
        <v>0</v>
      </c>
      <c r="I178" s="52">
        <v>245</v>
      </c>
      <c r="J178" s="84">
        <v>6.4643799472295509</v>
      </c>
      <c r="K178" s="55" t="s">
        <v>660</v>
      </c>
      <c r="L178" s="84">
        <v>0</v>
      </c>
      <c r="M178" s="84">
        <v>2.6031746031746033</v>
      </c>
      <c r="N178" s="84">
        <v>6.3611491108071139</v>
      </c>
      <c r="O178" s="84">
        <v>14.741035856573706</v>
      </c>
      <c r="P178" s="84">
        <v>6.4643799472295509</v>
      </c>
      <c r="BQ178" s="53"/>
      <c r="BR178" s="54"/>
      <c r="BS178" s="54"/>
      <c r="BT178" s="54"/>
    </row>
    <row r="179" spans="2:72">
      <c r="B179" s="55" t="s">
        <v>661</v>
      </c>
      <c r="C179" s="85">
        <v>0</v>
      </c>
      <c r="D179" s="52">
        <v>49</v>
      </c>
      <c r="E179" s="52">
        <v>94</v>
      </c>
      <c r="F179" s="52">
        <v>123</v>
      </c>
      <c r="G179" s="52">
        <v>0</v>
      </c>
      <c r="H179" s="52">
        <v>0</v>
      </c>
      <c r="I179" s="52">
        <v>266</v>
      </c>
      <c r="J179" s="84">
        <v>7.0184696569920835</v>
      </c>
      <c r="K179" s="55" t="s">
        <v>661</v>
      </c>
      <c r="L179" s="84">
        <v>0</v>
      </c>
      <c r="M179" s="84">
        <v>3.1111111111111112</v>
      </c>
      <c r="N179" s="84">
        <v>6.4295485636114913</v>
      </c>
      <c r="O179" s="84">
        <v>16.334661354581673</v>
      </c>
      <c r="P179" s="84">
        <v>7.0184696569920835</v>
      </c>
      <c r="BQ179" s="53"/>
      <c r="BR179" s="54"/>
      <c r="BS179" s="54"/>
      <c r="BT179" s="54"/>
    </row>
    <row r="180" spans="2:72">
      <c r="B180" s="55" t="s">
        <v>662</v>
      </c>
      <c r="C180" s="85">
        <v>0</v>
      </c>
      <c r="D180" s="52">
        <v>42</v>
      </c>
      <c r="E180" s="52">
        <v>80</v>
      </c>
      <c r="F180" s="52">
        <v>111</v>
      </c>
      <c r="G180" s="52">
        <v>0</v>
      </c>
      <c r="H180" s="52">
        <v>0</v>
      </c>
      <c r="I180" s="52">
        <v>233</v>
      </c>
      <c r="J180" s="84">
        <v>6.1477572559366758</v>
      </c>
      <c r="K180" s="55" t="s">
        <v>662</v>
      </c>
      <c r="L180" s="84">
        <v>0</v>
      </c>
      <c r="M180" s="84">
        <v>2.666666666666667</v>
      </c>
      <c r="N180" s="84">
        <v>5.4719562243502047</v>
      </c>
      <c r="O180" s="84">
        <v>14.741035856573706</v>
      </c>
      <c r="P180" s="84">
        <v>6.1477572559366758</v>
      </c>
      <c r="BQ180" s="53"/>
      <c r="BR180" s="54"/>
      <c r="BS180" s="54"/>
      <c r="BT180" s="54"/>
    </row>
    <row r="181" spans="2:72">
      <c r="B181" s="55" t="s">
        <v>663</v>
      </c>
      <c r="C181" s="85">
        <v>0</v>
      </c>
      <c r="D181" s="52">
        <v>59</v>
      </c>
      <c r="E181" s="52">
        <v>73</v>
      </c>
      <c r="F181" s="52">
        <v>109</v>
      </c>
      <c r="G181" s="52">
        <v>0</v>
      </c>
      <c r="H181" s="52">
        <v>0</v>
      </c>
      <c r="I181" s="52">
        <v>241</v>
      </c>
      <c r="J181" s="84">
        <v>6.3588390501319259</v>
      </c>
      <c r="K181" s="55" t="s">
        <v>663</v>
      </c>
      <c r="L181" s="84">
        <v>0</v>
      </c>
      <c r="M181" s="84">
        <v>3.7460317460317456</v>
      </c>
      <c r="N181" s="84">
        <v>4.9931600547195618</v>
      </c>
      <c r="O181" s="84">
        <v>14.475431606905712</v>
      </c>
      <c r="P181" s="84">
        <v>6.3588390501319259</v>
      </c>
      <c r="BQ181" s="53"/>
      <c r="BR181" s="54"/>
      <c r="BS181" s="54"/>
      <c r="BT181" s="54"/>
    </row>
    <row r="182" spans="2:72">
      <c r="B182" s="55" t="s">
        <v>664</v>
      </c>
      <c r="C182" s="85">
        <v>0</v>
      </c>
      <c r="D182" s="52">
        <v>46</v>
      </c>
      <c r="E182" s="52">
        <v>63</v>
      </c>
      <c r="F182" s="52">
        <v>92</v>
      </c>
      <c r="G182" s="52">
        <v>0</v>
      </c>
      <c r="H182" s="52">
        <v>0</v>
      </c>
      <c r="I182" s="52">
        <v>201</v>
      </c>
      <c r="J182" s="84">
        <v>5.3034300791556728</v>
      </c>
      <c r="K182" s="55" t="s">
        <v>664</v>
      </c>
      <c r="L182" s="84">
        <v>0</v>
      </c>
      <c r="M182" s="84">
        <v>2.9206349206349209</v>
      </c>
      <c r="N182" s="84">
        <v>4.3091655266757867</v>
      </c>
      <c r="O182" s="84">
        <v>12.217795484727755</v>
      </c>
      <c r="P182" s="84">
        <v>5.3034300791556728</v>
      </c>
      <c r="BQ182" s="53"/>
      <c r="BR182" s="54"/>
      <c r="BS182" s="54"/>
      <c r="BT182" s="54"/>
    </row>
    <row r="183" spans="2:72">
      <c r="B183" s="55" t="s">
        <v>665</v>
      </c>
      <c r="C183" s="85">
        <v>0</v>
      </c>
      <c r="D183" s="52">
        <v>43</v>
      </c>
      <c r="E183" s="52">
        <v>65</v>
      </c>
      <c r="F183" s="52">
        <v>97</v>
      </c>
      <c r="G183" s="52">
        <v>0</v>
      </c>
      <c r="H183" s="52">
        <v>0</v>
      </c>
      <c r="I183" s="52">
        <v>205</v>
      </c>
      <c r="J183" s="84">
        <v>5.4089709762532978</v>
      </c>
      <c r="K183" s="55" t="s">
        <v>665</v>
      </c>
      <c r="L183" s="84">
        <v>0</v>
      </c>
      <c r="M183" s="84">
        <v>2.7301587301587302</v>
      </c>
      <c r="N183" s="84">
        <v>4.4459644322845415</v>
      </c>
      <c r="O183" s="84">
        <v>12.881806108897742</v>
      </c>
      <c r="P183" s="84">
        <v>5.4089709762532978</v>
      </c>
      <c r="BQ183" s="53"/>
      <c r="BR183" s="54"/>
      <c r="BS183" s="54"/>
      <c r="BT183" s="54"/>
    </row>
    <row r="184" spans="2:72">
      <c r="B184" s="55" t="s">
        <v>666</v>
      </c>
      <c r="C184" s="85">
        <v>0</v>
      </c>
      <c r="D184" s="52">
        <v>29</v>
      </c>
      <c r="E184" s="52">
        <v>72</v>
      </c>
      <c r="F184" s="52">
        <v>95</v>
      </c>
      <c r="G184" s="52">
        <v>0</v>
      </c>
      <c r="H184" s="52">
        <v>0</v>
      </c>
      <c r="I184" s="52">
        <v>196</v>
      </c>
      <c r="J184" s="84">
        <v>5.1715039577836412</v>
      </c>
      <c r="K184" s="55" t="s">
        <v>666</v>
      </c>
      <c r="L184" s="84">
        <v>0</v>
      </c>
      <c r="M184" s="84">
        <v>1.8412698412698412</v>
      </c>
      <c r="N184" s="84">
        <v>4.9247606019151844</v>
      </c>
      <c r="O184" s="84">
        <v>12.616201859229747</v>
      </c>
      <c r="P184" s="84">
        <v>5.1715039577836412</v>
      </c>
      <c r="BQ184" s="53"/>
      <c r="BR184" s="54"/>
      <c r="BS184" s="54"/>
      <c r="BT184" s="54"/>
    </row>
    <row r="185" spans="2:72">
      <c r="B185" s="55" t="s">
        <v>667</v>
      </c>
      <c r="C185" s="85">
        <v>0</v>
      </c>
      <c r="D185" s="52">
        <v>37</v>
      </c>
      <c r="E185" s="52">
        <v>84</v>
      </c>
      <c r="F185" s="52">
        <v>85</v>
      </c>
      <c r="G185" s="52">
        <v>0</v>
      </c>
      <c r="H185" s="52">
        <v>0</v>
      </c>
      <c r="I185" s="52">
        <v>206</v>
      </c>
      <c r="J185" s="84">
        <v>5.4353562005277043</v>
      </c>
      <c r="K185" s="55" t="s">
        <v>667</v>
      </c>
      <c r="L185" s="84">
        <v>0</v>
      </c>
      <c r="M185" s="84">
        <v>2.3492063492063493</v>
      </c>
      <c r="N185" s="84">
        <v>5.7455540355677153</v>
      </c>
      <c r="O185" s="84">
        <v>11.288180610889773</v>
      </c>
      <c r="P185" s="84">
        <v>5.4353562005277043</v>
      </c>
      <c r="BQ185" s="53"/>
      <c r="BR185" s="54"/>
      <c r="BS185" s="54"/>
      <c r="BT185" s="54"/>
    </row>
    <row r="186" spans="2:72">
      <c r="B186" s="55" t="s">
        <v>668</v>
      </c>
      <c r="C186" s="85">
        <v>0</v>
      </c>
      <c r="D186" s="52">
        <v>42</v>
      </c>
      <c r="E186" s="52">
        <v>63</v>
      </c>
      <c r="F186" s="52">
        <v>102</v>
      </c>
      <c r="G186" s="52">
        <v>0</v>
      </c>
      <c r="H186" s="52">
        <v>0</v>
      </c>
      <c r="I186" s="52">
        <v>207</v>
      </c>
      <c r="J186" s="84">
        <v>5.4617414248021108</v>
      </c>
      <c r="K186" s="55" t="s">
        <v>668</v>
      </c>
      <c r="L186" s="84">
        <v>0</v>
      </c>
      <c r="M186" s="84">
        <v>2.666666666666667</v>
      </c>
      <c r="N186" s="84">
        <v>4.3091655266757867</v>
      </c>
      <c r="O186" s="84">
        <v>13.545816733067728</v>
      </c>
      <c r="P186" s="84">
        <v>5.4617414248021108</v>
      </c>
      <c r="BQ186" s="53"/>
      <c r="BR186" s="54"/>
      <c r="BS186" s="54"/>
      <c r="BT186" s="54"/>
    </row>
    <row r="187" spans="2:72">
      <c r="B187" s="55" t="s">
        <v>669</v>
      </c>
      <c r="C187" s="85">
        <v>0</v>
      </c>
      <c r="D187" s="52">
        <v>33</v>
      </c>
      <c r="E187" s="52">
        <v>61</v>
      </c>
      <c r="F187" s="52">
        <v>104</v>
      </c>
      <c r="G187" s="52">
        <v>0</v>
      </c>
      <c r="H187" s="52">
        <v>0</v>
      </c>
      <c r="I187" s="52">
        <v>198</v>
      </c>
      <c r="J187" s="84">
        <v>5.2242744063324542</v>
      </c>
      <c r="K187" s="55" t="s">
        <v>669</v>
      </c>
      <c r="L187" s="84">
        <v>0</v>
      </c>
      <c r="M187" s="84">
        <v>2.0952380952380953</v>
      </c>
      <c r="N187" s="84">
        <v>4.1723666210670318</v>
      </c>
      <c r="O187" s="84">
        <v>13.811420982735722</v>
      </c>
      <c r="P187" s="84">
        <v>5.2242744063324542</v>
      </c>
      <c r="BQ187" s="53"/>
      <c r="BR187" s="54"/>
      <c r="BS187" s="54"/>
      <c r="BT187" s="54"/>
    </row>
    <row r="188" spans="2:72">
      <c r="B188" s="55" t="s">
        <v>670</v>
      </c>
      <c r="C188" s="85">
        <v>0</v>
      </c>
      <c r="D188" s="52">
        <v>42</v>
      </c>
      <c r="E188" s="52">
        <v>67</v>
      </c>
      <c r="F188" s="52">
        <v>116</v>
      </c>
      <c r="G188" s="52">
        <v>0</v>
      </c>
      <c r="H188" s="52">
        <v>0</v>
      </c>
      <c r="I188" s="52">
        <v>225</v>
      </c>
      <c r="J188" s="84">
        <v>5.9366754617414248</v>
      </c>
      <c r="K188" s="55" t="s">
        <v>670</v>
      </c>
      <c r="L188" s="84">
        <v>0</v>
      </c>
      <c r="M188" s="84">
        <v>2.666666666666667</v>
      </c>
      <c r="N188" s="84">
        <v>4.5827633378932964</v>
      </c>
      <c r="O188" s="84">
        <v>15.405046480743692</v>
      </c>
      <c r="P188" s="84">
        <v>5.9366754617414248</v>
      </c>
      <c r="BQ188" s="53"/>
      <c r="BR188" s="54"/>
      <c r="BS188" s="54"/>
      <c r="BT188" s="54"/>
    </row>
    <row r="189" spans="2:72">
      <c r="B189" s="55" t="s">
        <v>671</v>
      </c>
      <c r="C189" s="85">
        <v>0</v>
      </c>
      <c r="D189" s="52">
        <v>31</v>
      </c>
      <c r="E189" s="52">
        <v>67</v>
      </c>
      <c r="F189" s="52">
        <v>102</v>
      </c>
      <c r="G189" s="52">
        <v>0</v>
      </c>
      <c r="H189" s="52">
        <v>0</v>
      </c>
      <c r="I189" s="52">
        <v>200</v>
      </c>
      <c r="J189" s="84">
        <v>5.2770448548812663</v>
      </c>
      <c r="K189" s="55" t="s">
        <v>671</v>
      </c>
      <c r="L189" s="84">
        <v>0</v>
      </c>
      <c r="M189" s="84">
        <v>1.9682539682539684</v>
      </c>
      <c r="N189" s="84">
        <v>4.5827633378932964</v>
      </c>
      <c r="O189" s="84">
        <v>13.545816733067728</v>
      </c>
      <c r="P189" s="84">
        <v>5.2770448548812663</v>
      </c>
      <c r="BQ189" s="53"/>
      <c r="BR189" s="54"/>
      <c r="BS189" s="54"/>
      <c r="BT189" s="54"/>
    </row>
    <row r="190" spans="2:72">
      <c r="B190" s="55" t="s">
        <v>672</v>
      </c>
      <c r="C190" s="85">
        <v>0</v>
      </c>
      <c r="D190" s="52">
        <v>31</v>
      </c>
      <c r="E190" s="52">
        <v>74</v>
      </c>
      <c r="F190" s="52">
        <v>70</v>
      </c>
      <c r="G190" s="52">
        <v>0</v>
      </c>
      <c r="H190" s="52">
        <v>0</v>
      </c>
      <c r="I190" s="52">
        <v>175</v>
      </c>
      <c r="J190" s="84">
        <v>4.6174142480211078</v>
      </c>
      <c r="K190" s="55" t="s">
        <v>672</v>
      </c>
      <c r="L190" s="84">
        <v>0</v>
      </c>
      <c r="M190" s="84">
        <v>1.9682539682539684</v>
      </c>
      <c r="N190" s="84">
        <v>5.0615595075239401</v>
      </c>
      <c r="O190" s="84">
        <v>9.2961487383798147</v>
      </c>
      <c r="P190" s="84">
        <v>4.6174142480211078</v>
      </c>
      <c r="BQ190" s="53"/>
      <c r="BR190" s="54"/>
      <c r="BS190" s="54"/>
      <c r="BT190" s="54"/>
    </row>
    <row r="191" spans="2:72">
      <c r="B191" s="55" t="s">
        <v>673</v>
      </c>
      <c r="C191" s="85">
        <v>0</v>
      </c>
      <c r="D191" s="52">
        <v>36</v>
      </c>
      <c r="E191" s="52">
        <v>64</v>
      </c>
      <c r="F191" s="52">
        <v>77</v>
      </c>
      <c r="G191" s="52">
        <v>0</v>
      </c>
      <c r="H191" s="52">
        <v>0</v>
      </c>
      <c r="I191" s="52">
        <v>177</v>
      </c>
      <c r="J191" s="84">
        <v>4.6701846965699207</v>
      </c>
      <c r="K191" s="55" t="s">
        <v>673</v>
      </c>
      <c r="L191" s="84">
        <v>0</v>
      </c>
      <c r="M191" s="84">
        <v>2.2857142857142856</v>
      </c>
      <c r="N191" s="84">
        <v>4.3775649794801641</v>
      </c>
      <c r="O191" s="84">
        <v>10.225763612217795</v>
      </c>
      <c r="P191" s="84">
        <v>4.6701846965699207</v>
      </c>
      <c r="BQ191" s="53"/>
      <c r="BR191" s="54"/>
      <c r="BS191" s="54"/>
      <c r="BT191" s="54"/>
    </row>
    <row r="192" spans="2:72">
      <c r="B192" s="55" t="s">
        <v>674</v>
      </c>
      <c r="C192" s="85">
        <v>0</v>
      </c>
      <c r="D192" s="52">
        <v>25</v>
      </c>
      <c r="E192" s="52">
        <v>64</v>
      </c>
      <c r="F192" s="52">
        <v>82</v>
      </c>
      <c r="G192" s="52">
        <v>0</v>
      </c>
      <c r="H192" s="52">
        <v>0</v>
      </c>
      <c r="I192" s="52">
        <v>171</v>
      </c>
      <c r="J192" s="84">
        <v>4.5118733509234827</v>
      </c>
      <c r="K192" s="55" t="s">
        <v>674</v>
      </c>
      <c r="L192" s="84">
        <v>0</v>
      </c>
      <c r="M192" s="84">
        <v>1.5873015873015872</v>
      </c>
      <c r="N192" s="84">
        <v>4.3775649794801641</v>
      </c>
      <c r="O192" s="84">
        <v>10.889774236387781</v>
      </c>
      <c r="P192" s="84">
        <v>4.5118733509234827</v>
      </c>
      <c r="BQ192" s="53"/>
      <c r="BR192" s="54"/>
      <c r="BS192" s="54"/>
      <c r="BT192" s="54"/>
    </row>
    <row r="193" spans="2:72">
      <c r="B193" s="55" t="s">
        <v>675</v>
      </c>
      <c r="C193" s="85">
        <v>0</v>
      </c>
      <c r="D193" s="52">
        <v>40</v>
      </c>
      <c r="E193" s="52">
        <v>58</v>
      </c>
      <c r="F193" s="52">
        <v>80</v>
      </c>
      <c r="G193" s="52">
        <v>0</v>
      </c>
      <c r="H193" s="52">
        <v>0</v>
      </c>
      <c r="I193" s="52">
        <v>178</v>
      </c>
      <c r="J193" s="84">
        <v>4.6965699208443272</v>
      </c>
      <c r="K193" s="55" t="s">
        <v>675</v>
      </c>
      <c r="L193" s="84">
        <v>0</v>
      </c>
      <c r="M193" s="84">
        <v>2.5396825396825395</v>
      </c>
      <c r="N193" s="84">
        <v>3.9671682626538987</v>
      </c>
      <c r="O193" s="84">
        <v>10.624169986719787</v>
      </c>
      <c r="P193" s="84">
        <v>4.6965699208443272</v>
      </c>
      <c r="BQ193" s="53"/>
      <c r="BR193" s="54"/>
      <c r="BS193" s="54"/>
      <c r="BT193" s="54"/>
    </row>
    <row r="194" spans="2:72">
      <c r="B194" s="55" t="s">
        <v>676</v>
      </c>
      <c r="C194" s="85">
        <v>0</v>
      </c>
      <c r="D194" s="52">
        <v>37</v>
      </c>
      <c r="E194" s="52">
        <v>62</v>
      </c>
      <c r="F194" s="52">
        <v>79</v>
      </c>
      <c r="G194" s="52">
        <v>0</v>
      </c>
      <c r="H194" s="52">
        <v>0</v>
      </c>
      <c r="I194" s="52">
        <v>178</v>
      </c>
      <c r="J194" s="84">
        <v>4.6965699208443272</v>
      </c>
      <c r="K194" s="55" t="s">
        <v>676</v>
      </c>
      <c r="L194" s="84">
        <v>0</v>
      </c>
      <c r="M194" s="84">
        <v>2.3492063492063493</v>
      </c>
      <c r="N194" s="84">
        <v>4.2407660738714092</v>
      </c>
      <c r="O194" s="84">
        <v>10.49136786188579</v>
      </c>
      <c r="P194" s="84">
        <v>4.6965699208443272</v>
      </c>
      <c r="BQ194" s="53"/>
      <c r="BR194" s="54"/>
      <c r="BS194" s="54"/>
      <c r="BT194" s="54"/>
    </row>
    <row r="195" spans="2:72">
      <c r="B195" s="55" t="s">
        <v>677</v>
      </c>
      <c r="C195" s="85">
        <v>0</v>
      </c>
      <c r="D195" s="52">
        <v>31</v>
      </c>
      <c r="E195" s="52">
        <v>69</v>
      </c>
      <c r="F195" s="52">
        <v>59</v>
      </c>
      <c r="G195" s="52">
        <v>0</v>
      </c>
      <c r="H195" s="52">
        <v>0</v>
      </c>
      <c r="I195" s="52">
        <v>159</v>
      </c>
      <c r="J195" s="84">
        <v>4.1952506596306067</v>
      </c>
      <c r="K195" s="55" t="s">
        <v>677</v>
      </c>
      <c r="L195" s="84">
        <v>0</v>
      </c>
      <c r="M195" s="84">
        <v>1.9682539682539684</v>
      </c>
      <c r="N195" s="84">
        <v>4.7195622435020521</v>
      </c>
      <c r="O195" s="84">
        <v>7.8353253652058434</v>
      </c>
      <c r="P195" s="84">
        <v>4.1952506596306067</v>
      </c>
      <c r="BQ195" s="53"/>
      <c r="BR195" s="54"/>
      <c r="BS195" s="54"/>
      <c r="BT195" s="54"/>
    </row>
    <row r="196" spans="2:72">
      <c r="B196" s="55" t="s">
        <v>678</v>
      </c>
      <c r="C196" s="85">
        <v>0</v>
      </c>
      <c r="D196" s="52">
        <v>28</v>
      </c>
      <c r="E196" s="52">
        <v>67</v>
      </c>
      <c r="F196" s="52">
        <v>62</v>
      </c>
      <c r="G196" s="52">
        <v>0</v>
      </c>
      <c r="H196" s="52">
        <v>0</v>
      </c>
      <c r="I196" s="52">
        <v>157</v>
      </c>
      <c r="J196" s="84">
        <v>4.1424802110817938</v>
      </c>
      <c r="K196" s="55" t="s">
        <v>678</v>
      </c>
      <c r="L196" s="84">
        <v>0</v>
      </c>
      <c r="M196" s="84">
        <v>1.7777777777777777</v>
      </c>
      <c r="N196" s="84">
        <v>4.5827633378932964</v>
      </c>
      <c r="O196" s="84">
        <v>8.2337317397078351</v>
      </c>
      <c r="P196" s="84">
        <v>4.1424802110817938</v>
      </c>
      <c r="BQ196" s="53"/>
      <c r="BR196" s="54"/>
      <c r="BS196" s="54"/>
      <c r="BT196" s="54"/>
    </row>
    <row r="197" spans="2:72">
      <c r="B197" s="55" t="s">
        <v>679</v>
      </c>
      <c r="C197" s="85">
        <v>0</v>
      </c>
      <c r="D197" s="52">
        <v>21</v>
      </c>
      <c r="E197" s="52">
        <v>57</v>
      </c>
      <c r="F197" s="52">
        <v>53</v>
      </c>
      <c r="G197" s="52">
        <v>0</v>
      </c>
      <c r="H197" s="52">
        <v>0</v>
      </c>
      <c r="I197" s="52">
        <v>131</v>
      </c>
      <c r="J197" s="84">
        <v>3.4564643799472292</v>
      </c>
      <c r="K197" s="55" t="s">
        <v>679</v>
      </c>
      <c r="L197" s="84">
        <v>0</v>
      </c>
      <c r="M197" s="84">
        <v>1.3333333333333335</v>
      </c>
      <c r="N197" s="84">
        <v>3.8987688098495212</v>
      </c>
      <c r="O197" s="84">
        <v>7.0385126162018601</v>
      </c>
      <c r="P197" s="84">
        <v>3.4564643799472292</v>
      </c>
      <c r="BQ197" s="53"/>
      <c r="BR197" s="54"/>
      <c r="BS197" s="54"/>
      <c r="BT197" s="54"/>
    </row>
    <row r="198" spans="2:72">
      <c r="B198" s="55" t="s">
        <v>680</v>
      </c>
      <c r="C198" s="85">
        <v>0</v>
      </c>
      <c r="D198" s="52">
        <v>18</v>
      </c>
      <c r="E198" s="52">
        <v>60</v>
      </c>
      <c r="F198" s="52">
        <v>46</v>
      </c>
      <c r="G198" s="52">
        <v>0</v>
      </c>
      <c r="H198" s="52">
        <v>0</v>
      </c>
      <c r="I198" s="52">
        <v>124</v>
      </c>
      <c r="J198" s="84">
        <v>3.2717678100263852</v>
      </c>
      <c r="K198" s="55" t="s">
        <v>680</v>
      </c>
      <c r="L198" s="84">
        <v>0</v>
      </c>
      <c r="M198" s="84">
        <v>1.1428571428571428</v>
      </c>
      <c r="N198" s="84">
        <v>4.1039671682626535</v>
      </c>
      <c r="O198" s="84">
        <v>6.1088977423638777</v>
      </c>
      <c r="P198" s="84">
        <v>3.2717678100263852</v>
      </c>
      <c r="BQ198" s="53"/>
      <c r="BR198" s="54"/>
      <c r="BS198" s="54"/>
      <c r="BT198" s="54"/>
    </row>
    <row r="199" spans="2:72">
      <c r="B199" s="55" t="s">
        <v>681</v>
      </c>
      <c r="C199" s="85">
        <v>0</v>
      </c>
      <c r="D199" s="52">
        <v>12</v>
      </c>
      <c r="E199" s="52">
        <v>65</v>
      </c>
      <c r="F199" s="52">
        <v>56</v>
      </c>
      <c r="G199" s="52">
        <v>0</v>
      </c>
      <c r="H199" s="52">
        <v>0</v>
      </c>
      <c r="I199" s="52">
        <v>133</v>
      </c>
      <c r="J199" s="84">
        <v>3.5092348284960417</v>
      </c>
      <c r="K199" s="55" t="s">
        <v>681</v>
      </c>
      <c r="L199" s="84">
        <v>0</v>
      </c>
      <c r="M199" s="84">
        <v>0.76190476190476186</v>
      </c>
      <c r="N199" s="84">
        <v>4.4459644322845415</v>
      </c>
      <c r="O199" s="84">
        <v>7.4369189907038518</v>
      </c>
      <c r="P199" s="84">
        <v>3.5092348284960417</v>
      </c>
      <c r="BQ199" s="53"/>
      <c r="BR199" s="54"/>
      <c r="BS199" s="54"/>
      <c r="BT199" s="54"/>
    </row>
    <row r="200" spans="2:72">
      <c r="B200" s="55" t="s">
        <v>682</v>
      </c>
      <c r="C200" s="85">
        <v>0</v>
      </c>
      <c r="D200" s="52">
        <v>16</v>
      </c>
      <c r="E200" s="52">
        <v>57</v>
      </c>
      <c r="F200" s="52">
        <v>51</v>
      </c>
      <c r="G200" s="52">
        <v>0</v>
      </c>
      <c r="H200" s="52">
        <v>0</v>
      </c>
      <c r="I200" s="52">
        <v>124</v>
      </c>
      <c r="J200" s="84">
        <v>3.2717678100263852</v>
      </c>
      <c r="K200" s="55" t="s">
        <v>682</v>
      </c>
      <c r="L200" s="84">
        <v>0</v>
      </c>
      <c r="M200" s="84">
        <v>1.0158730158730158</v>
      </c>
      <c r="N200" s="84">
        <v>3.8987688098495212</v>
      </c>
      <c r="O200" s="84">
        <v>6.7729083665338639</v>
      </c>
      <c r="P200" s="84">
        <v>3.2717678100263852</v>
      </c>
      <c r="BQ200" s="53"/>
      <c r="BR200" s="54"/>
      <c r="BS200" s="54"/>
      <c r="BT200" s="54"/>
    </row>
    <row r="201" spans="2:72">
      <c r="B201" s="55" t="s">
        <v>683</v>
      </c>
      <c r="C201" s="85">
        <v>0</v>
      </c>
      <c r="D201" s="52">
        <v>20</v>
      </c>
      <c r="E201" s="52">
        <v>59</v>
      </c>
      <c r="F201" s="52">
        <v>53</v>
      </c>
      <c r="G201" s="52">
        <v>0</v>
      </c>
      <c r="H201" s="52">
        <v>0</v>
      </c>
      <c r="I201" s="52">
        <v>132</v>
      </c>
      <c r="J201" s="84">
        <v>3.4828496042216357</v>
      </c>
      <c r="K201" s="55" t="s">
        <v>683</v>
      </c>
      <c r="L201" s="84">
        <v>0</v>
      </c>
      <c r="M201" s="84">
        <v>1.2698412698412698</v>
      </c>
      <c r="N201" s="84">
        <v>4.0355677154582761</v>
      </c>
      <c r="O201" s="84">
        <v>7.0385126162018601</v>
      </c>
      <c r="P201" s="84">
        <v>3.4828496042216357</v>
      </c>
      <c r="BQ201" s="53"/>
      <c r="BR201" s="54"/>
      <c r="BS201" s="54"/>
      <c r="BT201" s="54"/>
    </row>
    <row r="202" spans="2:72">
      <c r="B202" s="55" t="s">
        <v>684</v>
      </c>
      <c r="C202" s="85">
        <v>0</v>
      </c>
      <c r="D202" s="52">
        <v>27</v>
      </c>
      <c r="E202" s="52">
        <v>70</v>
      </c>
      <c r="F202" s="52">
        <v>83</v>
      </c>
      <c r="G202" s="52">
        <v>0</v>
      </c>
      <c r="H202" s="52">
        <v>0</v>
      </c>
      <c r="I202" s="52">
        <v>180</v>
      </c>
      <c r="J202" s="84">
        <v>4.7493403693931393</v>
      </c>
      <c r="K202" s="55" t="s">
        <v>684</v>
      </c>
      <c r="L202" s="84">
        <v>0</v>
      </c>
      <c r="M202" s="84">
        <v>1.7142857142857144</v>
      </c>
      <c r="N202" s="84">
        <v>4.7879616963064295</v>
      </c>
      <c r="O202" s="84">
        <v>11.022576361221779</v>
      </c>
      <c r="P202" s="84">
        <v>4.7493403693931393</v>
      </c>
      <c r="BQ202" s="53"/>
      <c r="BR202" s="54"/>
      <c r="BS202" s="54"/>
      <c r="BT202" s="54"/>
    </row>
    <row r="203" spans="2:72">
      <c r="B203" s="55" t="s">
        <v>685</v>
      </c>
      <c r="C203" s="85">
        <v>0</v>
      </c>
      <c r="D203" s="52">
        <v>15</v>
      </c>
      <c r="E203" s="52">
        <v>48</v>
      </c>
      <c r="F203" s="52">
        <v>58</v>
      </c>
      <c r="G203" s="52">
        <v>0</v>
      </c>
      <c r="H203" s="52">
        <v>0</v>
      </c>
      <c r="I203" s="52">
        <v>121</v>
      </c>
      <c r="J203" s="84">
        <v>3.1926121372031666</v>
      </c>
      <c r="K203" s="55" t="s">
        <v>685</v>
      </c>
      <c r="L203" s="84">
        <v>0</v>
      </c>
      <c r="M203" s="84">
        <v>0.95238095238095244</v>
      </c>
      <c r="N203" s="84">
        <v>3.2831737346101231</v>
      </c>
      <c r="O203" s="84">
        <v>7.7025232403718462</v>
      </c>
      <c r="P203" s="84">
        <v>3.1926121372031666</v>
      </c>
      <c r="BQ203" s="53"/>
      <c r="BR203" s="54"/>
      <c r="BS203" s="54"/>
      <c r="BT203" s="54"/>
    </row>
    <row r="204" spans="2:72">
      <c r="B204" s="55" t="s">
        <v>686</v>
      </c>
      <c r="C204" s="85">
        <v>0</v>
      </c>
      <c r="D204" s="52">
        <v>10</v>
      </c>
      <c r="E204" s="52">
        <v>33</v>
      </c>
      <c r="F204" s="52">
        <v>57</v>
      </c>
      <c r="G204" s="52">
        <v>0</v>
      </c>
      <c r="H204" s="52">
        <v>0</v>
      </c>
      <c r="I204" s="52">
        <v>100</v>
      </c>
      <c r="J204" s="84">
        <v>2.4679170779861797</v>
      </c>
      <c r="K204" s="55" t="s">
        <v>686</v>
      </c>
      <c r="L204" s="84">
        <v>0</v>
      </c>
      <c r="M204" s="84">
        <v>0.59101654846335694</v>
      </c>
      <c r="N204" s="84">
        <v>2.1317829457364339</v>
      </c>
      <c r="O204" s="84">
        <v>7.0197044334975365</v>
      </c>
      <c r="P204" s="84">
        <v>2.4679170779861797</v>
      </c>
      <c r="BQ204" s="53"/>
      <c r="BR204" s="54"/>
      <c r="BS204" s="54"/>
      <c r="BT204" s="54"/>
    </row>
    <row r="205" spans="2:72">
      <c r="B205" s="55" t="s">
        <v>687</v>
      </c>
      <c r="C205" s="85">
        <v>0</v>
      </c>
      <c r="D205" s="52">
        <v>21</v>
      </c>
      <c r="E205" s="52">
        <v>29</v>
      </c>
      <c r="F205" s="52">
        <v>79</v>
      </c>
      <c r="G205" s="52">
        <v>0</v>
      </c>
      <c r="H205" s="52">
        <v>0</v>
      </c>
      <c r="I205" s="52">
        <v>129</v>
      </c>
      <c r="J205" s="84">
        <v>3.1836130306021717</v>
      </c>
      <c r="K205" s="55" t="s">
        <v>687</v>
      </c>
      <c r="L205" s="84">
        <v>0</v>
      </c>
      <c r="M205" s="84">
        <v>1.2411347517730498</v>
      </c>
      <c r="N205" s="84">
        <v>1.8733850129198968</v>
      </c>
      <c r="O205" s="84">
        <v>9.7290640394088683</v>
      </c>
      <c r="P205" s="84">
        <v>3.1836130306021717</v>
      </c>
      <c r="BQ205" s="53"/>
      <c r="BR205" s="54"/>
      <c r="BS205" s="54"/>
      <c r="BT205" s="54"/>
    </row>
    <row r="206" spans="2:72">
      <c r="B206" s="55" t="s">
        <v>688</v>
      </c>
      <c r="C206" s="85">
        <v>0</v>
      </c>
      <c r="D206" s="52">
        <v>25</v>
      </c>
      <c r="E206" s="52">
        <v>35</v>
      </c>
      <c r="F206" s="52">
        <v>76</v>
      </c>
      <c r="G206" s="52">
        <v>0</v>
      </c>
      <c r="H206" s="52">
        <v>0</v>
      </c>
      <c r="I206" s="52">
        <v>136</v>
      </c>
      <c r="J206" s="84">
        <v>3.3563672260612041</v>
      </c>
      <c r="K206" s="55" t="s">
        <v>688</v>
      </c>
      <c r="L206" s="84">
        <v>0</v>
      </c>
      <c r="M206" s="84">
        <v>1.4775413711583925</v>
      </c>
      <c r="N206" s="84">
        <v>2.260981912144703</v>
      </c>
      <c r="O206" s="84">
        <v>9.3596059113300498</v>
      </c>
      <c r="P206" s="84">
        <v>3.3563672260612041</v>
      </c>
      <c r="BQ206" s="53"/>
      <c r="BR206" s="54"/>
      <c r="BS206" s="54"/>
      <c r="BT206" s="54"/>
    </row>
    <row r="207" spans="2:72">
      <c r="B207" s="55" t="s">
        <v>689</v>
      </c>
      <c r="C207" s="85">
        <v>0</v>
      </c>
      <c r="D207" s="52">
        <v>19</v>
      </c>
      <c r="E207" s="52">
        <v>33</v>
      </c>
      <c r="F207" s="52">
        <v>116</v>
      </c>
      <c r="G207" s="52">
        <v>0</v>
      </c>
      <c r="H207" s="52">
        <v>0</v>
      </c>
      <c r="I207" s="52">
        <v>168</v>
      </c>
      <c r="J207" s="84">
        <v>4.1461006910167821</v>
      </c>
      <c r="K207" s="55" t="s">
        <v>689</v>
      </c>
      <c r="L207" s="84">
        <v>0</v>
      </c>
      <c r="M207" s="84">
        <v>1.1229314420803782</v>
      </c>
      <c r="N207" s="84">
        <v>2.1317829457364339</v>
      </c>
      <c r="O207" s="84">
        <v>14.285714285714285</v>
      </c>
      <c r="P207" s="84">
        <v>4.1461006910167821</v>
      </c>
      <c r="BQ207" s="53"/>
      <c r="BR207" s="54"/>
      <c r="BS207" s="54"/>
      <c r="BT207" s="54"/>
    </row>
    <row r="208" spans="2:72">
      <c r="B208" s="55" t="s">
        <v>690</v>
      </c>
      <c r="C208" s="85">
        <v>0</v>
      </c>
      <c r="D208" s="52">
        <v>20</v>
      </c>
      <c r="E208" s="52">
        <v>41</v>
      </c>
      <c r="F208" s="52">
        <v>128</v>
      </c>
      <c r="G208" s="52">
        <v>0</v>
      </c>
      <c r="H208" s="52">
        <v>0</v>
      </c>
      <c r="I208" s="52">
        <v>189</v>
      </c>
      <c r="J208" s="84">
        <v>4.6643632773938792</v>
      </c>
      <c r="K208" s="55" t="s">
        <v>690</v>
      </c>
      <c r="L208" s="84">
        <v>0</v>
      </c>
      <c r="M208" s="84">
        <v>1.1820330969267139</v>
      </c>
      <c r="N208" s="84">
        <v>2.648578811369509</v>
      </c>
      <c r="O208" s="84">
        <v>15.763546798029557</v>
      </c>
      <c r="P208" s="84">
        <v>4.6643632773938792</v>
      </c>
      <c r="BQ208" s="53"/>
      <c r="BR208" s="54"/>
      <c r="BS208" s="54"/>
      <c r="BT208" s="54"/>
    </row>
    <row r="209" spans="2:72">
      <c r="B209" s="55" t="s">
        <v>691</v>
      </c>
      <c r="C209" s="85">
        <v>0</v>
      </c>
      <c r="D209" s="52">
        <v>25</v>
      </c>
      <c r="E209" s="52">
        <v>34</v>
      </c>
      <c r="F209" s="52">
        <v>125</v>
      </c>
      <c r="G209" s="52">
        <v>0</v>
      </c>
      <c r="H209" s="52">
        <v>0</v>
      </c>
      <c r="I209" s="52">
        <v>184</v>
      </c>
      <c r="J209" s="84">
        <v>4.5409674234945703</v>
      </c>
      <c r="K209" s="55" t="s">
        <v>691</v>
      </c>
      <c r="L209" s="84">
        <v>0</v>
      </c>
      <c r="M209" s="84">
        <v>1.4775413711583925</v>
      </c>
      <c r="N209" s="84">
        <v>2.1963824289405682</v>
      </c>
      <c r="O209" s="84">
        <v>15.39408866995074</v>
      </c>
      <c r="P209" s="84">
        <v>4.5409674234945703</v>
      </c>
      <c r="BQ209" s="53"/>
      <c r="BR209" s="54"/>
      <c r="BS209" s="54"/>
      <c r="BT209" s="54"/>
    </row>
    <row r="210" spans="2:72">
      <c r="B210" s="55" t="s">
        <v>692</v>
      </c>
      <c r="C210" s="85">
        <v>0</v>
      </c>
      <c r="D210" s="52">
        <v>16</v>
      </c>
      <c r="E210" s="52">
        <v>38</v>
      </c>
      <c r="F210" s="52">
        <v>124</v>
      </c>
      <c r="G210" s="52">
        <v>0</v>
      </c>
      <c r="H210" s="52">
        <v>0</v>
      </c>
      <c r="I210" s="52">
        <v>178</v>
      </c>
      <c r="J210" s="84">
        <v>4.3928923988154001</v>
      </c>
      <c r="K210" s="55" t="s">
        <v>692</v>
      </c>
      <c r="L210" s="84">
        <v>0</v>
      </c>
      <c r="M210" s="84">
        <v>0.94562647754137119</v>
      </c>
      <c r="N210" s="84">
        <v>2.454780361757106</v>
      </c>
      <c r="O210" s="84">
        <v>15.270935960591133</v>
      </c>
      <c r="P210" s="84">
        <v>4.3928923988154001</v>
      </c>
      <c r="BQ210" s="53"/>
      <c r="BR210" s="54"/>
      <c r="BS210" s="54"/>
      <c r="BT210" s="54"/>
    </row>
    <row r="211" spans="2:72">
      <c r="B211" s="55" t="s">
        <v>693</v>
      </c>
      <c r="C211" s="85">
        <v>0</v>
      </c>
      <c r="D211" s="52">
        <v>15</v>
      </c>
      <c r="E211" s="52">
        <v>25</v>
      </c>
      <c r="F211" s="52">
        <v>134</v>
      </c>
      <c r="G211" s="52">
        <v>0</v>
      </c>
      <c r="H211" s="52">
        <v>0</v>
      </c>
      <c r="I211" s="52">
        <v>174</v>
      </c>
      <c r="J211" s="84">
        <v>4.2941757156959524</v>
      </c>
      <c r="K211" s="55" t="s">
        <v>693</v>
      </c>
      <c r="L211" s="84">
        <v>0</v>
      </c>
      <c r="M211" s="84">
        <v>0.88652482269503552</v>
      </c>
      <c r="N211" s="84">
        <v>1.614987080103359</v>
      </c>
      <c r="O211" s="84">
        <v>16.502463054187192</v>
      </c>
      <c r="P211" s="84">
        <v>4.2941757156959524</v>
      </c>
      <c r="BQ211" s="53"/>
      <c r="BR211" s="54"/>
      <c r="BS211" s="54"/>
      <c r="BT211" s="54"/>
    </row>
    <row r="212" spans="2:72">
      <c r="B212" s="55" t="s">
        <v>694</v>
      </c>
      <c r="C212" s="85">
        <v>0</v>
      </c>
      <c r="D212" s="52">
        <v>25</v>
      </c>
      <c r="E212" s="52">
        <v>34</v>
      </c>
      <c r="F212" s="52">
        <v>133</v>
      </c>
      <c r="G212" s="52">
        <v>0</v>
      </c>
      <c r="H212" s="52">
        <v>0</v>
      </c>
      <c r="I212" s="52">
        <v>192</v>
      </c>
      <c r="J212" s="84">
        <v>4.7384007897334648</v>
      </c>
      <c r="K212" s="55" t="s">
        <v>694</v>
      </c>
      <c r="L212" s="84">
        <v>0</v>
      </c>
      <c r="M212" s="84">
        <v>1.4775413711583925</v>
      </c>
      <c r="N212" s="84">
        <v>2.1963824289405682</v>
      </c>
      <c r="O212" s="84">
        <v>16.379310344827587</v>
      </c>
      <c r="P212" s="84">
        <v>4.7384007897334648</v>
      </c>
      <c r="BQ212" s="53"/>
      <c r="BR212" s="54"/>
      <c r="BS212" s="54"/>
      <c r="BT212" s="54"/>
    </row>
    <row r="213" spans="2:72">
      <c r="B213" s="55" t="s">
        <v>695</v>
      </c>
      <c r="C213" s="85">
        <v>0</v>
      </c>
      <c r="D213" s="52">
        <v>28</v>
      </c>
      <c r="E213" s="52">
        <v>56</v>
      </c>
      <c r="F213" s="52">
        <v>114</v>
      </c>
      <c r="G213" s="52">
        <v>0</v>
      </c>
      <c r="H213" s="52">
        <v>0</v>
      </c>
      <c r="I213" s="52">
        <v>198</v>
      </c>
      <c r="J213" s="84">
        <v>4.8864758144126359</v>
      </c>
      <c r="K213" s="55" t="s">
        <v>695</v>
      </c>
      <c r="L213" s="84">
        <v>0</v>
      </c>
      <c r="M213" s="84">
        <v>1.6548463356973995</v>
      </c>
      <c r="N213" s="84">
        <v>3.6175710594315245</v>
      </c>
      <c r="O213" s="84">
        <v>14.039408866995073</v>
      </c>
      <c r="P213" s="84">
        <v>4.8864758144126359</v>
      </c>
      <c r="BQ213" s="53"/>
      <c r="BR213" s="54"/>
      <c r="BS213" s="54"/>
      <c r="BT213" s="54"/>
    </row>
    <row r="214" spans="2:72">
      <c r="B214" s="55" t="s">
        <v>696</v>
      </c>
      <c r="C214" s="85">
        <v>0</v>
      </c>
      <c r="D214" s="52">
        <v>21</v>
      </c>
      <c r="E214" s="52">
        <v>59</v>
      </c>
      <c r="F214" s="52">
        <v>76</v>
      </c>
      <c r="G214" s="52">
        <v>0</v>
      </c>
      <c r="H214" s="52">
        <v>0</v>
      </c>
      <c r="I214" s="52">
        <v>156</v>
      </c>
      <c r="J214" s="84">
        <v>3.8499506416584404</v>
      </c>
      <c r="K214" s="55" t="s">
        <v>696</v>
      </c>
      <c r="L214" s="84">
        <v>0</v>
      </c>
      <c r="M214" s="84">
        <v>1.2411347517730498</v>
      </c>
      <c r="N214" s="84">
        <v>3.8113695090439279</v>
      </c>
      <c r="O214" s="84">
        <v>9.3596059113300498</v>
      </c>
      <c r="P214" s="84">
        <v>3.8499506416584404</v>
      </c>
      <c r="BQ214" s="53"/>
      <c r="BR214" s="54"/>
      <c r="BS214" s="54"/>
      <c r="BT214" s="54"/>
    </row>
    <row r="215" spans="2:72">
      <c r="B215" s="55" t="s">
        <v>697</v>
      </c>
      <c r="C215" s="85">
        <v>0</v>
      </c>
      <c r="D215" s="52">
        <v>20</v>
      </c>
      <c r="E215" s="52">
        <v>35</v>
      </c>
      <c r="F215" s="52">
        <v>95</v>
      </c>
      <c r="G215" s="52">
        <v>0</v>
      </c>
      <c r="H215" s="52">
        <v>0</v>
      </c>
      <c r="I215" s="52">
        <v>150</v>
      </c>
      <c r="J215" s="84">
        <v>3.6372453928225026</v>
      </c>
      <c r="K215" s="55" t="s">
        <v>697</v>
      </c>
      <c r="L215" s="84">
        <v>0</v>
      </c>
      <c r="M215" s="84">
        <v>1.1520737327188941</v>
      </c>
      <c r="N215" s="84">
        <v>2.2522522522522523</v>
      </c>
      <c r="O215" s="84">
        <v>11.390887290167866</v>
      </c>
      <c r="P215" s="84">
        <v>3.6372453928225026</v>
      </c>
      <c r="BQ215" s="53"/>
      <c r="BR215" s="54"/>
      <c r="BS215" s="54"/>
      <c r="BT215" s="54"/>
    </row>
    <row r="216" spans="2:72">
      <c r="B216" s="55" t="s">
        <v>698</v>
      </c>
      <c r="C216" s="85">
        <v>0</v>
      </c>
      <c r="D216" s="52">
        <v>22</v>
      </c>
      <c r="E216" s="52">
        <v>43</v>
      </c>
      <c r="F216" s="52">
        <v>104</v>
      </c>
      <c r="G216" s="52">
        <v>0</v>
      </c>
      <c r="H216" s="52">
        <v>0</v>
      </c>
      <c r="I216" s="52">
        <v>169</v>
      </c>
      <c r="J216" s="84">
        <v>4.0979631425800198</v>
      </c>
      <c r="K216" s="55" t="s">
        <v>698</v>
      </c>
      <c r="L216" s="84">
        <v>0</v>
      </c>
      <c r="M216" s="84">
        <v>1.2672811059907834</v>
      </c>
      <c r="N216" s="84">
        <v>2.7670527670527671</v>
      </c>
      <c r="O216" s="84">
        <v>12.470023980815348</v>
      </c>
      <c r="P216" s="84">
        <v>4.0979631425800198</v>
      </c>
      <c r="BQ216" s="53"/>
      <c r="BR216" s="54"/>
      <c r="BS216" s="54"/>
      <c r="BT216" s="54"/>
    </row>
    <row r="217" spans="2:72">
      <c r="B217" s="55" t="s">
        <v>699</v>
      </c>
      <c r="C217" s="85">
        <v>0</v>
      </c>
      <c r="D217" s="52">
        <v>26</v>
      </c>
      <c r="E217" s="52">
        <v>45</v>
      </c>
      <c r="F217" s="52">
        <v>109</v>
      </c>
      <c r="G217" s="52">
        <v>0</v>
      </c>
      <c r="H217" s="52">
        <v>0</v>
      </c>
      <c r="I217" s="52">
        <v>180</v>
      </c>
      <c r="J217" s="84">
        <v>4.3646944713870033</v>
      </c>
      <c r="K217" s="55" t="s">
        <v>699</v>
      </c>
      <c r="L217" s="84">
        <v>0</v>
      </c>
      <c r="M217" s="84">
        <v>1.4976958525345621</v>
      </c>
      <c r="N217" s="84">
        <v>2.8957528957528957</v>
      </c>
      <c r="O217" s="84">
        <v>13.069544364508392</v>
      </c>
      <c r="P217" s="84">
        <v>4.3646944713870033</v>
      </c>
      <c r="BQ217" s="53"/>
      <c r="BR217" s="54"/>
      <c r="BS217" s="54"/>
      <c r="BT217" s="54"/>
    </row>
    <row r="218" spans="2:72">
      <c r="B218" s="55" t="s">
        <v>700</v>
      </c>
      <c r="C218" s="85">
        <v>0</v>
      </c>
      <c r="D218" s="52">
        <v>25</v>
      </c>
      <c r="E218" s="52">
        <v>60</v>
      </c>
      <c r="F218" s="52">
        <v>143</v>
      </c>
      <c r="G218" s="52">
        <v>0</v>
      </c>
      <c r="H218" s="52">
        <v>0</v>
      </c>
      <c r="I218" s="52">
        <v>228</v>
      </c>
      <c r="J218" s="84">
        <v>5.5286129970902032</v>
      </c>
      <c r="K218" s="55" t="s">
        <v>700</v>
      </c>
      <c r="L218" s="84">
        <v>0</v>
      </c>
      <c r="M218" s="84">
        <v>1.4400921658986174</v>
      </c>
      <c r="N218" s="84">
        <v>3.8610038610038608</v>
      </c>
      <c r="O218" s="84">
        <v>17.146282973621101</v>
      </c>
      <c r="P218" s="84">
        <v>5.5286129970902032</v>
      </c>
      <c r="BQ218" s="53"/>
      <c r="BR218" s="54"/>
      <c r="BS218" s="54"/>
      <c r="BT218" s="54"/>
    </row>
    <row r="219" spans="2:72">
      <c r="B219" s="55" t="s">
        <v>701</v>
      </c>
      <c r="C219" s="85">
        <v>0</v>
      </c>
      <c r="D219" s="52">
        <v>22</v>
      </c>
      <c r="E219" s="52">
        <v>55</v>
      </c>
      <c r="F219" s="52">
        <v>132</v>
      </c>
      <c r="G219" s="52">
        <v>0</v>
      </c>
      <c r="H219" s="52">
        <v>0</v>
      </c>
      <c r="I219" s="52">
        <v>209</v>
      </c>
      <c r="J219" s="84">
        <v>5.0678952473326868</v>
      </c>
      <c r="K219" s="55" t="s">
        <v>701</v>
      </c>
      <c r="L219" s="84">
        <v>0</v>
      </c>
      <c r="M219" s="84">
        <v>1.2672811059907834</v>
      </c>
      <c r="N219" s="84">
        <v>3.5392535392535396</v>
      </c>
      <c r="O219" s="84">
        <v>15.827338129496402</v>
      </c>
      <c r="P219" s="84">
        <v>5.0678952473326868</v>
      </c>
      <c r="BQ219" s="53"/>
      <c r="BR219" s="54"/>
      <c r="BS219" s="54"/>
      <c r="BT219" s="54"/>
    </row>
    <row r="220" spans="2:72">
      <c r="B220" s="55" t="s">
        <v>702</v>
      </c>
      <c r="C220" s="85">
        <v>0</v>
      </c>
      <c r="D220" s="52">
        <v>22</v>
      </c>
      <c r="E220" s="52">
        <v>51</v>
      </c>
      <c r="F220" s="52">
        <v>125</v>
      </c>
      <c r="G220" s="52">
        <v>0</v>
      </c>
      <c r="H220" s="52">
        <v>0</v>
      </c>
      <c r="I220" s="52">
        <v>198</v>
      </c>
      <c r="J220" s="84">
        <v>4.8011639185257033</v>
      </c>
      <c r="K220" s="55" t="s">
        <v>702</v>
      </c>
      <c r="L220" s="84">
        <v>0</v>
      </c>
      <c r="M220" s="84">
        <v>1.2672811059907834</v>
      </c>
      <c r="N220" s="84">
        <v>3.2818532818532815</v>
      </c>
      <c r="O220" s="84">
        <v>14.98800959232614</v>
      </c>
      <c r="P220" s="84">
        <v>4.8011639185257033</v>
      </c>
      <c r="BQ220" s="53"/>
      <c r="BR220" s="54"/>
      <c r="BS220" s="54"/>
      <c r="BT220" s="54"/>
    </row>
    <row r="221" spans="2:72">
      <c r="B221" s="55" t="s">
        <v>703</v>
      </c>
      <c r="C221" s="85">
        <v>0</v>
      </c>
      <c r="D221" s="52">
        <v>20</v>
      </c>
      <c r="E221" s="52">
        <v>53</v>
      </c>
      <c r="F221" s="52">
        <v>118</v>
      </c>
      <c r="G221" s="52">
        <v>0</v>
      </c>
      <c r="H221" s="52">
        <v>0</v>
      </c>
      <c r="I221" s="52">
        <v>191</v>
      </c>
      <c r="J221" s="84">
        <v>4.6314258001939859</v>
      </c>
      <c r="K221" s="55" t="s">
        <v>703</v>
      </c>
      <c r="L221" s="84">
        <v>0</v>
      </c>
      <c r="M221" s="84">
        <v>1.1520737327188941</v>
      </c>
      <c r="N221" s="84">
        <v>3.4105534105534101</v>
      </c>
      <c r="O221" s="84">
        <v>14.148681055155876</v>
      </c>
      <c r="P221" s="84">
        <v>4.6314258001939859</v>
      </c>
      <c r="BQ221" s="53"/>
      <c r="BR221" s="54"/>
      <c r="BS221" s="54"/>
      <c r="BT221" s="54"/>
    </row>
    <row r="222" spans="2:72">
      <c r="B222" s="55" t="s">
        <v>704</v>
      </c>
      <c r="C222" s="85">
        <v>0</v>
      </c>
      <c r="D222" s="52">
        <v>25</v>
      </c>
      <c r="E222" s="52">
        <v>56</v>
      </c>
      <c r="F222" s="52">
        <v>123</v>
      </c>
      <c r="G222" s="52">
        <v>0</v>
      </c>
      <c r="H222" s="52">
        <v>0</v>
      </c>
      <c r="I222" s="52">
        <v>204</v>
      </c>
      <c r="J222" s="84">
        <v>4.9466537342386037</v>
      </c>
      <c r="K222" s="55" t="s">
        <v>704</v>
      </c>
      <c r="L222" s="84">
        <v>0</v>
      </c>
      <c r="M222" s="84">
        <v>1.4400921658986174</v>
      </c>
      <c r="N222" s="84">
        <v>3.6036036036036037</v>
      </c>
      <c r="O222" s="84">
        <v>14.748201438848922</v>
      </c>
      <c r="P222" s="84">
        <v>4.9466537342386037</v>
      </c>
      <c r="BQ222" s="53"/>
      <c r="BR222" s="54"/>
      <c r="BS222" s="54"/>
      <c r="BT222" s="54"/>
    </row>
    <row r="223" spans="2:72">
      <c r="B223" s="55" t="s">
        <v>705</v>
      </c>
      <c r="C223" s="85">
        <v>0</v>
      </c>
      <c r="D223" s="52">
        <v>22</v>
      </c>
      <c r="E223" s="52">
        <v>69</v>
      </c>
      <c r="F223" s="52">
        <v>131</v>
      </c>
      <c r="G223" s="52">
        <v>0</v>
      </c>
      <c r="H223" s="52">
        <v>0</v>
      </c>
      <c r="I223" s="52">
        <v>222</v>
      </c>
      <c r="J223" s="84">
        <v>5.3831231813773037</v>
      </c>
      <c r="K223" s="55" t="s">
        <v>705</v>
      </c>
      <c r="L223" s="84">
        <v>0</v>
      </c>
      <c r="M223" s="84">
        <v>1.2672811059907834</v>
      </c>
      <c r="N223" s="84">
        <v>4.4401544401544406</v>
      </c>
      <c r="O223" s="84">
        <v>15.707434052757794</v>
      </c>
      <c r="P223" s="84">
        <v>5.3831231813773037</v>
      </c>
      <c r="BQ223" s="53"/>
      <c r="BR223" s="54"/>
      <c r="BS223" s="54"/>
      <c r="BT223" s="54"/>
    </row>
    <row r="224" spans="2:72">
      <c r="B224" s="55" t="s">
        <v>706</v>
      </c>
      <c r="C224" s="85">
        <v>0</v>
      </c>
      <c r="D224" s="52">
        <v>32</v>
      </c>
      <c r="E224" s="52">
        <v>66</v>
      </c>
      <c r="F224" s="52">
        <v>136</v>
      </c>
      <c r="G224" s="52">
        <v>0</v>
      </c>
      <c r="H224" s="52">
        <v>0</v>
      </c>
      <c r="I224" s="52">
        <v>234</v>
      </c>
      <c r="J224" s="84">
        <v>5.6741028128031035</v>
      </c>
      <c r="K224" s="55" t="s">
        <v>706</v>
      </c>
      <c r="L224" s="84">
        <v>0</v>
      </c>
      <c r="M224" s="84">
        <v>1.8433179723502304</v>
      </c>
      <c r="N224" s="84">
        <v>4.2471042471042466</v>
      </c>
      <c r="O224" s="84">
        <v>16.306954436450841</v>
      </c>
      <c r="P224" s="84">
        <v>5.6741028128031035</v>
      </c>
      <c r="BQ224" s="53"/>
      <c r="BR224" s="54"/>
      <c r="BS224" s="54"/>
      <c r="BT224" s="54"/>
    </row>
    <row r="225" spans="2:72">
      <c r="B225" s="55" t="s">
        <v>707</v>
      </c>
      <c r="C225" s="85">
        <v>0</v>
      </c>
      <c r="D225" s="52">
        <v>21</v>
      </c>
      <c r="E225" s="52">
        <v>69</v>
      </c>
      <c r="F225" s="52">
        <v>133</v>
      </c>
      <c r="G225" s="52">
        <v>0</v>
      </c>
      <c r="H225" s="52">
        <v>0</v>
      </c>
      <c r="I225" s="52">
        <v>223</v>
      </c>
      <c r="J225" s="84">
        <v>5.40737148399612</v>
      </c>
      <c r="K225" s="55" t="s">
        <v>707</v>
      </c>
      <c r="L225" s="84">
        <v>0</v>
      </c>
      <c r="M225" s="84">
        <v>1.2096774193548387</v>
      </c>
      <c r="N225" s="84">
        <v>4.4401544401544406</v>
      </c>
      <c r="O225" s="84">
        <v>15.947242206235012</v>
      </c>
      <c r="P225" s="84">
        <v>5.40737148399612</v>
      </c>
      <c r="BQ225" s="53"/>
      <c r="BR225" s="54"/>
      <c r="BS225" s="54"/>
      <c r="BT225" s="54"/>
    </row>
    <row r="226" spans="2:72">
      <c r="B226" s="55" t="s">
        <v>708</v>
      </c>
      <c r="C226" s="85">
        <v>0</v>
      </c>
      <c r="D226" s="52">
        <v>32</v>
      </c>
      <c r="E226" s="52">
        <v>80</v>
      </c>
      <c r="F226" s="52">
        <v>157</v>
      </c>
      <c r="G226" s="52">
        <v>0</v>
      </c>
      <c r="H226" s="52">
        <v>0</v>
      </c>
      <c r="I226" s="52">
        <v>269</v>
      </c>
      <c r="J226" s="84">
        <v>6.5227934044616882</v>
      </c>
      <c r="K226" s="55" t="s">
        <v>708</v>
      </c>
      <c r="L226" s="84">
        <v>0</v>
      </c>
      <c r="M226" s="84">
        <v>1.8433179723502304</v>
      </c>
      <c r="N226" s="84">
        <v>5.1480051480051481</v>
      </c>
      <c r="O226" s="84">
        <v>18.824940047961629</v>
      </c>
      <c r="P226" s="84">
        <v>6.5227934044616882</v>
      </c>
      <c r="BQ226" s="53"/>
      <c r="BR226" s="54"/>
      <c r="BS226" s="54"/>
      <c r="BT226" s="54"/>
    </row>
    <row r="227" spans="2:72">
      <c r="B227" s="55" t="s">
        <v>709</v>
      </c>
      <c r="C227" s="85">
        <v>0</v>
      </c>
      <c r="D227" s="52">
        <v>31</v>
      </c>
      <c r="E227" s="52">
        <v>91</v>
      </c>
      <c r="F227" s="52">
        <v>157</v>
      </c>
      <c r="G227" s="52">
        <v>0</v>
      </c>
      <c r="H227" s="52">
        <v>0</v>
      </c>
      <c r="I227" s="52">
        <v>279</v>
      </c>
      <c r="J227" s="84">
        <v>6.7652764306498536</v>
      </c>
      <c r="K227" s="55" t="s">
        <v>709</v>
      </c>
      <c r="L227" s="84">
        <v>0</v>
      </c>
      <c r="M227" s="84">
        <v>1.7857142857142856</v>
      </c>
      <c r="N227" s="84">
        <v>5.8558558558558556</v>
      </c>
      <c r="O227" s="84">
        <v>18.824940047961629</v>
      </c>
      <c r="P227" s="84">
        <v>6.7652764306498536</v>
      </c>
      <c r="BQ227" s="53"/>
      <c r="BR227" s="54"/>
      <c r="BS227" s="54"/>
      <c r="BT227" s="54"/>
    </row>
    <row r="228" spans="2:72">
      <c r="B228" s="55" t="s">
        <v>710</v>
      </c>
      <c r="C228" s="85">
        <v>0</v>
      </c>
      <c r="D228" s="52">
        <v>47</v>
      </c>
      <c r="E228" s="52">
        <v>96</v>
      </c>
      <c r="F228" s="52">
        <v>164</v>
      </c>
      <c r="G228" s="52">
        <v>0</v>
      </c>
      <c r="H228" s="52">
        <v>0</v>
      </c>
      <c r="I228" s="52">
        <v>307</v>
      </c>
      <c r="J228" s="84">
        <v>7.4442289039767209</v>
      </c>
      <c r="K228" s="55" t="s">
        <v>710</v>
      </c>
      <c r="L228" s="84">
        <v>0</v>
      </c>
      <c r="M228" s="84">
        <v>2.7073732718894008</v>
      </c>
      <c r="N228" s="84">
        <v>6.1776061776061777</v>
      </c>
      <c r="O228" s="84">
        <v>19.664268585131893</v>
      </c>
      <c r="P228" s="84">
        <v>7.4442289039767209</v>
      </c>
      <c r="BQ228" s="53"/>
      <c r="BR228" s="54"/>
      <c r="BS228" s="54"/>
      <c r="BT228" s="54"/>
    </row>
    <row r="229" spans="2:72">
      <c r="B229" s="55" t="s">
        <v>711</v>
      </c>
      <c r="C229" s="85">
        <v>0</v>
      </c>
      <c r="D229" s="52">
        <v>43</v>
      </c>
      <c r="E229" s="52">
        <v>94</v>
      </c>
      <c r="F229" s="52">
        <v>142</v>
      </c>
      <c r="G229" s="52">
        <v>0</v>
      </c>
      <c r="H229" s="52">
        <v>0</v>
      </c>
      <c r="I229" s="52">
        <v>279</v>
      </c>
      <c r="J229" s="84">
        <v>6.5910701630049608</v>
      </c>
      <c r="K229" s="55" t="s">
        <v>711</v>
      </c>
      <c r="L229" s="84">
        <v>0</v>
      </c>
      <c r="M229" s="84">
        <v>2.4211711711711712</v>
      </c>
      <c r="N229" s="84">
        <v>5.9231253938248267</v>
      </c>
      <c r="O229" s="84">
        <v>16.321839080459771</v>
      </c>
      <c r="P229" s="84">
        <v>6.5910701630049608</v>
      </c>
      <c r="BQ229" s="53"/>
      <c r="BR229" s="54"/>
      <c r="BS229" s="54"/>
      <c r="BT229" s="54"/>
    </row>
    <row r="230" spans="2:72">
      <c r="B230" s="55" t="s">
        <v>712</v>
      </c>
      <c r="C230" s="85">
        <v>0</v>
      </c>
      <c r="D230" s="52">
        <v>41</v>
      </c>
      <c r="E230" s="52">
        <v>107</v>
      </c>
      <c r="F230" s="52">
        <v>142</v>
      </c>
      <c r="G230" s="52">
        <v>0</v>
      </c>
      <c r="H230" s="52">
        <v>0</v>
      </c>
      <c r="I230" s="52">
        <v>290</v>
      </c>
      <c r="J230" s="84">
        <v>6.8509331443420738</v>
      </c>
      <c r="K230" s="55" t="s">
        <v>712</v>
      </c>
      <c r="L230" s="84">
        <v>0</v>
      </c>
      <c r="M230" s="84">
        <v>2.3085585585585586</v>
      </c>
      <c r="N230" s="84">
        <v>6.7422810333963454</v>
      </c>
      <c r="O230" s="84">
        <v>16.321839080459771</v>
      </c>
      <c r="P230" s="84">
        <v>6.8509331443420738</v>
      </c>
      <c r="BQ230" s="53"/>
      <c r="BR230" s="54"/>
      <c r="BS230" s="54"/>
      <c r="BT230" s="54"/>
    </row>
    <row r="231" spans="2:72">
      <c r="B231" s="55" t="s">
        <v>713</v>
      </c>
      <c r="C231" s="85">
        <v>0</v>
      </c>
      <c r="D231" s="52">
        <v>41</v>
      </c>
      <c r="E231" s="52">
        <v>107</v>
      </c>
      <c r="F231" s="52">
        <v>141</v>
      </c>
      <c r="G231" s="52">
        <v>0</v>
      </c>
      <c r="H231" s="52">
        <v>0</v>
      </c>
      <c r="I231" s="52">
        <v>289</v>
      </c>
      <c r="J231" s="84">
        <v>6.8273092369477917</v>
      </c>
      <c r="K231" s="55" t="s">
        <v>713</v>
      </c>
      <c r="L231" s="84">
        <v>0</v>
      </c>
      <c r="M231" s="84">
        <v>2.3085585585585586</v>
      </c>
      <c r="N231" s="84">
        <v>6.7422810333963454</v>
      </c>
      <c r="O231" s="84">
        <v>16.206896551724135</v>
      </c>
      <c r="P231" s="84">
        <v>6.8273092369477917</v>
      </c>
      <c r="BQ231" s="53"/>
      <c r="BR231" s="54"/>
      <c r="BS231" s="54"/>
      <c r="BT231" s="54"/>
    </row>
    <row r="232" spans="2:72">
      <c r="B232" s="55" t="s">
        <v>714</v>
      </c>
      <c r="C232" s="85">
        <v>0</v>
      </c>
      <c r="D232" s="52">
        <v>42</v>
      </c>
      <c r="E232" s="52">
        <v>108</v>
      </c>
      <c r="F232" s="52">
        <v>140</v>
      </c>
      <c r="G232" s="52">
        <v>0</v>
      </c>
      <c r="H232" s="52">
        <v>0</v>
      </c>
      <c r="I232" s="52">
        <v>290</v>
      </c>
      <c r="J232" s="84">
        <v>6.8509331443420738</v>
      </c>
      <c r="K232" s="55" t="s">
        <v>714</v>
      </c>
      <c r="L232" s="84">
        <v>0</v>
      </c>
      <c r="M232" s="84">
        <v>2.3648648648648649</v>
      </c>
      <c r="N232" s="84">
        <v>6.8052930056710776</v>
      </c>
      <c r="O232" s="84">
        <v>16.091954022988507</v>
      </c>
      <c r="P232" s="84">
        <v>6.8509331443420738</v>
      </c>
      <c r="BQ232" s="53"/>
      <c r="BR232" s="54"/>
      <c r="BS232" s="54"/>
      <c r="BT232" s="54"/>
    </row>
    <row r="233" spans="2:72">
      <c r="B233" s="55" t="s">
        <v>715</v>
      </c>
      <c r="C233" s="85">
        <v>0</v>
      </c>
      <c r="D233" s="52">
        <v>44</v>
      </c>
      <c r="E233" s="52">
        <v>107</v>
      </c>
      <c r="F233" s="52">
        <v>130</v>
      </c>
      <c r="G233" s="52">
        <v>0</v>
      </c>
      <c r="H233" s="52">
        <v>0</v>
      </c>
      <c r="I233" s="52">
        <v>281</v>
      </c>
      <c r="J233" s="84">
        <v>6.6383179777935268</v>
      </c>
      <c r="K233" s="55" t="s">
        <v>715</v>
      </c>
      <c r="L233" s="84">
        <v>0</v>
      </c>
      <c r="M233" s="84">
        <v>2.4774774774774775</v>
      </c>
      <c r="N233" s="84">
        <v>6.7422810333963454</v>
      </c>
      <c r="O233" s="84">
        <v>14.942528735632186</v>
      </c>
      <c r="P233" s="84">
        <v>6.6383179777935268</v>
      </c>
      <c r="BQ233" s="53"/>
      <c r="BR233" s="54"/>
      <c r="BS233" s="54"/>
      <c r="BT233" s="54"/>
    </row>
    <row r="234" spans="2:72">
      <c r="B234" s="55" t="s">
        <v>716</v>
      </c>
      <c r="C234" s="85">
        <v>0</v>
      </c>
      <c r="D234" s="52">
        <v>46</v>
      </c>
      <c r="E234" s="52">
        <v>78</v>
      </c>
      <c r="F234" s="52">
        <v>134</v>
      </c>
      <c r="G234" s="52">
        <v>0</v>
      </c>
      <c r="H234" s="52">
        <v>0</v>
      </c>
      <c r="I234" s="52">
        <v>258</v>
      </c>
      <c r="J234" s="84">
        <v>6.094968107725018</v>
      </c>
      <c r="K234" s="55" t="s">
        <v>716</v>
      </c>
      <c r="L234" s="84">
        <v>0</v>
      </c>
      <c r="M234" s="84">
        <v>2.5900900900900901</v>
      </c>
      <c r="N234" s="84">
        <v>4.9149338374291114</v>
      </c>
      <c r="O234" s="84">
        <v>15.402298850574713</v>
      </c>
      <c r="P234" s="84">
        <v>6.094968107725018</v>
      </c>
      <c r="BQ234" s="53"/>
      <c r="BR234" s="54"/>
      <c r="BS234" s="54"/>
      <c r="BT234" s="54"/>
    </row>
    <row r="235" spans="2:72">
      <c r="B235" s="55" t="s">
        <v>717</v>
      </c>
      <c r="C235" s="85">
        <v>0</v>
      </c>
      <c r="D235" s="52">
        <v>53</v>
      </c>
      <c r="E235" s="52">
        <v>82</v>
      </c>
      <c r="F235" s="52">
        <v>127</v>
      </c>
      <c r="G235" s="52">
        <v>0</v>
      </c>
      <c r="H235" s="52">
        <v>0</v>
      </c>
      <c r="I235" s="52">
        <v>262</v>
      </c>
      <c r="J235" s="84">
        <v>6.1894637373021499</v>
      </c>
      <c r="K235" s="55" t="s">
        <v>717</v>
      </c>
      <c r="L235" s="84">
        <v>0</v>
      </c>
      <c r="M235" s="84">
        <v>2.9842342342342345</v>
      </c>
      <c r="N235" s="84">
        <v>5.1669817265280402</v>
      </c>
      <c r="O235" s="84">
        <v>14.597701149425287</v>
      </c>
      <c r="P235" s="84">
        <v>6.1894637373021499</v>
      </c>
      <c r="BQ235" s="53"/>
      <c r="BR235" s="54"/>
      <c r="BS235" s="54"/>
      <c r="BT235" s="54"/>
    </row>
    <row r="236" spans="2:72">
      <c r="B236" s="55" t="s">
        <v>718</v>
      </c>
      <c r="C236" s="85">
        <v>0</v>
      </c>
      <c r="D236" s="52">
        <v>58</v>
      </c>
      <c r="E236" s="52">
        <v>85</v>
      </c>
      <c r="F236" s="52">
        <v>121</v>
      </c>
      <c r="G236" s="52">
        <v>0</v>
      </c>
      <c r="H236" s="52">
        <v>0</v>
      </c>
      <c r="I236" s="52">
        <v>264</v>
      </c>
      <c r="J236" s="84">
        <v>6.2367115520907159</v>
      </c>
      <c r="K236" s="55" t="s">
        <v>718</v>
      </c>
      <c r="L236" s="84">
        <v>0</v>
      </c>
      <c r="M236" s="84">
        <v>3.2657657657657655</v>
      </c>
      <c r="N236" s="84">
        <v>5.3560176433522368</v>
      </c>
      <c r="O236" s="84">
        <v>13.908045977011493</v>
      </c>
      <c r="P236" s="84">
        <v>6.2367115520907159</v>
      </c>
      <c r="BQ236" s="53"/>
      <c r="BR236" s="54"/>
      <c r="BS236" s="54"/>
      <c r="BT236" s="54"/>
    </row>
    <row r="237" spans="2:72">
      <c r="B237" s="55" t="s">
        <v>719</v>
      </c>
      <c r="C237" s="85">
        <v>0</v>
      </c>
      <c r="D237" s="52">
        <v>50</v>
      </c>
      <c r="E237" s="52">
        <v>94</v>
      </c>
      <c r="F237" s="52">
        <v>121</v>
      </c>
      <c r="G237" s="52">
        <v>0</v>
      </c>
      <c r="H237" s="52">
        <v>0</v>
      </c>
      <c r="I237" s="52">
        <v>265</v>
      </c>
      <c r="J237" s="84">
        <v>6.2603354594849989</v>
      </c>
      <c r="K237" s="55" t="s">
        <v>719</v>
      </c>
      <c r="L237" s="84">
        <v>0</v>
      </c>
      <c r="M237" s="84">
        <v>2.8153153153153152</v>
      </c>
      <c r="N237" s="84">
        <v>5.9231253938248267</v>
      </c>
      <c r="O237" s="84">
        <v>13.908045977011493</v>
      </c>
      <c r="P237" s="84">
        <v>6.2603354594849989</v>
      </c>
      <c r="BQ237" s="53"/>
      <c r="BR237" s="54"/>
      <c r="BS237" s="54"/>
      <c r="BT237" s="54"/>
    </row>
    <row r="238" spans="2:72">
      <c r="B238" s="55" t="s">
        <v>720</v>
      </c>
      <c r="C238" s="85">
        <v>0</v>
      </c>
      <c r="D238" s="52">
        <v>50</v>
      </c>
      <c r="E238" s="52">
        <v>107</v>
      </c>
      <c r="F238" s="52">
        <v>113</v>
      </c>
      <c r="G238" s="52">
        <v>0</v>
      </c>
      <c r="H238" s="52">
        <v>0</v>
      </c>
      <c r="I238" s="52">
        <v>270</v>
      </c>
      <c r="J238" s="84">
        <v>6.378454996456413</v>
      </c>
      <c r="K238" s="55" t="s">
        <v>720</v>
      </c>
      <c r="L238" s="84">
        <v>0</v>
      </c>
      <c r="M238" s="84">
        <v>2.8153153153153152</v>
      </c>
      <c r="N238" s="84">
        <v>6.7422810333963454</v>
      </c>
      <c r="O238" s="84">
        <v>12.988505747126435</v>
      </c>
      <c r="P238" s="84">
        <v>6.378454996456413</v>
      </c>
      <c r="BQ238" s="53"/>
      <c r="BR238" s="54"/>
      <c r="BS238" s="54"/>
      <c r="BT238" s="54"/>
    </row>
    <row r="239" spans="2:72">
      <c r="B239" s="55" t="s">
        <v>721</v>
      </c>
      <c r="C239" s="85">
        <v>0</v>
      </c>
      <c r="D239" s="52">
        <v>44</v>
      </c>
      <c r="E239" s="52">
        <v>101</v>
      </c>
      <c r="F239" s="52">
        <v>120</v>
      </c>
      <c r="G239" s="52">
        <v>0</v>
      </c>
      <c r="H239" s="52">
        <v>0</v>
      </c>
      <c r="I239" s="52">
        <v>265</v>
      </c>
      <c r="J239" s="84">
        <v>6.2603354594849989</v>
      </c>
      <c r="K239" s="55" t="s">
        <v>721</v>
      </c>
      <c r="L239" s="84">
        <v>0</v>
      </c>
      <c r="M239" s="84">
        <v>2.4774774774774775</v>
      </c>
      <c r="N239" s="84">
        <v>6.3642091997479531</v>
      </c>
      <c r="O239" s="84">
        <v>13.793103448275861</v>
      </c>
      <c r="P239" s="84">
        <v>6.2603354594849989</v>
      </c>
      <c r="BQ239" s="53"/>
      <c r="BR239" s="54"/>
      <c r="BS239" s="54"/>
      <c r="BT239" s="54"/>
    </row>
    <row r="240" spans="2:72">
      <c r="B240" s="55" t="s">
        <v>722</v>
      </c>
      <c r="C240" s="85">
        <v>0</v>
      </c>
      <c r="D240" s="52">
        <v>41</v>
      </c>
      <c r="E240" s="52">
        <v>89</v>
      </c>
      <c r="F240" s="52">
        <v>100</v>
      </c>
      <c r="G240" s="52">
        <v>0</v>
      </c>
      <c r="H240" s="52">
        <v>0</v>
      </c>
      <c r="I240" s="52">
        <v>230</v>
      </c>
      <c r="J240" s="84">
        <v>5.4334987006850932</v>
      </c>
      <c r="K240" s="55" t="s">
        <v>722</v>
      </c>
      <c r="L240" s="84">
        <v>0</v>
      </c>
      <c r="M240" s="84">
        <v>2.3085585585585586</v>
      </c>
      <c r="N240" s="84">
        <v>5.6080655324511657</v>
      </c>
      <c r="O240" s="84">
        <v>11.494252873563218</v>
      </c>
      <c r="P240" s="84">
        <v>5.4334987006850932</v>
      </c>
      <c r="BQ240" s="53"/>
      <c r="BR240" s="54"/>
      <c r="BS240" s="54"/>
      <c r="BT240" s="54"/>
    </row>
    <row r="241" spans="2:72">
      <c r="B241" s="55" t="s">
        <v>723</v>
      </c>
      <c r="C241" s="85">
        <v>0</v>
      </c>
      <c r="D241" s="52">
        <v>42</v>
      </c>
      <c r="E241" s="52">
        <v>90</v>
      </c>
      <c r="F241" s="52">
        <v>123</v>
      </c>
      <c r="G241" s="52">
        <v>0</v>
      </c>
      <c r="H241" s="52">
        <v>0</v>
      </c>
      <c r="I241" s="52">
        <v>255</v>
      </c>
      <c r="J241" s="84">
        <v>6.024096385542169</v>
      </c>
      <c r="K241" s="55" t="s">
        <v>723</v>
      </c>
      <c r="L241" s="84">
        <v>0</v>
      </c>
      <c r="M241" s="84">
        <v>2.3648648648648649</v>
      </c>
      <c r="N241" s="84">
        <v>5.6710775047258979</v>
      </c>
      <c r="O241" s="84">
        <v>14.13793103448276</v>
      </c>
      <c r="P241" s="84">
        <v>6.024096385542169</v>
      </c>
      <c r="BQ241" s="53"/>
      <c r="BR241" s="54"/>
      <c r="BS241" s="54"/>
      <c r="BT241" s="54"/>
    </row>
    <row r="242" spans="2:72">
      <c r="B242" s="55" t="s">
        <v>724</v>
      </c>
      <c r="C242" s="85">
        <v>0</v>
      </c>
      <c r="D242" s="52">
        <v>43</v>
      </c>
      <c r="E242" s="52">
        <v>120</v>
      </c>
      <c r="F242" s="52">
        <v>117</v>
      </c>
      <c r="G242" s="52">
        <v>0</v>
      </c>
      <c r="H242" s="52">
        <v>0</v>
      </c>
      <c r="I242" s="52">
        <v>280</v>
      </c>
      <c r="J242" s="84">
        <v>6.6146940703992438</v>
      </c>
      <c r="K242" s="55" t="s">
        <v>724</v>
      </c>
      <c r="L242" s="84">
        <v>0</v>
      </c>
      <c r="M242" s="84">
        <v>2.4211711711711712</v>
      </c>
      <c r="N242" s="84">
        <v>7.5614366729678641</v>
      </c>
      <c r="O242" s="84">
        <v>13.448275862068964</v>
      </c>
      <c r="P242" s="84">
        <v>6.6146940703992438</v>
      </c>
      <c r="BQ242" s="53"/>
      <c r="BR242" s="54"/>
      <c r="BS242" s="54"/>
      <c r="BT242" s="54"/>
    </row>
    <row r="243" spans="2:72">
      <c r="B243" s="55" t="s">
        <v>725</v>
      </c>
      <c r="C243" s="85">
        <v>0</v>
      </c>
      <c r="D243" s="52">
        <v>27</v>
      </c>
      <c r="E243" s="52">
        <v>86</v>
      </c>
      <c r="F243" s="52">
        <v>100</v>
      </c>
      <c r="G243" s="52">
        <v>0</v>
      </c>
      <c r="H243" s="52">
        <v>0</v>
      </c>
      <c r="I243" s="52">
        <v>213</v>
      </c>
      <c r="J243" s="84">
        <v>4.9557933922754769</v>
      </c>
      <c r="K243" s="55" t="s">
        <v>725</v>
      </c>
      <c r="L243" s="84">
        <v>0</v>
      </c>
      <c r="M243" s="84">
        <v>1.4991671293725708</v>
      </c>
      <c r="N243" s="84">
        <v>5.3716427232979393</v>
      </c>
      <c r="O243" s="84">
        <v>11.160714285714286</v>
      </c>
      <c r="P243" s="84">
        <v>4.9557933922754769</v>
      </c>
      <c r="BQ243" s="53"/>
      <c r="BR243" s="54"/>
      <c r="BS243" s="54"/>
      <c r="BT243" s="54"/>
    </row>
    <row r="244" spans="2:72">
      <c r="B244" s="55" t="s">
        <v>726</v>
      </c>
      <c r="C244" s="85">
        <v>0</v>
      </c>
      <c r="D244" s="52">
        <v>36</v>
      </c>
      <c r="E244" s="52">
        <v>90</v>
      </c>
      <c r="F244" s="52">
        <v>112</v>
      </c>
      <c r="G244" s="52">
        <v>0</v>
      </c>
      <c r="H244" s="52">
        <v>0</v>
      </c>
      <c r="I244" s="52">
        <v>238</v>
      </c>
      <c r="J244" s="84">
        <v>5.5374592833876219</v>
      </c>
      <c r="K244" s="55" t="s">
        <v>726</v>
      </c>
      <c r="L244" s="84">
        <v>0</v>
      </c>
      <c r="M244" s="84">
        <v>1.9988895058300944</v>
      </c>
      <c r="N244" s="84">
        <v>5.6214865708931914</v>
      </c>
      <c r="O244" s="84">
        <v>12.5</v>
      </c>
      <c r="P244" s="84">
        <v>5.5374592833876219</v>
      </c>
      <c r="BQ244" s="53"/>
      <c r="BR244" s="54"/>
      <c r="BS244" s="54"/>
      <c r="BT244" s="54"/>
    </row>
    <row r="245" spans="2:72">
      <c r="B245" s="55" t="s">
        <v>727</v>
      </c>
      <c r="C245" s="85">
        <v>0</v>
      </c>
      <c r="D245" s="52">
        <v>44</v>
      </c>
      <c r="E245" s="52">
        <v>88</v>
      </c>
      <c r="F245" s="52">
        <v>114</v>
      </c>
      <c r="G245" s="52">
        <v>0</v>
      </c>
      <c r="H245" s="52">
        <v>0</v>
      </c>
      <c r="I245" s="52">
        <v>246</v>
      </c>
      <c r="J245" s="84">
        <v>5.7235923685435086</v>
      </c>
      <c r="K245" s="55" t="s">
        <v>727</v>
      </c>
      <c r="L245" s="84">
        <v>0</v>
      </c>
      <c r="M245" s="84">
        <v>2.4430871737923376</v>
      </c>
      <c r="N245" s="84">
        <v>5.4965646470955649</v>
      </c>
      <c r="O245" s="84">
        <v>12.723214285714285</v>
      </c>
      <c r="P245" s="84">
        <v>5.7235923685435086</v>
      </c>
      <c r="BQ245" s="53"/>
      <c r="BR245" s="54"/>
      <c r="BS245" s="54"/>
      <c r="BT245" s="54"/>
    </row>
    <row r="246" spans="2:72">
      <c r="B246" s="55" t="s">
        <v>728</v>
      </c>
      <c r="C246" s="85">
        <v>0</v>
      </c>
      <c r="D246" s="52">
        <v>44</v>
      </c>
      <c r="E246" s="52">
        <v>93</v>
      </c>
      <c r="F246" s="52">
        <v>111</v>
      </c>
      <c r="G246" s="52">
        <v>0</v>
      </c>
      <c r="H246" s="52">
        <v>0</v>
      </c>
      <c r="I246" s="52">
        <v>248</v>
      </c>
      <c r="J246" s="84">
        <v>5.7701256398324805</v>
      </c>
      <c r="K246" s="55" t="s">
        <v>728</v>
      </c>
      <c r="L246" s="84">
        <v>0</v>
      </c>
      <c r="M246" s="84">
        <v>2.4430871737923376</v>
      </c>
      <c r="N246" s="84">
        <v>5.8088694565896315</v>
      </c>
      <c r="O246" s="84">
        <v>12.388392857142858</v>
      </c>
      <c r="P246" s="84">
        <v>5.7701256398324805</v>
      </c>
      <c r="BQ246" s="53"/>
      <c r="BR246" s="54"/>
      <c r="BS246" s="54"/>
      <c r="BT246" s="54"/>
    </row>
    <row r="247" spans="2:72">
      <c r="B247" s="55" t="s">
        <v>729</v>
      </c>
      <c r="C247" s="85">
        <v>0</v>
      </c>
      <c r="D247" s="52">
        <v>50</v>
      </c>
      <c r="E247" s="52">
        <v>97</v>
      </c>
      <c r="F247" s="52">
        <v>112</v>
      </c>
      <c r="G247" s="52">
        <v>0</v>
      </c>
      <c r="H247" s="52">
        <v>0</v>
      </c>
      <c r="I247" s="52">
        <v>259</v>
      </c>
      <c r="J247" s="84">
        <v>6.0260586319218241</v>
      </c>
      <c r="K247" s="55" t="s">
        <v>729</v>
      </c>
      <c r="L247" s="84">
        <v>0</v>
      </c>
      <c r="M247" s="84">
        <v>2.7762354247640197</v>
      </c>
      <c r="N247" s="84">
        <v>6.0587133041848844</v>
      </c>
      <c r="O247" s="84">
        <v>12.5</v>
      </c>
      <c r="P247" s="84">
        <v>6.0260586319218241</v>
      </c>
      <c r="BQ247" s="53"/>
      <c r="BR247" s="54"/>
      <c r="BS247" s="54"/>
      <c r="BT247" s="54"/>
    </row>
    <row r="248" spans="2:72">
      <c r="B248" s="55" t="s">
        <v>730</v>
      </c>
      <c r="C248" s="85">
        <v>0</v>
      </c>
      <c r="D248" s="52">
        <v>46</v>
      </c>
      <c r="E248" s="52">
        <v>123</v>
      </c>
      <c r="F248" s="52">
        <v>128</v>
      </c>
      <c r="G248" s="52">
        <v>0</v>
      </c>
      <c r="H248" s="52">
        <v>0</v>
      </c>
      <c r="I248" s="52">
        <v>297</v>
      </c>
      <c r="J248" s="84">
        <v>6.9101907864122847</v>
      </c>
      <c r="K248" s="55" t="s">
        <v>730</v>
      </c>
      <c r="L248" s="84">
        <v>0</v>
      </c>
      <c r="M248" s="84">
        <v>2.5541365907828983</v>
      </c>
      <c r="N248" s="84">
        <v>7.6826983135540292</v>
      </c>
      <c r="O248" s="84">
        <v>14.285714285714285</v>
      </c>
      <c r="P248" s="84">
        <v>6.9101907864122847</v>
      </c>
      <c r="BQ248" s="53"/>
      <c r="BR248" s="54"/>
      <c r="BS248" s="54"/>
      <c r="BT248" s="54"/>
    </row>
    <row r="249" spans="2:72">
      <c r="B249" s="55" t="s">
        <v>731</v>
      </c>
      <c r="C249" s="85">
        <v>0</v>
      </c>
      <c r="D249" s="52">
        <v>58</v>
      </c>
      <c r="E249" s="52">
        <v>118</v>
      </c>
      <c r="F249" s="52">
        <v>144</v>
      </c>
      <c r="G249" s="52">
        <v>0</v>
      </c>
      <c r="H249" s="52">
        <v>0</v>
      </c>
      <c r="I249" s="52">
        <v>323</v>
      </c>
      <c r="J249" s="84">
        <v>7.5151233131689157</v>
      </c>
      <c r="K249" s="55" t="s">
        <v>731</v>
      </c>
      <c r="L249" s="84">
        <v>0</v>
      </c>
      <c r="M249" s="84">
        <v>3.220433092726263</v>
      </c>
      <c r="N249" s="84">
        <v>7.3703935040599617</v>
      </c>
      <c r="O249" s="84">
        <v>16.071428571428573</v>
      </c>
      <c r="P249" s="84">
        <v>7.5151233131689157</v>
      </c>
      <c r="BQ249" s="53"/>
      <c r="BR249" s="54"/>
      <c r="BS249" s="54"/>
      <c r="BT249" s="54"/>
    </row>
    <row r="250" spans="2:72">
      <c r="B250" s="55" t="s">
        <v>732</v>
      </c>
      <c r="C250" s="85">
        <v>0</v>
      </c>
      <c r="D250" s="52">
        <v>50</v>
      </c>
      <c r="E250" s="52">
        <v>108</v>
      </c>
      <c r="F250" s="52">
        <v>124</v>
      </c>
      <c r="G250" s="52">
        <v>0</v>
      </c>
      <c r="H250" s="52">
        <v>0</v>
      </c>
      <c r="I250" s="52">
        <v>282</v>
      </c>
      <c r="J250" s="84">
        <v>6.5611912517449982</v>
      </c>
      <c r="K250" s="55" t="s">
        <v>732</v>
      </c>
      <c r="L250" s="84">
        <v>0</v>
      </c>
      <c r="M250" s="84">
        <v>2.7762354247640197</v>
      </c>
      <c r="N250" s="84">
        <v>6.7457838850718304</v>
      </c>
      <c r="O250" s="84">
        <v>13.839285714285715</v>
      </c>
      <c r="P250" s="84">
        <v>6.5611912517449982</v>
      </c>
      <c r="BQ250" s="53"/>
      <c r="BR250" s="54"/>
      <c r="BS250" s="54"/>
      <c r="BT250" s="54"/>
    </row>
    <row r="251" spans="2:72">
      <c r="B251" s="55" t="s">
        <v>733</v>
      </c>
      <c r="C251" s="85">
        <v>0</v>
      </c>
      <c r="D251" s="52">
        <v>61</v>
      </c>
      <c r="E251" s="52">
        <v>125</v>
      </c>
      <c r="F251" s="52">
        <v>129</v>
      </c>
      <c r="G251" s="52">
        <v>0</v>
      </c>
      <c r="H251" s="52">
        <v>0</v>
      </c>
      <c r="I251" s="52">
        <v>315</v>
      </c>
      <c r="J251" s="84">
        <v>7.3289902280130299</v>
      </c>
      <c r="K251" s="55" t="s">
        <v>733</v>
      </c>
      <c r="L251" s="84">
        <v>0</v>
      </c>
      <c r="M251" s="84">
        <v>3.387007218212104</v>
      </c>
      <c r="N251" s="84">
        <v>7.8076202373516548</v>
      </c>
      <c r="O251" s="84">
        <v>14.397321428571427</v>
      </c>
      <c r="P251" s="84">
        <v>7.3289902280130299</v>
      </c>
      <c r="BQ251" s="53"/>
      <c r="BR251" s="54"/>
      <c r="BS251" s="54"/>
      <c r="BT251" s="54"/>
    </row>
    <row r="252" spans="2:72">
      <c r="B252" s="55" t="s">
        <v>734</v>
      </c>
      <c r="C252" s="85">
        <v>0</v>
      </c>
      <c r="D252" s="52">
        <v>81</v>
      </c>
      <c r="E252" s="52">
        <v>112</v>
      </c>
      <c r="F252" s="52">
        <v>153</v>
      </c>
      <c r="G252" s="52">
        <v>0</v>
      </c>
      <c r="H252" s="52">
        <v>0</v>
      </c>
      <c r="I252" s="52">
        <v>346</v>
      </c>
      <c r="J252" s="84">
        <v>8.0502559329920906</v>
      </c>
      <c r="K252" s="55" t="s">
        <v>734</v>
      </c>
      <c r="L252" s="84">
        <v>0</v>
      </c>
      <c r="M252" s="84">
        <v>4.4975013881177128</v>
      </c>
      <c r="N252" s="84">
        <v>6.9956277326670824</v>
      </c>
      <c r="O252" s="84">
        <v>17.075892857142858</v>
      </c>
      <c r="P252" s="84">
        <v>8.0502559329920906</v>
      </c>
      <c r="BQ252" s="53"/>
      <c r="BR252" s="54"/>
      <c r="BS252" s="54"/>
      <c r="BT252" s="54"/>
    </row>
    <row r="253" spans="2:72">
      <c r="B253" s="55" t="s">
        <v>735</v>
      </c>
      <c r="C253" s="85">
        <v>0</v>
      </c>
      <c r="D253" s="52">
        <v>60</v>
      </c>
      <c r="E253" s="52">
        <v>113</v>
      </c>
      <c r="F253" s="52">
        <v>152</v>
      </c>
      <c r="G253" s="52">
        <v>0</v>
      </c>
      <c r="H253" s="52">
        <v>0</v>
      </c>
      <c r="I253" s="52">
        <v>325</v>
      </c>
      <c r="J253" s="84">
        <v>7.5616565844578876</v>
      </c>
      <c r="K253" s="55" t="s">
        <v>735</v>
      </c>
      <c r="L253" s="84">
        <v>0</v>
      </c>
      <c r="M253" s="84">
        <v>3.3314825097168237</v>
      </c>
      <c r="N253" s="84">
        <v>7.058088694565896</v>
      </c>
      <c r="O253" s="84">
        <v>16.964285714285715</v>
      </c>
      <c r="P253" s="84">
        <v>7.5616565844578876</v>
      </c>
      <c r="BQ253" s="53"/>
      <c r="BR253" s="54"/>
      <c r="BS253" s="54"/>
      <c r="BT253" s="54"/>
    </row>
    <row r="254" spans="2:72">
      <c r="B254" s="55" t="s">
        <v>736</v>
      </c>
      <c r="C254" s="85">
        <v>0</v>
      </c>
      <c r="D254" s="52">
        <v>73</v>
      </c>
      <c r="E254" s="52">
        <v>129</v>
      </c>
      <c r="F254" s="52">
        <v>179</v>
      </c>
      <c r="G254" s="52">
        <v>0</v>
      </c>
      <c r="H254" s="52">
        <v>0</v>
      </c>
      <c r="I254" s="52">
        <v>381</v>
      </c>
      <c r="J254" s="84">
        <v>8.8645881805490916</v>
      </c>
      <c r="K254" s="55" t="s">
        <v>736</v>
      </c>
      <c r="L254" s="84">
        <v>0</v>
      </c>
      <c r="M254" s="84">
        <v>4.0533037201554691</v>
      </c>
      <c r="N254" s="84">
        <v>8.0574640849469077</v>
      </c>
      <c r="O254" s="84">
        <v>19.977678571428573</v>
      </c>
      <c r="P254" s="84">
        <v>8.8645881805490916</v>
      </c>
      <c r="BQ254" s="53"/>
      <c r="BR254" s="54"/>
      <c r="BS254" s="54"/>
      <c r="BT254" s="54"/>
    </row>
    <row r="255" spans="2:72">
      <c r="B255" s="55" t="s">
        <v>737</v>
      </c>
      <c r="C255" s="85">
        <v>0</v>
      </c>
      <c r="D255" s="52">
        <v>78</v>
      </c>
      <c r="E255" s="52">
        <v>142</v>
      </c>
      <c r="F255" s="52">
        <v>151</v>
      </c>
      <c r="G255" s="52">
        <v>0</v>
      </c>
      <c r="H255" s="52">
        <v>0</v>
      </c>
      <c r="I255" s="52">
        <v>371</v>
      </c>
      <c r="J255" s="84">
        <v>8.6319218241042339</v>
      </c>
      <c r="K255" s="55" t="s">
        <v>737</v>
      </c>
      <c r="L255" s="84">
        <v>0</v>
      </c>
      <c r="M255" s="84">
        <v>4.3309272626318718</v>
      </c>
      <c r="N255" s="84">
        <v>8.869456589631481</v>
      </c>
      <c r="O255" s="84">
        <v>16.852678571428573</v>
      </c>
      <c r="P255" s="84">
        <v>8.6319218241042339</v>
      </c>
      <c r="BQ255" s="53"/>
      <c r="BR255" s="54"/>
      <c r="BS255" s="54"/>
      <c r="BT255" s="54"/>
    </row>
    <row r="256" spans="2:72">
      <c r="B256" s="55" t="s">
        <v>738</v>
      </c>
      <c r="C256" s="85">
        <v>0</v>
      </c>
      <c r="D256" s="52">
        <v>70</v>
      </c>
      <c r="E256" s="52">
        <v>126</v>
      </c>
      <c r="F256" s="52">
        <v>171</v>
      </c>
      <c r="G256" s="52">
        <v>0</v>
      </c>
      <c r="H256" s="52">
        <v>0</v>
      </c>
      <c r="I256" s="52">
        <v>367</v>
      </c>
      <c r="J256" s="84">
        <v>8.5388552815262919</v>
      </c>
      <c r="K256" s="55" t="s">
        <v>738</v>
      </c>
      <c r="L256" s="84">
        <v>0</v>
      </c>
      <c r="M256" s="84">
        <v>3.8867295946696281</v>
      </c>
      <c r="N256" s="84">
        <v>7.8700811992504685</v>
      </c>
      <c r="O256" s="84">
        <v>19.084821428571427</v>
      </c>
      <c r="P256" s="84">
        <v>8.5388552815262919</v>
      </c>
      <c r="BQ256" s="53"/>
      <c r="BR256" s="54"/>
      <c r="BS256" s="54"/>
      <c r="BT256" s="54"/>
    </row>
    <row r="257" spans="2:72">
      <c r="B257" s="55" t="s">
        <v>739</v>
      </c>
      <c r="C257" s="85">
        <v>0</v>
      </c>
      <c r="D257" s="52">
        <v>66</v>
      </c>
      <c r="E257" s="52">
        <v>130</v>
      </c>
      <c r="F257" s="52">
        <v>158</v>
      </c>
      <c r="G257" s="52">
        <v>0</v>
      </c>
      <c r="H257" s="52">
        <v>0</v>
      </c>
      <c r="I257" s="52">
        <v>354</v>
      </c>
      <c r="J257" s="84">
        <v>8.2363890181479764</v>
      </c>
      <c r="K257" s="55" t="s">
        <v>739</v>
      </c>
      <c r="L257" s="84">
        <v>0</v>
      </c>
      <c r="M257" s="84">
        <v>3.6646307606885067</v>
      </c>
      <c r="N257" s="84">
        <v>8.1199250468457222</v>
      </c>
      <c r="O257" s="84">
        <v>17.633928571428573</v>
      </c>
      <c r="P257" s="84">
        <v>8.2363890181479764</v>
      </c>
      <c r="BQ257" s="53"/>
      <c r="BR257" s="54"/>
      <c r="BS257" s="54"/>
      <c r="BT257" s="54"/>
    </row>
    <row r="258" spans="2:72">
      <c r="B258" s="55" t="s">
        <v>740</v>
      </c>
      <c r="C258" s="85">
        <v>0</v>
      </c>
      <c r="D258" s="52">
        <v>62</v>
      </c>
      <c r="E258" s="52">
        <v>153</v>
      </c>
      <c r="F258" s="52">
        <v>151</v>
      </c>
      <c r="G258" s="52">
        <v>0</v>
      </c>
      <c r="H258" s="52">
        <v>0</v>
      </c>
      <c r="I258" s="52">
        <v>366</v>
      </c>
      <c r="J258" s="84">
        <v>8.515588645881806</v>
      </c>
      <c r="K258" s="55" t="s">
        <v>740</v>
      </c>
      <c r="L258" s="84">
        <v>0</v>
      </c>
      <c r="M258" s="84">
        <v>3.4425319267073844</v>
      </c>
      <c r="N258" s="84">
        <v>9.5565271705184269</v>
      </c>
      <c r="O258" s="84">
        <v>16.852678571428573</v>
      </c>
      <c r="P258" s="84">
        <v>8.515588645881806</v>
      </c>
      <c r="BQ258" s="53"/>
      <c r="BR258" s="54"/>
      <c r="BS258" s="54"/>
      <c r="BT258" s="54"/>
    </row>
    <row r="259" spans="2:72">
      <c r="B259" s="55" t="s">
        <v>741</v>
      </c>
      <c r="C259" s="85">
        <v>0</v>
      </c>
      <c r="D259" s="52">
        <v>66</v>
      </c>
      <c r="E259" s="52">
        <v>148</v>
      </c>
      <c r="F259" s="52">
        <v>138</v>
      </c>
      <c r="G259" s="52">
        <v>0</v>
      </c>
      <c r="H259" s="52">
        <v>0</v>
      </c>
      <c r="I259" s="52">
        <v>352</v>
      </c>
      <c r="J259" s="84">
        <v>8.1898557468590045</v>
      </c>
      <c r="K259" s="55" t="s">
        <v>741</v>
      </c>
      <c r="L259" s="84">
        <v>0</v>
      </c>
      <c r="M259" s="84">
        <v>3.6646307606885067</v>
      </c>
      <c r="N259" s="84">
        <v>9.2442223610243595</v>
      </c>
      <c r="O259" s="84">
        <v>15.401785714285715</v>
      </c>
      <c r="P259" s="84">
        <v>8.1898557468590045</v>
      </c>
      <c r="BQ259" s="53"/>
      <c r="BR259" s="54"/>
      <c r="BS259" s="54"/>
      <c r="BT259" s="54"/>
    </row>
    <row r="260" spans="2:72">
      <c r="B260" s="55" t="s">
        <v>742</v>
      </c>
      <c r="C260" s="85">
        <v>0</v>
      </c>
      <c r="D260" s="52">
        <v>59</v>
      </c>
      <c r="E260" s="52">
        <v>131</v>
      </c>
      <c r="F260" s="52">
        <v>142</v>
      </c>
      <c r="G260" s="52">
        <v>0</v>
      </c>
      <c r="H260" s="52">
        <v>0</v>
      </c>
      <c r="I260" s="52">
        <v>332</v>
      </c>
      <c r="J260" s="84">
        <v>7.7245230339692883</v>
      </c>
      <c r="K260" s="55" t="s">
        <v>742</v>
      </c>
      <c r="L260" s="84">
        <v>0</v>
      </c>
      <c r="M260" s="84">
        <v>3.2759578012215433</v>
      </c>
      <c r="N260" s="84">
        <v>8.1823860087445333</v>
      </c>
      <c r="O260" s="84">
        <v>15.848214285714285</v>
      </c>
      <c r="P260" s="84">
        <v>7.7245230339692883</v>
      </c>
      <c r="BQ260" s="53"/>
      <c r="BR260" s="54"/>
      <c r="BS260" s="54"/>
      <c r="BT260" s="54"/>
    </row>
    <row r="261" spans="2:72">
      <c r="B261" s="55" t="s">
        <v>743</v>
      </c>
      <c r="C261" s="85">
        <v>0</v>
      </c>
      <c r="D261" s="52">
        <v>63</v>
      </c>
      <c r="E261" s="52">
        <v>140</v>
      </c>
      <c r="F261" s="52">
        <v>168</v>
      </c>
      <c r="G261" s="52">
        <v>0</v>
      </c>
      <c r="H261" s="52">
        <v>0</v>
      </c>
      <c r="I261" s="52">
        <v>371</v>
      </c>
      <c r="J261" s="84">
        <v>8.6319218241042339</v>
      </c>
      <c r="K261" s="55" t="s">
        <v>743</v>
      </c>
      <c r="L261" s="84">
        <v>0</v>
      </c>
      <c r="M261" s="84">
        <v>3.4980566352026647</v>
      </c>
      <c r="N261" s="84">
        <v>8.7445346658338536</v>
      </c>
      <c r="O261" s="84">
        <v>18.75</v>
      </c>
      <c r="P261" s="84">
        <v>8.6319218241042339</v>
      </c>
      <c r="BQ261" s="53"/>
      <c r="BR261" s="54"/>
      <c r="BS261" s="54"/>
      <c r="BT261" s="54"/>
    </row>
    <row r="262" spans="2:72">
      <c r="B262" s="55" t="s">
        <v>744</v>
      </c>
      <c r="C262" s="85">
        <v>0</v>
      </c>
      <c r="D262" s="52">
        <v>41</v>
      </c>
      <c r="E262" s="52">
        <v>115</v>
      </c>
      <c r="F262" s="52">
        <v>93</v>
      </c>
      <c r="G262" s="52">
        <v>0</v>
      </c>
      <c r="H262" s="52">
        <v>0</v>
      </c>
      <c r="I262" s="52">
        <v>249</v>
      </c>
      <c r="J262" s="84">
        <v>5.7933922754769664</v>
      </c>
      <c r="K262" s="55" t="s">
        <v>744</v>
      </c>
      <c r="L262" s="84">
        <v>0</v>
      </c>
      <c r="M262" s="84">
        <v>2.2765130483064966</v>
      </c>
      <c r="N262" s="84">
        <v>7.1830106183635225</v>
      </c>
      <c r="O262" s="84">
        <v>10.379464285714286</v>
      </c>
      <c r="P262" s="84">
        <v>5.7933922754769664</v>
      </c>
      <c r="BQ262" s="53"/>
      <c r="BR262" s="54"/>
      <c r="BS262" s="54"/>
      <c r="BT262" s="54"/>
    </row>
    <row r="263" spans="2:72">
      <c r="B263" s="55" t="s">
        <v>745</v>
      </c>
      <c r="C263" s="85">
        <v>0</v>
      </c>
      <c r="D263" s="52">
        <v>58</v>
      </c>
      <c r="E263" s="52">
        <v>141</v>
      </c>
      <c r="F263" s="52">
        <v>151</v>
      </c>
      <c r="G263" s="52">
        <v>0</v>
      </c>
      <c r="H263" s="52">
        <v>0</v>
      </c>
      <c r="I263" s="52">
        <v>350</v>
      </c>
      <c r="J263" s="84">
        <v>8.1433224755700326</v>
      </c>
      <c r="K263" s="55" t="s">
        <v>745</v>
      </c>
      <c r="L263" s="84">
        <v>0</v>
      </c>
      <c r="M263" s="84">
        <v>3.220433092726263</v>
      </c>
      <c r="N263" s="84">
        <v>8.8069956277326664</v>
      </c>
      <c r="O263" s="84">
        <v>16.852678571428573</v>
      </c>
      <c r="P263" s="84">
        <v>8.1433224755700326</v>
      </c>
      <c r="BQ263" s="53"/>
      <c r="BR263" s="54"/>
      <c r="BS263" s="54"/>
      <c r="BT263" s="54"/>
    </row>
    <row r="264" spans="2:72">
      <c r="B264" s="55" t="s">
        <v>746</v>
      </c>
      <c r="C264" s="85">
        <v>0</v>
      </c>
      <c r="D264" s="52">
        <v>65</v>
      </c>
      <c r="E264" s="52">
        <v>140</v>
      </c>
      <c r="F264" s="52">
        <v>158</v>
      </c>
      <c r="G264" s="52">
        <v>0</v>
      </c>
      <c r="H264" s="52">
        <v>0</v>
      </c>
      <c r="I264" s="52">
        <v>363</v>
      </c>
      <c r="J264" s="84">
        <v>8.4457887389483481</v>
      </c>
      <c r="K264" s="55" t="s">
        <v>746</v>
      </c>
      <c r="L264" s="84">
        <v>0</v>
      </c>
      <c r="M264" s="84">
        <v>3.6091060521932263</v>
      </c>
      <c r="N264" s="84">
        <v>8.7445346658338536</v>
      </c>
      <c r="O264" s="84">
        <v>17.633928571428573</v>
      </c>
      <c r="P264" s="84">
        <v>8.4457887389483481</v>
      </c>
      <c r="BQ264" s="53"/>
      <c r="BR264" s="54"/>
      <c r="BS264" s="54"/>
      <c r="BT264" s="54"/>
    </row>
    <row r="265" spans="2:72">
      <c r="B265" s="55" t="s">
        <v>747</v>
      </c>
      <c r="C265" s="85">
        <v>0</v>
      </c>
      <c r="D265" s="52">
        <v>60</v>
      </c>
      <c r="E265" s="52">
        <v>111</v>
      </c>
      <c r="F265" s="52">
        <v>135</v>
      </c>
      <c r="G265" s="52">
        <v>0</v>
      </c>
      <c r="H265" s="52">
        <v>0</v>
      </c>
      <c r="I265" s="52">
        <v>306</v>
      </c>
      <c r="J265" s="84">
        <v>7.1195905072126573</v>
      </c>
      <c r="K265" s="55" t="s">
        <v>747</v>
      </c>
      <c r="L265" s="84">
        <v>0</v>
      </c>
      <c r="M265" s="84">
        <v>3.3314825097168237</v>
      </c>
      <c r="N265" s="84">
        <v>6.9331667707682705</v>
      </c>
      <c r="O265" s="84">
        <v>15.066964285714285</v>
      </c>
      <c r="P265" s="84">
        <v>7.1195905072126573</v>
      </c>
      <c r="BQ265" s="53"/>
      <c r="BR265" s="54"/>
      <c r="BS265" s="54"/>
      <c r="BT265" s="54"/>
    </row>
    <row r="266" spans="2:72">
      <c r="B266" s="55" t="s">
        <v>748</v>
      </c>
      <c r="C266" s="85">
        <v>0</v>
      </c>
      <c r="D266" s="52">
        <v>76</v>
      </c>
      <c r="E266" s="52">
        <v>134</v>
      </c>
      <c r="F266" s="52">
        <v>146</v>
      </c>
      <c r="G266" s="52">
        <v>0</v>
      </c>
      <c r="H266" s="52">
        <v>0</v>
      </c>
      <c r="I266" s="52">
        <v>356</v>
      </c>
      <c r="J266" s="84">
        <v>8.2829222894369483</v>
      </c>
      <c r="K266" s="55" t="s">
        <v>748</v>
      </c>
      <c r="L266" s="84">
        <v>0</v>
      </c>
      <c r="M266" s="84">
        <v>4.2198778456413102</v>
      </c>
      <c r="N266" s="84">
        <v>8.3697688944409734</v>
      </c>
      <c r="O266" s="84">
        <v>16.294642857142858</v>
      </c>
      <c r="P266" s="84">
        <v>8.2829222894369483</v>
      </c>
      <c r="BQ266" s="53"/>
      <c r="BR266" s="54"/>
      <c r="BS266" s="54"/>
      <c r="BT266" s="54"/>
    </row>
    <row r="267" spans="2:72">
      <c r="B267" s="55" t="s">
        <v>749</v>
      </c>
      <c r="C267" s="85">
        <v>0</v>
      </c>
      <c r="D267" s="52">
        <v>66</v>
      </c>
      <c r="E267" s="52">
        <v>146</v>
      </c>
      <c r="F267" s="52">
        <v>143</v>
      </c>
      <c r="G267" s="52">
        <v>0</v>
      </c>
      <c r="H267" s="52">
        <v>0</v>
      </c>
      <c r="I267" s="52">
        <v>355</v>
      </c>
      <c r="J267" s="84">
        <v>8.2596556537924606</v>
      </c>
      <c r="K267" s="55" t="s">
        <v>749</v>
      </c>
      <c r="L267" s="84">
        <v>0</v>
      </c>
      <c r="M267" s="84">
        <v>3.6646307606885067</v>
      </c>
      <c r="N267" s="84">
        <v>9.1193004372267339</v>
      </c>
      <c r="O267" s="84">
        <v>15.959821428571427</v>
      </c>
      <c r="P267" s="84">
        <v>8.2596556537924606</v>
      </c>
      <c r="BQ267" s="53"/>
      <c r="BR267" s="54"/>
      <c r="BS267" s="54"/>
      <c r="BT267" s="54"/>
    </row>
    <row r="268" spans="2:72">
      <c r="B268" s="55" t="s">
        <v>750</v>
      </c>
      <c r="C268" s="85">
        <v>0</v>
      </c>
      <c r="D268" s="52">
        <v>62</v>
      </c>
      <c r="E268" s="52">
        <v>148</v>
      </c>
      <c r="F268" s="52">
        <v>141</v>
      </c>
      <c r="G268" s="52">
        <v>0</v>
      </c>
      <c r="H268" s="52">
        <v>0</v>
      </c>
      <c r="I268" s="52">
        <v>351</v>
      </c>
      <c r="J268" s="84">
        <v>7.6570680628272259</v>
      </c>
      <c r="K268" s="55" t="s">
        <v>750</v>
      </c>
      <c r="L268" s="84">
        <v>0</v>
      </c>
      <c r="M268" s="84">
        <v>3.2580136626379401</v>
      </c>
      <c r="N268" s="84">
        <v>8.8835534213685481</v>
      </c>
      <c r="O268" s="84">
        <v>13.891625615763548</v>
      </c>
      <c r="P268" s="84">
        <v>7.6570680628272259</v>
      </c>
      <c r="BQ268" s="53"/>
      <c r="BR268" s="54"/>
      <c r="BS268" s="54"/>
      <c r="BT268" s="54"/>
    </row>
    <row r="269" spans="2:72">
      <c r="B269" s="55" t="s">
        <v>751</v>
      </c>
      <c r="C269" s="85">
        <v>0</v>
      </c>
      <c r="D269" s="52">
        <v>77</v>
      </c>
      <c r="E269" s="52">
        <v>120</v>
      </c>
      <c r="F269" s="52">
        <v>124</v>
      </c>
      <c r="G269" s="52">
        <v>0</v>
      </c>
      <c r="H269" s="52">
        <v>0</v>
      </c>
      <c r="I269" s="52">
        <v>321</v>
      </c>
      <c r="J269" s="84">
        <v>7.0026178010471201</v>
      </c>
      <c r="K269" s="55" t="s">
        <v>751</v>
      </c>
      <c r="L269" s="84">
        <v>0</v>
      </c>
      <c r="M269" s="84">
        <v>4.0462427745664744</v>
      </c>
      <c r="N269" s="84">
        <v>7.2028811524609839</v>
      </c>
      <c r="O269" s="84">
        <v>12.216748768472907</v>
      </c>
      <c r="P269" s="84">
        <v>7.0026178010471201</v>
      </c>
      <c r="BQ269" s="53"/>
      <c r="BR269" s="54"/>
      <c r="BS269" s="54"/>
      <c r="BT269" s="54"/>
    </row>
    <row r="270" spans="2:72">
      <c r="B270" s="55" t="s">
        <v>752</v>
      </c>
      <c r="C270" s="85">
        <v>0</v>
      </c>
      <c r="D270" s="52">
        <v>67</v>
      </c>
      <c r="E270" s="52">
        <v>126</v>
      </c>
      <c r="F270" s="52">
        <v>148</v>
      </c>
      <c r="G270" s="52">
        <v>0</v>
      </c>
      <c r="H270" s="52">
        <v>0</v>
      </c>
      <c r="I270" s="52">
        <v>341</v>
      </c>
      <c r="J270" s="84">
        <v>7.4389179755671897</v>
      </c>
      <c r="K270" s="55" t="s">
        <v>752</v>
      </c>
      <c r="L270" s="84">
        <v>0</v>
      </c>
      <c r="M270" s="84">
        <v>3.5207566999474511</v>
      </c>
      <c r="N270" s="84">
        <v>7.5630252100840334</v>
      </c>
      <c r="O270" s="84">
        <v>14.58128078817734</v>
      </c>
      <c r="P270" s="84">
        <v>7.4389179755671897</v>
      </c>
      <c r="BQ270" s="53"/>
      <c r="BR270" s="54"/>
      <c r="BS270" s="54"/>
      <c r="BT270" s="54"/>
    </row>
    <row r="271" spans="2:72">
      <c r="B271" s="55" t="s">
        <v>753</v>
      </c>
      <c r="C271" s="85">
        <v>0</v>
      </c>
      <c r="D271" s="52">
        <v>63</v>
      </c>
      <c r="E271" s="52">
        <v>126</v>
      </c>
      <c r="F271" s="52">
        <v>162</v>
      </c>
      <c r="G271" s="52">
        <v>0</v>
      </c>
      <c r="H271" s="52">
        <v>0</v>
      </c>
      <c r="I271" s="52">
        <v>351</v>
      </c>
      <c r="J271" s="84">
        <v>7.6570680628272259</v>
      </c>
      <c r="K271" s="55" t="s">
        <v>753</v>
      </c>
      <c r="L271" s="84">
        <v>0</v>
      </c>
      <c r="M271" s="84">
        <v>3.3105622700998421</v>
      </c>
      <c r="N271" s="84">
        <v>7.5630252100840334</v>
      </c>
      <c r="O271" s="84">
        <v>15.960591133004925</v>
      </c>
      <c r="P271" s="84">
        <v>7.6570680628272259</v>
      </c>
      <c r="BQ271" s="53"/>
      <c r="BR271" s="54"/>
      <c r="BS271" s="54"/>
      <c r="BT271" s="54"/>
    </row>
    <row r="272" spans="2:72">
      <c r="B272" s="55" t="s">
        <v>754</v>
      </c>
      <c r="C272" s="85">
        <v>0</v>
      </c>
      <c r="D272" s="52">
        <v>61</v>
      </c>
      <c r="E272" s="52">
        <v>102</v>
      </c>
      <c r="F272" s="52">
        <v>153</v>
      </c>
      <c r="G272" s="52">
        <v>0</v>
      </c>
      <c r="H272" s="52">
        <v>0</v>
      </c>
      <c r="I272" s="52">
        <v>316</v>
      </c>
      <c r="J272" s="84">
        <v>6.8935427574171024</v>
      </c>
      <c r="K272" s="55" t="s">
        <v>754</v>
      </c>
      <c r="L272" s="84">
        <v>0</v>
      </c>
      <c r="M272" s="84">
        <v>3.2054650551760377</v>
      </c>
      <c r="N272" s="84">
        <v>6.1224489795918364</v>
      </c>
      <c r="O272" s="84">
        <v>15.073891625615762</v>
      </c>
      <c r="P272" s="84">
        <v>6.8935427574171024</v>
      </c>
      <c r="BQ272" s="53"/>
      <c r="BR272" s="54"/>
      <c r="BS272" s="54"/>
      <c r="BT272" s="54"/>
    </row>
    <row r="273" spans="2:72">
      <c r="B273" s="55" t="s">
        <v>755</v>
      </c>
      <c r="C273" s="85">
        <v>0</v>
      </c>
      <c r="D273" s="52">
        <v>55</v>
      </c>
      <c r="E273" s="52">
        <v>95</v>
      </c>
      <c r="F273" s="52">
        <v>155</v>
      </c>
      <c r="G273" s="52">
        <v>0</v>
      </c>
      <c r="H273" s="52">
        <v>0</v>
      </c>
      <c r="I273" s="52">
        <v>305</v>
      </c>
      <c r="J273" s="84">
        <v>6.6535776614310649</v>
      </c>
      <c r="K273" s="55" t="s">
        <v>755</v>
      </c>
      <c r="L273" s="84">
        <v>0</v>
      </c>
      <c r="M273" s="84">
        <v>2.8901734104046244</v>
      </c>
      <c r="N273" s="84">
        <v>5.7022809123649463</v>
      </c>
      <c r="O273" s="84">
        <v>15.270935960591133</v>
      </c>
      <c r="P273" s="84">
        <v>6.6535776614310649</v>
      </c>
      <c r="BQ273" s="53"/>
      <c r="BR273" s="54"/>
      <c r="BS273" s="54"/>
      <c r="BT273" s="54"/>
    </row>
    <row r="274" spans="2:72">
      <c r="B274" s="55" t="s">
        <v>756</v>
      </c>
      <c r="C274" s="85">
        <v>0</v>
      </c>
      <c r="D274" s="52">
        <v>44</v>
      </c>
      <c r="E274" s="52">
        <v>95</v>
      </c>
      <c r="F274" s="52">
        <v>157</v>
      </c>
      <c r="G274" s="52">
        <v>0</v>
      </c>
      <c r="H274" s="52">
        <v>0</v>
      </c>
      <c r="I274" s="52">
        <v>296</v>
      </c>
      <c r="J274" s="84">
        <v>6.4572425828970328</v>
      </c>
      <c r="K274" s="55" t="s">
        <v>756</v>
      </c>
      <c r="L274" s="84">
        <v>0</v>
      </c>
      <c r="M274" s="84">
        <v>2.3121387283236992</v>
      </c>
      <c r="N274" s="84">
        <v>5.7022809123649463</v>
      </c>
      <c r="O274" s="84">
        <v>15.467980295566502</v>
      </c>
      <c r="P274" s="84">
        <v>6.4572425828970328</v>
      </c>
      <c r="BQ274" s="53"/>
      <c r="BR274" s="54"/>
      <c r="BS274" s="54"/>
      <c r="BT274" s="54"/>
    </row>
    <row r="275" spans="2:72">
      <c r="B275" s="55" t="s">
        <v>757</v>
      </c>
      <c r="C275" s="85">
        <v>0</v>
      </c>
      <c r="D275" s="52">
        <v>57</v>
      </c>
      <c r="E275" s="52">
        <v>102</v>
      </c>
      <c r="F275" s="52">
        <v>159</v>
      </c>
      <c r="G275" s="52">
        <v>0</v>
      </c>
      <c r="H275" s="52">
        <v>0</v>
      </c>
      <c r="I275" s="52">
        <v>318</v>
      </c>
      <c r="J275" s="84">
        <v>6.9371727748691105</v>
      </c>
      <c r="K275" s="55" t="s">
        <v>757</v>
      </c>
      <c r="L275" s="84">
        <v>0</v>
      </c>
      <c r="M275" s="84">
        <v>2.9952706253284287</v>
      </c>
      <c r="N275" s="84">
        <v>6.1224489795918364</v>
      </c>
      <c r="O275" s="84">
        <v>15.665024630541872</v>
      </c>
      <c r="P275" s="84">
        <v>6.9371727748691105</v>
      </c>
      <c r="BQ275" s="53"/>
      <c r="BR275" s="54"/>
      <c r="BS275" s="54"/>
      <c r="BT275" s="54"/>
    </row>
    <row r="276" spans="2:72">
      <c r="B276" s="55" t="s">
        <v>758</v>
      </c>
      <c r="C276" s="85">
        <v>0</v>
      </c>
      <c r="D276" s="52">
        <v>49</v>
      </c>
      <c r="E276" s="52">
        <v>105</v>
      </c>
      <c r="F276" s="52">
        <v>171</v>
      </c>
      <c r="G276" s="52">
        <v>0</v>
      </c>
      <c r="H276" s="52">
        <v>0</v>
      </c>
      <c r="I276" s="52">
        <v>325</v>
      </c>
      <c r="J276" s="84">
        <v>7.0898778359511345</v>
      </c>
      <c r="K276" s="55" t="s">
        <v>758</v>
      </c>
      <c r="L276" s="84">
        <v>0</v>
      </c>
      <c r="M276" s="84">
        <v>2.5748817656332106</v>
      </c>
      <c r="N276" s="84">
        <v>6.3025210084033612</v>
      </c>
      <c r="O276" s="84">
        <v>16.847290640394089</v>
      </c>
      <c r="P276" s="84">
        <v>7.0898778359511345</v>
      </c>
      <c r="BQ276" s="53"/>
      <c r="BR276" s="54"/>
      <c r="BS276" s="54"/>
      <c r="BT276" s="54"/>
    </row>
    <row r="277" spans="2:72">
      <c r="B277" s="55" t="s">
        <v>759</v>
      </c>
      <c r="C277" s="85">
        <v>0</v>
      </c>
      <c r="D277" s="52">
        <v>63</v>
      </c>
      <c r="E277" s="52">
        <v>86</v>
      </c>
      <c r="F277" s="52">
        <v>165</v>
      </c>
      <c r="G277" s="52">
        <v>0</v>
      </c>
      <c r="H277" s="52">
        <v>0</v>
      </c>
      <c r="I277" s="52">
        <v>314</v>
      </c>
      <c r="J277" s="84">
        <v>6.8499127399650961</v>
      </c>
      <c r="K277" s="55" t="s">
        <v>759</v>
      </c>
      <c r="L277" s="84">
        <v>0</v>
      </c>
      <c r="M277" s="84">
        <v>3.3105622700998421</v>
      </c>
      <c r="N277" s="84">
        <v>5.1620648259303721</v>
      </c>
      <c r="O277" s="84">
        <v>16.256157635467979</v>
      </c>
      <c r="P277" s="84">
        <v>6.8499127399650961</v>
      </c>
      <c r="BQ277" s="53"/>
      <c r="BR277" s="54"/>
      <c r="BS277" s="54"/>
      <c r="BT277" s="54"/>
    </row>
    <row r="278" spans="2:72">
      <c r="B278" s="55" t="s">
        <v>760</v>
      </c>
      <c r="C278" s="85">
        <v>0</v>
      </c>
      <c r="D278" s="52">
        <v>54</v>
      </c>
      <c r="E278" s="52">
        <v>101</v>
      </c>
      <c r="F278" s="52">
        <v>153</v>
      </c>
      <c r="G278" s="52">
        <v>0</v>
      </c>
      <c r="H278" s="52">
        <v>0</v>
      </c>
      <c r="I278" s="52">
        <v>308</v>
      </c>
      <c r="J278" s="84">
        <v>6.7190226876090744</v>
      </c>
      <c r="K278" s="55" t="s">
        <v>760</v>
      </c>
      <c r="L278" s="84">
        <v>0</v>
      </c>
      <c r="M278" s="84">
        <v>2.837624802942722</v>
      </c>
      <c r="N278" s="84">
        <v>6.0624249699879948</v>
      </c>
      <c r="O278" s="84">
        <v>15.073891625615762</v>
      </c>
      <c r="P278" s="84">
        <v>6.7190226876090744</v>
      </c>
      <c r="BQ278" s="53"/>
      <c r="BR278" s="54"/>
      <c r="BS278" s="54"/>
      <c r="BT278" s="54"/>
    </row>
    <row r="279" spans="2:72">
      <c r="B279" s="55" t="s">
        <v>761</v>
      </c>
      <c r="C279" s="85">
        <v>0</v>
      </c>
      <c r="D279" s="52">
        <v>42</v>
      </c>
      <c r="E279" s="52">
        <v>117</v>
      </c>
      <c r="F279" s="52">
        <v>156</v>
      </c>
      <c r="G279" s="52">
        <v>0</v>
      </c>
      <c r="H279" s="52">
        <v>0</v>
      </c>
      <c r="I279" s="52">
        <v>315</v>
      </c>
      <c r="J279" s="84">
        <v>6.8717277486910993</v>
      </c>
      <c r="K279" s="55" t="s">
        <v>761</v>
      </c>
      <c r="L279" s="84">
        <v>0</v>
      </c>
      <c r="M279" s="84">
        <v>2.2070415133998948</v>
      </c>
      <c r="N279" s="84">
        <v>7.0228091236494592</v>
      </c>
      <c r="O279" s="84">
        <v>15.369458128078817</v>
      </c>
      <c r="P279" s="84">
        <v>6.8717277486910993</v>
      </c>
      <c r="BQ279" s="53"/>
      <c r="BR279" s="54"/>
      <c r="BS279" s="54"/>
      <c r="BT279" s="54"/>
    </row>
    <row r="280" spans="2:72">
      <c r="B280" s="55" t="s">
        <v>762</v>
      </c>
      <c r="C280" s="85">
        <v>0</v>
      </c>
      <c r="D280" s="52">
        <v>45</v>
      </c>
      <c r="E280" s="52">
        <v>113</v>
      </c>
      <c r="F280" s="52">
        <v>170</v>
      </c>
      <c r="G280" s="52">
        <v>0</v>
      </c>
      <c r="H280" s="52">
        <v>0</v>
      </c>
      <c r="I280" s="52">
        <v>328</v>
      </c>
      <c r="J280" s="84">
        <v>7.1553228621291449</v>
      </c>
      <c r="K280" s="55" t="s">
        <v>762</v>
      </c>
      <c r="L280" s="84">
        <v>0</v>
      </c>
      <c r="M280" s="84">
        <v>2.364687335785602</v>
      </c>
      <c r="N280" s="84">
        <v>6.7827130852340929</v>
      </c>
      <c r="O280" s="84">
        <v>16.748768472906402</v>
      </c>
      <c r="P280" s="84">
        <v>7.1553228621291449</v>
      </c>
      <c r="BQ280" s="53"/>
      <c r="BR280" s="54"/>
      <c r="BS280" s="54"/>
      <c r="BT280" s="54"/>
    </row>
    <row r="281" spans="2:72">
      <c r="B281" s="55" t="s">
        <v>763</v>
      </c>
      <c r="C281" s="85">
        <v>0</v>
      </c>
      <c r="D281" s="52">
        <v>49</v>
      </c>
      <c r="E281" s="52">
        <v>89</v>
      </c>
      <c r="F281" s="52">
        <v>154</v>
      </c>
      <c r="G281" s="52">
        <v>0</v>
      </c>
      <c r="H281" s="52">
        <v>0</v>
      </c>
      <c r="I281" s="52">
        <v>292</v>
      </c>
      <c r="J281" s="84">
        <v>6.3699825479930192</v>
      </c>
      <c r="K281" s="55" t="s">
        <v>763</v>
      </c>
      <c r="L281" s="84">
        <v>0</v>
      </c>
      <c r="M281" s="84">
        <v>2.5748817656332106</v>
      </c>
      <c r="N281" s="84">
        <v>5.3421368547418968</v>
      </c>
      <c r="O281" s="84">
        <v>15.172413793103448</v>
      </c>
      <c r="P281" s="84">
        <v>6.3699825479930192</v>
      </c>
      <c r="BQ281" s="53"/>
      <c r="BR281" s="54"/>
      <c r="BS281" s="54"/>
      <c r="BT281" s="54"/>
    </row>
    <row r="282" spans="2:72">
      <c r="B282" s="55" t="s">
        <v>764</v>
      </c>
      <c r="C282" s="85">
        <v>0</v>
      </c>
      <c r="D282" s="52">
        <v>40</v>
      </c>
      <c r="E282" s="52">
        <v>112</v>
      </c>
      <c r="F282" s="52">
        <v>146</v>
      </c>
      <c r="G282" s="52">
        <v>0</v>
      </c>
      <c r="H282" s="52">
        <v>0</v>
      </c>
      <c r="I282" s="52">
        <v>298</v>
      </c>
      <c r="J282" s="84">
        <v>6.2513110971260746</v>
      </c>
      <c r="K282" s="55" t="s">
        <v>764</v>
      </c>
      <c r="L282" s="84">
        <v>0</v>
      </c>
      <c r="M282" s="84">
        <v>2.0070245860511791</v>
      </c>
      <c r="N282" s="84">
        <v>6.5497076023391818</v>
      </c>
      <c r="O282" s="84">
        <v>13.721804511278195</v>
      </c>
      <c r="P282" s="84">
        <v>6.2513110971260746</v>
      </c>
      <c r="BQ282" s="53"/>
      <c r="BR282" s="54"/>
      <c r="BS282" s="54"/>
      <c r="BT282" s="54"/>
    </row>
    <row r="283" spans="2:72">
      <c r="B283" s="55" t="s">
        <v>765</v>
      </c>
      <c r="C283" s="85">
        <v>0</v>
      </c>
      <c r="D283" s="52">
        <v>41</v>
      </c>
      <c r="E283" s="52">
        <v>109</v>
      </c>
      <c r="F283" s="52">
        <v>133</v>
      </c>
      <c r="G283" s="52">
        <v>0</v>
      </c>
      <c r="H283" s="52">
        <v>0</v>
      </c>
      <c r="I283" s="52">
        <v>283</v>
      </c>
      <c r="J283" s="84">
        <v>5.9366477868680514</v>
      </c>
      <c r="K283" s="55" t="s">
        <v>765</v>
      </c>
      <c r="L283" s="84">
        <v>0</v>
      </c>
      <c r="M283" s="84">
        <v>2.0572002007024586</v>
      </c>
      <c r="N283" s="84">
        <v>6.3742690058479532</v>
      </c>
      <c r="O283" s="84">
        <v>12.5</v>
      </c>
      <c r="P283" s="84">
        <v>5.9366477868680514</v>
      </c>
      <c r="BQ283" s="53"/>
      <c r="BR283" s="54"/>
      <c r="BS283" s="54"/>
      <c r="BT283" s="54"/>
    </row>
    <row r="284" spans="2:72">
      <c r="B284" s="55" t="s">
        <v>766</v>
      </c>
      <c r="C284" s="85">
        <v>0</v>
      </c>
      <c r="D284" s="52">
        <v>41</v>
      </c>
      <c r="E284" s="52">
        <v>106</v>
      </c>
      <c r="F284" s="52">
        <v>122</v>
      </c>
      <c r="G284" s="52">
        <v>0</v>
      </c>
      <c r="H284" s="52">
        <v>0</v>
      </c>
      <c r="I284" s="52">
        <v>269</v>
      </c>
      <c r="J284" s="84">
        <v>5.6429620306272295</v>
      </c>
      <c r="K284" s="55" t="s">
        <v>766</v>
      </c>
      <c r="L284" s="84">
        <v>0</v>
      </c>
      <c r="M284" s="84">
        <v>2.0572002007024586</v>
      </c>
      <c r="N284" s="84">
        <v>6.1988304093567255</v>
      </c>
      <c r="O284" s="84">
        <v>11.466165413533833</v>
      </c>
      <c r="P284" s="84">
        <v>5.6429620306272295</v>
      </c>
      <c r="BQ284" s="53"/>
      <c r="BR284" s="54"/>
      <c r="BS284" s="54"/>
      <c r="BT284" s="54"/>
    </row>
    <row r="285" spans="2:72">
      <c r="B285" s="55" t="s">
        <v>767</v>
      </c>
      <c r="C285" s="85">
        <v>0</v>
      </c>
      <c r="D285" s="52">
        <v>40</v>
      </c>
      <c r="E285" s="52">
        <v>112</v>
      </c>
      <c r="F285" s="52">
        <v>117</v>
      </c>
      <c r="G285" s="52">
        <v>0</v>
      </c>
      <c r="H285" s="52">
        <v>0</v>
      </c>
      <c r="I285" s="52">
        <v>269</v>
      </c>
      <c r="J285" s="84">
        <v>5.6429620306272295</v>
      </c>
      <c r="K285" s="55" t="s">
        <v>767</v>
      </c>
      <c r="L285" s="84">
        <v>0</v>
      </c>
      <c r="M285" s="84">
        <v>2.0070245860511791</v>
      </c>
      <c r="N285" s="84">
        <v>6.5497076023391818</v>
      </c>
      <c r="O285" s="84">
        <v>10.996240601503759</v>
      </c>
      <c r="P285" s="84">
        <v>5.6429620306272295</v>
      </c>
      <c r="BQ285" s="53"/>
      <c r="BR285" s="54"/>
      <c r="BS285" s="54"/>
      <c r="BT285" s="54"/>
    </row>
    <row r="286" spans="2:72">
      <c r="B286" s="55" t="s">
        <v>768</v>
      </c>
      <c r="C286" s="85">
        <v>0</v>
      </c>
      <c r="D286" s="52">
        <v>32</v>
      </c>
      <c r="E286" s="52">
        <v>113</v>
      </c>
      <c r="F286" s="52">
        <v>118</v>
      </c>
      <c r="G286" s="52">
        <v>0</v>
      </c>
      <c r="H286" s="52">
        <v>0</v>
      </c>
      <c r="I286" s="52">
        <v>263</v>
      </c>
      <c r="J286" s="84">
        <v>5.5170967065240193</v>
      </c>
      <c r="K286" s="55" t="s">
        <v>768</v>
      </c>
      <c r="L286" s="84">
        <v>0</v>
      </c>
      <c r="M286" s="84">
        <v>1.6056196688409432</v>
      </c>
      <c r="N286" s="84">
        <v>6.6081871345029244</v>
      </c>
      <c r="O286" s="84">
        <v>11.090225563909774</v>
      </c>
      <c r="P286" s="84">
        <v>5.5170967065240193</v>
      </c>
      <c r="BQ286" s="53"/>
      <c r="BR286" s="54"/>
      <c r="BS286" s="54"/>
      <c r="BT286" s="54"/>
    </row>
    <row r="287" spans="2:72">
      <c r="B287" s="55" t="s">
        <v>769</v>
      </c>
      <c r="C287" s="85">
        <v>0</v>
      </c>
      <c r="D287" s="52">
        <v>28</v>
      </c>
      <c r="E287" s="52">
        <v>108</v>
      </c>
      <c r="F287" s="52">
        <v>137</v>
      </c>
      <c r="G287" s="52">
        <v>0</v>
      </c>
      <c r="H287" s="52">
        <v>0</v>
      </c>
      <c r="I287" s="52">
        <v>273</v>
      </c>
      <c r="J287" s="84">
        <v>5.7268722466960353</v>
      </c>
      <c r="K287" s="55" t="s">
        <v>769</v>
      </c>
      <c r="L287" s="84">
        <v>0</v>
      </c>
      <c r="M287" s="84">
        <v>1.4049172102358254</v>
      </c>
      <c r="N287" s="84">
        <v>6.3157894736842106</v>
      </c>
      <c r="O287" s="84">
        <v>12.875939849624061</v>
      </c>
      <c r="P287" s="84">
        <v>5.7268722466960353</v>
      </c>
      <c r="BQ287" s="53"/>
      <c r="BR287" s="54"/>
      <c r="BS287" s="54"/>
      <c r="BT287" s="54"/>
    </row>
    <row r="288" spans="2:72">
      <c r="B288" s="55" t="s">
        <v>770</v>
      </c>
      <c r="C288" s="85">
        <v>0</v>
      </c>
      <c r="D288" s="52">
        <v>50</v>
      </c>
      <c r="E288" s="52">
        <v>118</v>
      </c>
      <c r="F288" s="52">
        <v>140</v>
      </c>
      <c r="G288" s="52">
        <v>0</v>
      </c>
      <c r="H288" s="52">
        <v>0</v>
      </c>
      <c r="I288" s="52">
        <v>308</v>
      </c>
      <c r="J288" s="84">
        <v>6.4610866372980915</v>
      </c>
      <c r="K288" s="55" t="s">
        <v>770</v>
      </c>
      <c r="L288" s="84">
        <v>0</v>
      </c>
      <c r="M288" s="84">
        <v>2.5087807325639737</v>
      </c>
      <c r="N288" s="84">
        <v>6.9005847953216373</v>
      </c>
      <c r="O288" s="84">
        <v>13.157894736842104</v>
      </c>
      <c r="P288" s="84">
        <v>6.4610866372980915</v>
      </c>
      <c r="BQ288" s="53"/>
      <c r="BR288" s="54"/>
      <c r="BS288" s="54"/>
      <c r="BT288" s="54"/>
    </row>
    <row r="289" spans="2:72">
      <c r="B289" s="55" t="s">
        <v>771</v>
      </c>
      <c r="C289" s="85">
        <v>0</v>
      </c>
      <c r="D289" s="52">
        <v>44</v>
      </c>
      <c r="E289" s="52">
        <v>107</v>
      </c>
      <c r="F289" s="52">
        <v>137</v>
      </c>
      <c r="G289" s="52">
        <v>0</v>
      </c>
      <c r="H289" s="52">
        <v>0</v>
      </c>
      <c r="I289" s="52">
        <v>288</v>
      </c>
      <c r="J289" s="84">
        <v>6.0415355569540594</v>
      </c>
      <c r="K289" s="55" t="s">
        <v>771</v>
      </c>
      <c r="L289" s="84">
        <v>0</v>
      </c>
      <c r="M289" s="84">
        <v>2.2077270446562971</v>
      </c>
      <c r="N289" s="84">
        <v>6.257309941520468</v>
      </c>
      <c r="O289" s="84">
        <v>12.875939849624061</v>
      </c>
      <c r="P289" s="84">
        <v>6.0415355569540594</v>
      </c>
      <c r="BQ289" s="53"/>
      <c r="BR289" s="54"/>
      <c r="BS289" s="54"/>
      <c r="BT289" s="54"/>
    </row>
    <row r="290" spans="2:72">
      <c r="B290" s="55" t="s">
        <v>772</v>
      </c>
      <c r="C290" s="85">
        <v>0</v>
      </c>
      <c r="D290" s="52">
        <v>37</v>
      </c>
      <c r="E290" s="52">
        <v>84</v>
      </c>
      <c r="F290" s="52">
        <v>124</v>
      </c>
      <c r="G290" s="52">
        <v>0</v>
      </c>
      <c r="H290" s="52">
        <v>0</v>
      </c>
      <c r="I290" s="52">
        <v>245</v>
      </c>
      <c r="J290" s="84">
        <v>5.1395007342143906</v>
      </c>
      <c r="K290" s="55" t="s">
        <v>772</v>
      </c>
      <c r="L290" s="84">
        <v>0</v>
      </c>
      <c r="M290" s="84">
        <v>1.8564977420973405</v>
      </c>
      <c r="N290" s="84">
        <v>4.9122807017543861</v>
      </c>
      <c r="O290" s="84">
        <v>11.654135338345863</v>
      </c>
      <c r="P290" s="84">
        <v>5.1395007342143906</v>
      </c>
      <c r="BQ290" s="53"/>
      <c r="BR290" s="54"/>
      <c r="BS290" s="54"/>
      <c r="BT290" s="54"/>
    </row>
    <row r="291" spans="2:72">
      <c r="B291" s="55" t="s">
        <v>773</v>
      </c>
      <c r="C291" s="85">
        <v>0</v>
      </c>
      <c r="D291" s="52">
        <v>38</v>
      </c>
      <c r="E291" s="52">
        <v>90</v>
      </c>
      <c r="F291" s="52">
        <v>133</v>
      </c>
      <c r="G291" s="52">
        <v>0</v>
      </c>
      <c r="H291" s="52">
        <v>0</v>
      </c>
      <c r="I291" s="52">
        <v>261</v>
      </c>
      <c r="J291" s="84">
        <v>5.4751415984896159</v>
      </c>
      <c r="K291" s="55" t="s">
        <v>773</v>
      </c>
      <c r="L291" s="84">
        <v>0</v>
      </c>
      <c r="M291" s="84">
        <v>1.9066733567486203</v>
      </c>
      <c r="N291" s="84">
        <v>5.2631578947368416</v>
      </c>
      <c r="O291" s="84">
        <v>12.5</v>
      </c>
      <c r="P291" s="84">
        <v>5.4751415984896159</v>
      </c>
      <c r="BQ291" s="53"/>
      <c r="BR291" s="54"/>
      <c r="BS291" s="54"/>
      <c r="BT291" s="54"/>
    </row>
    <row r="292" spans="2:72">
      <c r="B292" s="55" t="s">
        <v>774</v>
      </c>
      <c r="C292" s="85">
        <v>0</v>
      </c>
      <c r="D292" s="52">
        <v>46</v>
      </c>
      <c r="E292" s="52">
        <v>86</v>
      </c>
      <c r="F292" s="52">
        <v>127</v>
      </c>
      <c r="G292" s="52">
        <v>0</v>
      </c>
      <c r="H292" s="52">
        <v>0</v>
      </c>
      <c r="I292" s="52">
        <v>259</v>
      </c>
      <c r="J292" s="84">
        <v>5.4331864904552125</v>
      </c>
      <c r="K292" s="55" t="s">
        <v>774</v>
      </c>
      <c r="L292" s="84">
        <v>0</v>
      </c>
      <c r="M292" s="84">
        <v>2.3080782739588561</v>
      </c>
      <c r="N292" s="84">
        <v>5.0292397660818713</v>
      </c>
      <c r="O292" s="84">
        <v>11.936090225563909</v>
      </c>
      <c r="P292" s="84">
        <v>5.4331864904552125</v>
      </c>
      <c r="BQ292" s="53"/>
      <c r="BR292" s="54"/>
      <c r="BS292" s="54"/>
      <c r="BT292" s="54"/>
    </row>
    <row r="293" spans="2:72">
      <c r="B293" s="55" t="s">
        <v>775</v>
      </c>
      <c r="C293" s="85">
        <v>0</v>
      </c>
      <c r="D293" s="52">
        <v>41</v>
      </c>
      <c r="E293" s="52">
        <v>89</v>
      </c>
      <c r="F293" s="52">
        <v>142</v>
      </c>
      <c r="G293" s="52">
        <v>0</v>
      </c>
      <c r="H293" s="52">
        <v>0</v>
      </c>
      <c r="I293" s="52">
        <v>272</v>
      </c>
      <c r="J293" s="84">
        <v>5.7058946926788341</v>
      </c>
      <c r="K293" s="55" t="s">
        <v>775</v>
      </c>
      <c r="L293" s="84">
        <v>0</v>
      </c>
      <c r="M293" s="84">
        <v>2.0572002007024586</v>
      </c>
      <c r="N293" s="84">
        <v>5.204678362573099</v>
      </c>
      <c r="O293" s="84">
        <v>13.345864661654137</v>
      </c>
      <c r="P293" s="84">
        <v>5.7058946926788341</v>
      </c>
      <c r="BQ293" s="53"/>
      <c r="BR293" s="54"/>
      <c r="BS293" s="54"/>
      <c r="BT293" s="54"/>
    </row>
    <row r="294" spans="2:72">
      <c r="B294" s="55" t="s">
        <v>776</v>
      </c>
      <c r="C294" s="85">
        <v>0</v>
      </c>
      <c r="D294" s="52">
        <v>39</v>
      </c>
      <c r="E294" s="52">
        <v>94</v>
      </c>
      <c r="F294" s="52">
        <v>147</v>
      </c>
      <c r="G294" s="52">
        <v>0</v>
      </c>
      <c r="H294" s="52">
        <v>0</v>
      </c>
      <c r="I294" s="52">
        <v>280</v>
      </c>
      <c r="J294" s="84">
        <v>5.8737151248164459</v>
      </c>
      <c r="K294" s="55" t="s">
        <v>776</v>
      </c>
      <c r="L294" s="84">
        <v>0</v>
      </c>
      <c r="M294" s="84">
        <v>1.9568489713998998</v>
      </c>
      <c r="N294" s="84">
        <v>5.4970760233918128</v>
      </c>
      <c r="O294" s="84">
        <v>13.815789473684212</v>
      </c>
      <c r="P294" s="84">
        <v>5.8737151248164459</v>
      </c>
      <c r="BQ294" s="53"/>
      <c r="BR294" s="54"/>
      <c r="BS294" s="54"/>
      <c r="BT294" s="54"/>
    </row>
    <row r="295" spans="2:72">
      <c r="B295" s="55" t="s">
        <v>777</v>
      </c>
      <c r="C295" s="85">
        <v>0</v>
      </c>
      <c r="D295" s="52">
        <v>25</v>
      </c>
      <c r="E295" s="52">
        <v>91</v>
      </c>
      <c r="F295" s="52">
        <v>144</v>
      </c>
      <c r="G295" s="52">
        <v>0</v>
      </c>
      <c r="H295" s="52">
        <v>0</v>
      </c>
      <c r="I295" s="52">
        <v>260</v>
      </c>
      <c r="J295" s="84">
        <v>5.4541640444724138</v>
      </c>
      <c r="K295" s="55" t="s">
        <v>777</v>
      </c>
      <c r="L295" s="84">
        <v>0</v>
      </c>
      <c r="M295" s="84">
        <v>1.2543903662819869</v>
      </c>
      <c r="N295" s="84">
        <v>5.3216374269005851</v>
      </c>
      <c r="O295" s="84">
        <v>13.533834586466165</v>
      </c>
      <c r="P295" s="84">
        <v>5.4541640444724138</v>
      </c>
      <c r="BQ295" s="53"/>
      <c r="BR295" s="54"/>
      <c r="BS295" s="54"/>
      <c r="BT295" s="54"/>
    </row>
    <row r="296" spans="2:72">
      <c r="B296" s="55" t="s">
        <v>778</v>
      </c>
      <c r="C296" s="85">
        <v>0</v>
      </c>
      <c r="D296" s="52">
        <v>35</v>
      </c>
      <c r="E296" s="52">
        <v>76</v>
      </c>
      <c r="F296" s="52">
        <v>147</v>
      </c>
      <c r="G296" s="52">
        <v>0</v>
      </c>
      <c r="H296" s="52">
        <v>0</v>
      </c>
      <c r="I296" s="52">
        <v>258</v>
      </c>
      <c r="J296" s="84">
        <v>5.4122089364380113</v>
      </c>
      <c r="K296" s="55" t="s">
        <v>778</v>
      </c>
      <c r="L296" s="84">
        <v>0</v>
      </c>
      <c r="M296" s="84">
        <v>1.7561465127947817</v>
      </c>
      <c r="N296" s="84">
        <v>4.4444444444444446</v>
      </c>
      <c r="O296" s="84">
        <v>13.815789473684212</v>
      </c>
      <c r="P296" s="84">
        <v>5.4122089364380113</v>
      </c>
      <c r="BQ296" s="53"/>
      <c r="BR296" s="54"/>
      <c r="BS296" s="54"/>
      <c r="BT296" s="54"/>
    </row>
    <row r="297" spans="2:72">
      <c r="B297" s="55" t="s">
        <v>779</v>
      </c>
      <c r="C297" s="85">
        <v>0</v>
      </c>
      <c r="D297" s="52">
        <v>34</v>
      </c>
      <c r="E297" s="52">
        <v>87</v>
      </c>
      <c r="F297" s="52">
        <v>136</v>
      </c>
      <c r="G297" s="52">
        <v>0</v>
      </c>
      <c r="H297" s="52">
        <v>0</v>
      </c>
      <c r="I297" s="52">
        <v>257</v>
      </c>
      <c r="J297" s="84">
        <v>5.3912313824208091</v>
      </c>
      <c r="K297" s="55" t="s">
        <v>779</v>
      </c>
      <c r="L297" s="84">
        <v>0</v>
      </c>
      <c r="M297" s="84">
        <v>1.7059708981435024</v>
      </c>
      <c r="N297" s="84">
        <v>5.0877192982456139</v>
      </c>
      <c r="O297" s="84">
        <v>12.781954887218044</v>
      </c>
      <c r="P297" s="84">
        <v>5.3912313824208091</v>
      </c>
      <c r="BQ297" s="53"/>
      <c r="BR297" s="54"/>
      <c r="BS297" s="54"/>
      <c r="BT297" s="54"/>
    </row>
    <row r="298" spans="2:72">
      <c r="B298" s="55" t="s">
        <v>780</v>
      </c>
      <c r="C298" s="85">
        <v>0</v>
      </c>
      <c r="D298" s="52">
        <v>33</v>
      </c>
      <c r="E298" s="52">
        <v>86</v>
      </c>
      <c r="F298" s="52">
        <v>122</v>
      </c>
      <c r="G298" s="52">
        <v>0</v>
      </c>
      <c r="H298" s="52">
        <v>0</v>
      </c>
      <c r="I298" s="52">
        <v>241</v>
      </c>
      <c r="J298" s="84">
        <v>0</v>
      </c>
      <c r="K298" s="55" t="s">
        <v>780</v>
      </c>
      <c r="L298" s="84">
        <v>0</v>
      </c>
      <c r="M298" s="84">
        <v>1.6557952834922229</v>
      </c>
      <c r="N298" s="84">
        <v>5.0292397660818713</v>
      </c>
      <c r="O298" s="84">
        <v>0.18796992481203006</v>
      </c>
      <c r="P298" s="84">
        <v>0</v>
      </c>
      <c r="BQ298" s="53"/>
      <c r="BR298" s="54"/>
      <c r="BS298" s="54"/>
      <c r="BT298" s="54"/>
    </row>
    <row r="299" spans="2:72">
      <c r="B299" s="55" t="s">
        <v>781</v>
      </c>
      <c r="C299" s="85">
        <v>0</v>
      </c>
      <c r="D299" s="52">
        <v>31</v>
      </c>
      <c r="E299" s="52">
        <v>83</v>
      </c>
      <c r="F299" s="52">
        <v>123</v>
      </c>
      <c r="G299" s="52">
        <v>0</v>
      </c>
      <c r="H299" s="52">
        <v>0</v>
      </c>
      <c r="I299" s="52">
        <v>237</v>
      </c>
      <c r="J299" s="84">
        <v>2.0977554017201593E-2</v>
      </c>
      <c r="K299" s="55" t="s">
        <v>781</v>
      </c>
      <c r="L299" s="84">
        <v>0</v>
      </c>
      <c r="M299" s="84">
        <v>1.5554440541896637</v>
      </c>
      <c r="N299" s="84">
        <v>4.8538011695906436</v>
      </c>
      <c r="O299" s="84">
        <v>9.3984962406015032E-2</v>
      </c>
      <c r="P299" s="84">
        <v>2.0977554017201593E-2</v>
      </c>
      <c r="BQ299" s="53"/>
      <c r="BR299" s="54"/>
      <c r="BS299" s="54"/>
      <c r="BT299" s="54"/>
    </row>
    <row r="300" spans="2:72">
      <c r="B300" s="55" t="s">
        <v>782</v>
      </c>
      <c r="C300" s="85">
        <v>0</v>
      </c>
      <c r="D300" s="52">
        <v>37</v>
      </c>
      <c r="E300" s="52">
        <v>72</v>
      </c>
      <c r="F300" s="52">
        <v>116</v>
      </c>
      <c r="G300" s="52">
        <v>0</v>
      </c>
      <c r="H300" s="52">
        <v>0</v>
      </c>
      <c r="I300" s="52">
        <v>225</v>
      </c>
      <c r="J300" s="84">
        <v>2.0977554017201593E-2</v>
      </c>
      <c r="K300" s="55" t="s">
        <v>782</v>
      </c>
      <c r="L300" s="84">
        <v>0</v>
      </c>
      <c r="M300" s="84">
        <v>1.8564977420973405</v>
      </c>
      <c r="N300" s="84">
        <v>4.2105263157894735</v>
      </c>
      <c r="O300" s="84">
        <v>0</v>
      </c>
      <c r="P300" s="84">
        <v>2.0977554017201593E-2</v>
      </c>
      <c r="BQ300" s="53"/>
      <c r="BR300" s="54"/>
      <c r="BS300" s="54"/>
      <c r="BT300" s="54"/>
    </row>
    <row r="301" spans="2:72">
      <c r="B301" s="55" t="s">
        <v>783</v>
      </c>
      <c r="C301" s="85">
        <v>0</v>
      </c>
      <c r="D301" s="52">
        <v>49</v>
      </c>
      <c r="E301" s="52">
        <v>91</v>
      </c>
      <c r="F301" s="52">
        <v>127</v>
      </c>
      <c r="G301" s="52">
        <v>0</v>
      </c>
      <c r="H301" s="52">
        <v>0</v>
      </c>
      <c r="I301" s="52">
        <v>267</v>
      </c>
      <c r="J301" s="84">
        <v>4.1955108034403187E-2</v>
      </c>
      <c r="K301" s="55" t="s">
        <v>783</v>
      </c>
      <c r="L301" s="84">
        <v>0</v>
      </c>
      <c r="M301" s="84">
        <v>2.4586051179126942</v>
      </c>
      <c r="N301" s="84">
        <v>5.3216374269005851</v>
      </c>
      <c r="O301" s="84">
        <v>0</v>
      </c>
      <c r="P301" s="84">
        <v>4.1955108034403187E-2</v>
      </c>
      <c r="BQ301" s="53"/>
      <c r="BR301" s="54"/>
      <c r="BS301" s="54"/>
      <c r="BT301" s="54"/>
    </row>
    <row r="302" spans="2:72">
      <c r="B302" s="55" t="s">
        <v>784</v>
      </c>
      <c r="C302" s="85">
        <v>0</v>
      </c>
      <c r="D302" s="52">
        <v>41</v>
      </c>
      <c r="E302" s="52">
        <v>109</v>
      </c>
      <c r="F302" s="52">
        <v>154</v>
      </c>
      <c r="G302" s="52">
        <v>0</v>
      </c>
      <c r="H302" s="52">
        <v>0</v>
      </c>
      <c r="I302" s="52">
        <v>304</v>
      </c>
      <c r="J302" s="84">
        <v>6.293266205160479E-2</v>
      </c>
      <c r="K302" s="55" t="s">
        <v>784</v>
      </c>
      <c r="L302" s="84">
        <v>0</v>
      </c>
      <c r="M302" s="84">
        <v>2.0572002007024586</v>
      </c>
      <c r="N302" s="84">
        <v>6.3742690058479532</v>
      </c>
      <c r="O302" s="84">
        <v>0</v>
      </c>
      <c r="P302" s="84">
        <v>6.293266205160479E-2</v>
      </c>
      <c r="BQ302" s="53"/>
      <c r="BR302" s="54"/>
      <c r="BS302" s="54"/>
      <c r="BT302" s="54"/>
    </row>
    <row r="303" spans="2:72">
      <c r="B303" s="55" t="s">
        <v>785</v>
      </c>
      <c r="C303" s="85">
        <v>0</v>
      </c>
      <c r="D303" s="52">
        <v>45</v>
      </c>
      <c r="E303" s="52">
        <v>121</v>
      </c>
      <c r="F303" s="52">
        <v>138</v>
      </c>
      <c r="G303" s="52">
        <v>0</v>
      </c>
      <c r="H303" s="52">
        <v>0</v>
      </c>
      <c r="I303" s="52">
        <v>304</v>
      </c>
      <c r="J303" s="84">
        <v>6.293266205160479E-2</v>
      </c>
      <c r="K303" s="55" t="s">
        <v>785</v>
      </c>
      <c r="L303" s="84">
        <v>0</v>
      </c>
      <c r="M303" s="84">
        <v>2.2579026593075766</v>
      </c>
      <c r="N303" s="84">
        <v>7.076023391812865</v>
      </c>
      <c r="O303" s="84">
        <v>0</v>
      </c>
      <c r="P303" s="84">
        <v>6.293266205160479E-2</v>
      </c>
      <c r="BQ303" s="53"/>
      <c r="BR303" s="54"/>
      <c r="BS303" s="54"/>
      <c r="BT303" s="54"/>
    </row>
    <row r="304" spans="2:72">
      <c r="B304" s="55" t="s">
        <v>786</v>
      </c>
      <c r="C304" s="85">
        <v>0</v>
      </c>
      <c r="D304" s="52">
        <v>60</v>
      </c>
      <c r="E304" s="52">
        <v>111</v>
      </c>
      <c r="F304" s="52">
        <v>156</v>
      </c>
      <c r="G304" s="52">
        <v>0</v>
      </c>
      <c r="H304" s="52">
        <v>0</v>
      </c>
      <c r="I304" s="52">
        <v>327</v>
      </c>
      <c r="J304" s="84">
        <v>2.0977554017201593E-2</v>
      </c>
      <c r="K304" s="55" t="s">
        <v>786</v>
      </c>
      <c r="L304" s="84">
        <v>0</v>
      </c>
      <c r="M304" s="84">
        <v>3.0105368790767688</v>
      </c>
      <c r="N304" s="84">
        <v>6.4912280701754383</v>
      </c>
      <c r="O304" s="84">
        <v>9.3984962406015032E-2</v>
      </c>
      <c r="P304" s="84">
        <v>2.0977554017201593E-2</v>
      </c>
      <c r="BQ304" s="53"/>
      <c r="BR304" s="54"/>
      <c r="BS304" s="54"/>
      <c r="BT304" s="54"/>
    </row>
    <row r="305" spans="2:72">
      <c r="B305" s="55" t="s">
        <v>787</v>
      </c>
      <c r="C305" s="85">
        <v>0</v>
      </c>
      <c r="D305" s="52">
        <v>59</v>
      </c>
      <c r="E305" s="52">
        <v>134</v>
      </c>
      <c r="F305" s="52">
        <v>165</v>
      </c>
      <c r="G305" s="52">
        <v>0</v>
      </c>
      <c r="H305" s="52">
        <v>0</v>
      </c>
      <c r="I305" s="52">
        <v>358</v>
      </c>
      <c r="J305" s="84">
        <v>2.0977554017201593E-2</v>
      </c>
      <c r="K305" s="55" t="s">
        <v>787</v>
      </c>
      <c r="L305" s="84">
        <v>0</v>
      </c>
      <c r="M305" s="84">
        <v>2.9603612644254889</v>
      </c>
      <c r="N305" s="84">
        <v>7.8362573099415203</v>
      </c>
      <c r="O305" s="84">
        <v>0</v>
      </c>
      <c r="P305" s="84">
        <v>2.0977554017201593E-2</v>
      </c>
      <c r="BQ305" s="53"/>
      <c r="BR305" s="54"/>
      <c r="BS305" s="54"/>
      <c r="BT305" s="54"/>
    </row>
    <row r="306" spans="2:72">
      <c r="B306" s="55" t="s">
        <v>788</v>
      </c>
      <c r="C306" s="85">
        <v>0</v>
      </c>
      <c r="D306" s="52">
        <v>64</v>
      </c>
      <c r="E306" s="52">
        <v>146</v>
      </c>
      <c r="F306" s="52">
        <v>166</v>
      </c>
      <c r="G306" s="52">
        <v>0</v>
      </c>
      <c r="H306" s="52">
        <v>0</v>
      </c>
      <c r="I306" s="52">
        <v>376</v>
      </c>
      <c r="J306" s="84">
        <v>0</v>
      </c>
      <c r="K306" s="55" t="str">
        <f t="shared" ref="K306:K369" si="22">B306</f>
        <v>week 51/10</v>
      </c>
      <c r="L306" s="84">
        <v>0</v>
      </c>
      <c r="M306" s="84">
        <v>3.2112393376818864</v>
      </c>
      <c r="N306" s="84">
        <v>8.5380116959064338</v>
      </c>
      <c r="O306" s="84">
        <v>0</v>
      </c>
      <c r="P306" s="84">
        <v>0</v>
      </c>
      <c r="BQ306" s="53"/>
      <c r="BR306" s="54"/>
      <c r="BS306" s="54"/>
      <c r="BT306" s="54"/>
    </row>
    <row r="307" spans="2:72">
      <c r="B307" s="55" t="s">
        <v>789</v>
      </c>
      <c r="C307" s="85">
        <v>0</v>
      </c>
      <c r="D307" s="52">
        <v>82</v>
      </c>
      <c r="E307" s="52">
        <v>123</v>
      </c>
      <c r="F307" s="52">
        <v>170</v>
      </c>
      <c r="G307" s="52">
        <v>0</v>
      </c>
      <c r="H307" s="52">
        <v>0</v>
      </c>
      <c r="I307" s="52">
        <v>375</v>
      </c>
      <c r="J307" s="84">
        <v>2.0977554017201593E-2</v>
      </c>
      <c r="K307" s="55" t="str">
        <f t="shared" si="22"/>
        <v>week 52/10</v>
      </c>
      <c r="L307" s="84">
        <v>0</v>
      </c>
      <c r="M307" s="84">
        <v>4.1144004014049171</v>
      </c>
      <c r="N307" s="84">
        <v>7.192982456140351</v>
      </c>
      <c r="O307" s="84">
        <v>9.3984962406015032E-2</v>
      </c>
      <c r="P307" s="84">
        <v>2.0977554017201593E-2</v>
      </c>
      <c r="BQ307" s="53"/>
      <c r="BR307" s="54"/>
      <c r="BS307" s="54"/>
      <c r="BT307" s="54"/>
    </row>
    <row r="308" spans="2:72">
      <c r="B308" s="55" t="s">
        <v>790</v>
      </c>
      <c r="C308" s="85">
        <v>0</v>
      </c>
      <c r="D308" s="52">
        <v>61</v>
      </c>
      <c r="E308" s="52">
        <v>108</v>
      </c>
      <c r="F308" s="52">
        <v>200</v>
      </c>
      <c r="G308" s="52">
        <v>0</v>
      </c>
      <c r="H308" s="52">
        <v>0</v>
      </c>
      <c r="I308" s="52">
        <v>369</v>
      </c>
      <c r="J308" s="84">
        <v>7.20703125</v>
      </c>
      <c r="K308" s="55" t="str">
        <f t="shared" si="22"/>
        <v>week 01/11</v>
      </c>
      <c r="L308" s="84">
        <v>0</v>
      </c>
      <c r="M308" s="84">
        <v>2.8571428571428572</v>
      </c>
      <c r="N308" s="84">
        <v>5.9569773855488135</v>
      </c>
      <c r="O308" s="84">
        <v>17.064846416382252</v>
      </c>
      <c r="P308" s="84">
        <v>7.20703125</v>
      </c>
      <c r="BQ308" s="53"/>
      <c r="BR308" s="54"/>
      <c r="BS308" s="54"/>
      <c r="BT308" s="54"/>
    </row>
    <row r="309" spans="2:72">
      <c r="B309" s="55" t="s">
        <v>791</v>
      </c>
      <c r="C309" s="85">
        <v>0</v>
      </c>
      <c r="D309" s="52">
        <v>61</v>
      </c>
      <c r="E309" s="52">
        <v>106</v>
      </c>
      <c r="F309" s="52">
        <v>192</v>
      </c>
      <c r="G309" s="52">
        <v>0</v>
      </c>
      <c r="H309" s="52">
        <v>0</v>
      </c>
      <c r="I309" s="52">
        <v>359</v>
      </c>
      <c r="J309" s="84">
        <v>7.01171875</v>
      </c>
      <c r="K309" s="55" t="str">
        <f t="shared" si="22"/>
        <v>week 02/11</v>
      </c>
      <c r="L309" s="84">
        <v>0</v>
      </c>
      <c r="M309" s="84">
        <v>2.8571428571428572</v>
      </c>
      <c r="N309" s="84">
        <v>5.8466629895201319</v>
      </c>
      <c r="O309" s="84">
        <v>16.382252559726961</v>
      </c>
      <c r="P309" s="84">
        <v>7.01171875</v>
      </c>
      <c r="BQ309" s="53"/>
      <c r="BR309" s="54"/>
      <c r="BS309" s="54"/>
      <c r="BT309" s="54"/>
    </row>
    <row r="310" spans="2:72">
      <c r="B310" s="55" t="s">
        <v>792</v>
      </c>
      <c r="C310" s="85">
        <v>0</v>
      </c>
      <c r="D310" s="52">
        <v>68</v>
      </c>
      <c r="E310" s="52">
        <v>109</v>
      </c>
      <c r="F310" s="52">
        <v>174</v>
      </c>
      <c r="G310" s="52">
        <v>0</v>
      </c>
      <c r="H310" s="52">
        <v>0</v>
      </c>
      <c r="I310" s="52">
        <v>351</v>
      </c>
      <c r="J310" s="84">
        <v>6.85546875</v>
      </c>
      <c r="K310" s="55" t="str">
        <f t="shared" si="22"/>
        <v>week 03/11</v>
      </c>
      <c r="L310" s="84">
        <v>0</v>
      </c>
      <c r="M310" s="84">
        <v>3.185011709601874</v>
      </c>
      <c r="N310" s="84">
        <v>6.0121345835631548</v>
      </c>
      <c r="O310" s="84">
        <v>14.846416382252558</v>
      </c>
      <c r="P310" s="84">
        <v>6.85546875</v>
      </c>
      <c r="BQ310" s="53"/>
      <c r="BR310" s="54"/>
      <c r="BS310" s="54"/>
      <c r="BT310" s="54"/>
    </row>
    <row r="311" spans="2:72">
      <c r="B311" s="55" t="s">
        <v>793</v>
      </c>
      <c r="C311" s="85">
        <v>0</v>
      </c>
      <c r="D311" s="52">
        <v>76</v>
      </c>
      <c r="E311" s="52">
        <v>117</v>
      </c>
      <c r="F311" s="52">
        <v>167</v>
      </c>
      <c r="G311" s="52">
        <v>0</v>
      </c>
      <c r="H311" s="52">
        <v>0</v>
      </c>
      <c r="I311" s="52">
        <v>360</v>
      </c>
      <c r="J311" s="84">
        <v>7.03125</v>
      </c>
      <c r="K311" s="55" t="str">
        <f t="shared" si="22"/>
        <v>week 04/11</v>
      </c>
      <c r="L311" s="84">
        <v>0</v>
      </c>
      <c r="M311" s="84">
        <v>3.5597189695550355</v>
      </c>
      <c r="N311" s="84">
        <v>6.4533921676778823</v>
      </c>
      <c r="O311" s="84">
        <v>14.249146757679181</v>
      </c>
      <c r="P311" s="84">
        <v>7.03125</v>
      </c>
      <c r="BQ311" s="53"/>
      <c r="BR311" s="54"/>
      <c r="BS311" s="54"/>
      <c r="BT311" s="54"/>
    </row>
    <row r="312" spans="2:72">
      <c r="B312" s="55" t="s">
        <v>794</v>
      </c>
      <c r="C312" s="85">
        <v>0</v>
      </c>
      <c r="D312" s="52">
        <v>74</v>
      </c>
      <c r="E312" s="52">
        <v>111</v>
      </c>
      <c r="F312" s="52">
        <v>172</v>
      </c>
      <c r="G312" s="52">
        <v>0</v>
      </c>
      <c r="H312" s="52">
        <v>0</v>
      </c>
      <c r="I312" s="52">
        <v>357</v>
      </c>
      <c r="J312" s="84">
        <v>6.9726562500000009</v>
      </c>
      <c r="K312" s="55" t="str">
        <f t="shared" si="22"/>
        <v>week 05/11</v>
      </c>
      <c r="L312" s="84">
        <v>0</v>
      </c>
      <c r="M312" s="84">
        <v>3.4660421545667446</v>
      </c>
      <c r="N312" s="84">
        <v>6.1224489795918364</v>
      </c>
      <c r="O312" s="84">
        <v>14.675767918088736</v>
      </c>
      <c r="P312" s="84">
        <v>6.9726562500000009</v>
      </c>
      <c r="BQ312" s="53"/>
      <c r="BR312" s="54"/>
      <c r="BS312" s="54"/>
      <c r="BT312" s="54"/>
    </row>
    <row r="313" spans="2:72">
      <c r="B313" s="55" t="s">
        <v>795</v>
      </c>
      <c r="C313" s="85">
        <v>0</v>
      </c>
      <c r="D313" s="52">
        <v>53</v>
      </c>
      <c r="E313" s="52">
        <v>85</v>
      </c>
      <c r="F313" s="52">
        <v>152</v>
      </c>
      <c r="G313" s="52">
        <v>0</v>
      </c>
      <c r="H313" s="52">
        <v>0</v>
      </c>
      <c r="I313" s="52">
        <v>290</v>
      </c>
      <c r="J313" s="84">
        <v>5.6640625</v>
      </c>
      <c r="K313" s="55" t="str">
        <f t="shared" si="22"/>
        <v>week 06/11</v>
      </c>
      <c r="L313" s="84">
        <v>0</v>
      </c>
      <c r="M313" s="84">
        <v>2.4824355971896956</v>
      </c>
      <c r="N313" s="84">
        <v>4.6883618312189741</v>
      </c>
      <c r="O313" s="84">
        <v>12.969283276450511</v>
      </c>
      <c r="P313" s="84">
        <v>5.6640625</v>
      </c>
      <c r="BQ313" s="53"/>
      <c r="BR313" s="54"/>
      <c r="BS313" s="54"/>
      <c r="BT313" s="54"/>
    </row>
    <row r="314" spans="2:72">
      <c r="B314" s="55" t="s">
        <v>796</v>
      </c>
      <c r="C314" s="85">
        <v>0</v>
      </c>
      <c r="D314" s="52">
        <v>51</v>
      </c>
      <c r="E314" s="52">
        <v>74</v>
      </c>
      <c r="F314" s="52">
        <v>133</v>
      </c>
      <c r="G314" s="52">
        <v>0</v>
      </c>
      <c r="H314" s="52">
        <v>0</v>
      </c>
      <c r="I314" s="52">
        <v>258</v>
      </c>
      <c r="J314" s="84">
        <v>5.0390625</v>
      </c>
      <c r="K314" s="55" t="str">
        <f t="shared" si="22"/>
        <v>week 07/11</v>
      </c>
      <c r="L314" s="84">
        <v>0</v>
      </c>
      <c r="M314" s="84">
        <v>2.3887587822014051</v>
      </c>
      <c r="N314" s="84">
        <v>4.0816326530612246</v>
      </c>
      <c r="O314" s="84">
        <v>11.348122866894197</v>
      </c>
      <c r="P314" s="84">
        <v>5.0390625</v>
      </c>
      <c r="BQ314" s="53"/>
      <c r="BR314" s="54"/>
      <c r="BS314" s="54"/>
      <c r="BT314" s="54"/>
    </row>
    <row r="315" spans="2:72">
      <c r="B315" s="55" t="s">
        <v>797</v>
      </c>
      <c r="C315" s="85">
        <v>0</v>
      </c>
      <c r="D315" s="52">
        <v>58</v>
      </c>
      <c r="E315" s="52">
        <v>70</v>
      </c>
      <c r="F315" s="52">
        <v>132</v>
      </c>
      <c r="G315" s="52">
        <v>0</v>
      </c>
      <c r="H315" s="52">
        <v>0</v>
      </c>
      <c r="I315" s="52">
        <v>260</v>
      </c>
      <c r="J315" s="84">
        <v>5.078125</v>
      </c>
      <c r="K315" s="55" t="str">
        <f t="shared" si="22"/>
        <v>week 08/11</v>
      </c>
      <c r="L315" s="84">
        <v>0</v>
      </c>
      <c r="M315" s="84">
        <v>2.7166276346604219</v>
      </c>
      <c r="N315" s="84">
        <v>3.8610038610038608</v>
      </c>
      <c r="O315" s="84">
        <v>11.262798634812286</v>
      </c>
      <c r="P315" s="84">
        <v>5.078125</v>
      </c>
      <c r="BQ315" s="53"/>
      <c r="BR315" s="54"/>
      <c r="BS315" s="54"/>
      <c r="BT315" s="54"/>
    </row>
    <row r="316" spans="2:72">
      <c r="B316" s="55" t="s">
        <v>798</v>
      </c>
      <c r="C316" s="85">
        <v>0</v>
      </c>
      <c r="D316" s="52">
        <v>64</v>
      </c>
      <c r="E316" s="52">
        <v>82</v>
      </c>
      <c r="F316" s="52">
        <v>142</v>
      </c>
      <c r="G316" s="52">
        <v>0</v>
      </c>
      <c r="H316" s="52">
        <v>0</v>
      </c>
      <c r="I316" s="52">
        <v>288</v>
      </c>
      <c r="J316" s="84">
        <v>5.625</v>
      </c>
      <c r="K316" s="55" t="str">
        <f t="shared" si="22"/>
        <v>week 09/11</v>
      </c>
      <c r="L316" s="84">
        <v>0</v>
      </c>
      <c r="M316" s="84">
        <v>2.9976580796252925</v>
      </c>
      <c r="N316" s="84">
        <v>4.5228902371759512</v>
      </c>
      <c r="O316" s="84">
        <v>12.1160409556314</v>
      </c>
      <c r="P316" s="84">
        <v>5.625</v>
      </c>
      <c r="BQ316" s="53"/>
      <c r="BR316" s="54"/>
      <c r="BS316" s="54"/>
      <c r="BT316" s="54"/>
    </row>
    <row r="317" spans="2:72">
      <c r="B317" s="55" t="s">
        <v>799</v>
      </c>
      <c r="C317" s="85">
        <v>0</v>
      </c>
      <c r="D317" s="52">
        <v>39</v>
      </c>
      <c r="E317" s="52">
        <v>79</v>
      </c>
      <c r="F317" s="52">
        <v>113</v>
      </c>
      <c r="G317" s="52">
        <v>0</v>
      </c>
      <c r="H317" s="52">
        <v>0</v>
      </c>
      <c r="I317" s="52">
        <v>231</v>
      </c>
      <c r="J317" s="84">
        <v>4.51171875</v>
      </c>
      <c r="K317" s="55" t="str">
        <f t="shared" si="22"/>
        <v>week 10/11</v>
      </c>
      <c r="L317" s="84">
        <v>0</v>
      </c>
      <c r="M317" s="84">
        <v>1.8266978922716628</v>
      </c>
      <c r="N317" s="84">
        <v>4.3574186431329283</v>
      </c>
      <c r="O317" s="84">
        <v>9.6416382252559725</v>
      </c>
      <c r="P317" s="84">
        <v>4.51171875</v>
      </c>
      <c r="BQ317" s="53"/>
      <c r="BR317" s="54"/>
      <c r="BS317" s="54"/>
      <c r="BT317" s="54"/>
    </row>
    <row r="318" spans="2:72">
      <c r="B318" s="55" t="s">
        <v>800</v>
      </c>
      <c r="C318" s="85">
        <v>0</v>
      </c>
      <c r="D318" s="52">
        <v>49</v>
      </c>
      <c r="E318" s="52">
        <v>68</v>
      </c>
      <c r="F318" s="52">
        <v>120</v>
      </c>
      <c r="G318" s="52">
        <v>0</v>
      </c>
      <c r="H318" s="52">
        <v>0</v>
      </c>
      <c r="I318" s="52">
        <v>237</v>
      </c>
      <c r="J318" s="84">
        <v>4.62890625</v>
      </c>
      <c r="K318" s="55" t="str">
        <f t="shared" si="22"/>
        <v>week 11/11</v>
      </c>
      <c r="L318" s="84">
        <v>0</v>
      </c>
      <c r="M318" s="84">
        <v>2.2950819672131146</v>
      </c>
      <c r="N318" s="84">
        <v>3.7506894649751792</v>
      </c>
      <c r="O318" s="84">
        <v>10.238907849829351</v>
      </c>
      <c r="P318" s="84">
        <v>4.62890625</v>
      </c>
      <c r="BQ318" s="53"/>
      <c r="BR318" s="54"/>
      <c r="BS318" s="54"/>
      <c r="BT318" s="54"/>
    </row>
    <row r="319" spans="2:72">
      <c r="B319" s="55" t="s">
        <v>801</v>
      </c>
      <c r="C319" s="85">
        <v>0</v>
      </c>
      <c r="D319" s="52">
        <v>64</v>
      </c>
      <c r="E319" s="52">
        <v>86</v>
      </c>
      <c r="F319" s="52">
        <v>124</v>
      </c>
      <c r="G319" s="52">
        <v>0</v>
      </c>
      <c r="H319" s="52">
        <v>0</v>
      </c>
      <c r="I319" s="52">
        <v>274</v>
      </c>
      <c r="J319" s="84">
        <v>5.3515625</v>
      </c>
      <c r="K319" s="55" t="str">
        <f t="shared" si="22"/>
        <v>week 12/11</v>
      </c>
      <c r="L319" s="84">
        <v>0</v>
      </c>
      <c r="M319" s="84">
        <v>2.9976580796252925</v>
      </c>
      <c r="N319" s="84">
        <v>4.7435190292333154</v>
      </c>
      <c r="O319" s="84">
        <v>10.580204778156997</v>
      </c>
      <c r="P319" s="84">
        <v>5.3515625</v>
      </c>
      <c r="BQ319" s="53"/>
      <c r="BR319" s="54"/>
      <c r="BS319" s="54"/>
      <c r="BT319" s="54"/>
    </row>
    <row r="320" spans="2:72">
      <c r="B320" s="55" t="s">
        <v>802</v>
      </c>
      <c r="C320" s="85">
        <v>0</v>
      </c>
      <c r="D320" s="52">
        <v>28</v>
      </c>
      <c r="E320" s="52">
        <v>62</v>
      </c>
      <c r="F320" s="52">
        <v>129</v>
      </c>
      <c r="G320" s="52">
        <v>0</v>
      </c>
      <c r="H320" s="52">
        <v>0</v>
      </c>
      <c r="I320" s="52">
        <v>219</v>
      </c>
      <c r="J320" s="84">
        <v>4.27734375</v>
      </c>
      <c r="K320" s="55" t="str">
        <f t="shared" si="22"/>
        <v>week 13/11</v>
      </c>
      <c r="L320" s="84">
        <v>0</v>
      </c>
      <c r="M320" s="84">
        <v>1.3114754098360655</v>
      </c>
      <c r="N320" s="84">
        <v>3.4197462768891338</v>
      </c>
      <c r="O320" s="84">
        <v>11.006825938566553</v>
      </c>
      <c r="P320" s="84">
        <v>4.27734375</v>
      </c>
      <c r="BQ320" s="53"/>
      <c r="BR320" s="54"/>
      <c r="BS320" s="54"/>
      <c r="BT320" s="54"/>
    </row>
    <row r="321" spans="2:72">
      <c r="B321" s="55" t="s">
        <v>803</v>
      </c>
      <c r="C321" s="85">
        <v>0</v>
      </c>
      <c r="D321" s="52">
        <v>45</v>
      </c>
      <c r="E321" s="52">
        <v>82</v>
      </c>
      <c r="F321" s="52">
        <v>154</v>
      </c>
      <c r="G321" s="52">
        <v>0</v>
      </c>
      <c r="H321" s="52">
        <v>0</v>
      </c>
      <c r="I321" s="52">
        <v>281</v>
      </c>
      <c r="J321" s="84">
        <v>5.48828125</v>
      </c>
      <c r="K321" s="55" t="str">
        <f t="shared" si="22"/>
        <v>week 14/11</v>
      </c>
      <c r="L321" s="84">
        <v>0</v>
      </c>
      <c r="M321" s="84">
        <v>2.1077283372365341</v>
      </c>
      <c r="N321" s="84">
        <v>4.5228902371759512</v>
      </c>
      <c r="O321" s="84">
        <v>13.139931740614335</v>
      </c>
      <c r="P321" s="84">
        <v>5.48828125</v>
      </c>
      <c r="BQ321" s="53"/>
      <c r="BR321" s="54"/>
      <c r="BS321" s="54"/>
      <c r="BT321" s="54"/>
    </row>
    <row r="322" spans="2:72">
      <c r="B322" s="55" t="s">
        <v>804</v>
      </c>
      <c r="C322" s="85">
        <v>0</v>
      </c>
      <c r="D322" s="52">
        <v>43</v>
      </c>
      <c r="E322" s="52">
        <v>68</v>
      </c>
      <c r="F322" s="52">
        <v>147</v>
      </c>
      <c r="G322" s="52">
        <v>0</v>
      </c>
      <c r="H322" s="52">
        <v>0</v>
      </c>
      <c r="I322" s="52">
        <v>258</v>
      </c>
      <c r="J322" s="84">
        <v>5.0390625</v>
      </c>
      <c r="K322" s="55" t="str">
        <f t="shared" si="22"/>
        <v>week 15/11</v>
      </c>
      <c r="L322" s="84">
        <v>0</v>
      </c>
      <c r="M322" s="84">
        <v>2.0140515222482436</v>
      </c>
      <c r="N322" s="84">
        <v>3.7506894649751792</v>
      </c>
      <c r="O322" s="84">
        <v>12.542662116040956</v>
      </c>
      <c r="P322" s="84">
        <v>5.0390625</v>
      </c>
      <c r="BQ322" s="53"/>
      <c r="BR322" s="54"/>
      <c r="BS322" s="54"/>
      <c r="BT322" s="54"/>
    </row>
    <row r="323" spans="2:72">
      <c r="B323" s="55" t="s">
        <v>805</v>
      </c>
      <c r="C323" s="85">
        <v>0</v>
      </c>
      <c r="D323" s="52">
        <v>43</v>
      </c>
      <c r="E323" s="52">
        <v>57</v>
      </c>
      <c r="F323" s="52">
        <v>121</v>
      </c>
      <c r="G323" s="52">
        <v>0</v>
      </c>
      <c r="H323" s="52">
        <v>0</v>
      </c>
      <c r="I323" s="52">
        <v>222</v>
      </c>
      <c r="J323" s="84">
        <v>4.3359375</v>
      </c>
      <c r="K323" s="55" t="str">
        <f t="shared" si="22"/>
        <v>week 16/11</v>
      </c>
      <c r="L323" s="84">
        <v>0</v>
      </c>
      <c r="M323" s="84">
        <v>2.0140515222482436</v>
      </c>
      <c r="N323" s="84">
        <v>3.1439602868174292</v>
      </c>
      <c r="O323" s="84">
        <v>10.324232081911262</v>
      </c>
      <c r="P323" s="84">
        <v>4.3359375</v>
      </c>
      <c r="BQ323" s="53"/>
      <c r="BR323" s="54"/>
      <c r="BS323" s="54"/>
      <c r="BT323" s="54"/>
    </row>
    <row r="324" spans="2:72">
      <c r="B324" s="55" t="s">
        <v>806</v>
      </c>
      <c r="C324" s="85">
        <v>0</v>
      </c>
      <c r="D324" s="52">
        <v>34</v>
      </c>
      <c r="E324" s="52">
        <v>53</v>
      </c>
      <c r="F324" s="52">
        <v>90</v>
      </c>
      <c r="G324" s="52">
        <v>0</v>
      </c>
      <c r="H324" s="52">
        <v>0</v>
      </c>
      <c r="I324" s="52">
        <v>177</v>
      </c>
      <c r="J324" s="84">
        <v>3.45703125</v>
      </c>
      <c r="K324" s="55" t="str">
        <f t="shared" si="22"/>
        <v>week 17/11</v>
      </c>
      <c r="L324" s="84">
        <v>0</v>
      </c>
      <c r="M324" s="84">
        <v>1.592505854800937</v>
      </c>
      <c r="N324" s="84">
        <v>2.9233314947600659</v>
      </c>
      <c r="O324" s="84">
        <v>7.6791808873720138</v>
      </c>
      <c r="P324" s="84">
        <v>3.45703125</v>
      </c>
      <c r="BQ324" s="53"/>
      <c r="BR324" s="54"/>
      <c r="BS324" s="54"/>
      <c r="BT324" s="54"/>
    </row>
    <row r="325" spans="2:72">
      <c r="B325" s="55" t="s">
        <v>807</v>
      </c>
      <c r="C325" s="85">
        <v>0</v>
      </c>
      <c r="D325" s="52">
        <v>37</v>
      </c>
      <c r="E325" s="52">
        <v>66</v>
      </c>
      <c r="F325" s="52">
        <v>127</v>
      </c>
      <c r="G325" s="52">
        <v>0</v>
      </c>
      <c r="H325" s="52">
        <v>0</v>
      </c>
      <c r="I325" s="52">
        <v>230</v>
      </c>
      <c r="J325" s="84">
        <v>4.4921875</v>
      </c>
      <c r="K325" s="55" t="str">
        <f t="shared" si="22"/>
        <v>week 18/11</v>
      </c>
      <c r="L325" s="84">
        <v>0</v>
      </c>
      <c r="M325" s="84">
        <v>1.7330210772833723</v>
      </c>
      <c r="N325" s="84">
        <v>3.6403750689464975</v>
      </c>
      <c r="O325" s="84">
        <v>10.836177474402731</v>
      </c>
      <c r="P325" s="84">
        <v>4.4921875</v>
      </c>
      <c r="BQ325" s="53"/>
      <c r="BR325" s="54"/>
      <c r="BS325" s="54"/>
      <c r="BT325" s="54"/>
    </row>
    <row r="326" spans="2:72">
      <c r="B326" s="55" t="s">
        <v>808</v>
      </c>
      <c r="C326" s="85">
        <v>0</v>
      </c>
      <c r="D326" s="52">
        <v>37</v>
      </c>
      <c r="E326" s="52">
        <v>65</v>
      </c>
      <c r="F326" s="52">
        <v>141</v>
      </c>
      <c r="G326" s="52">
        <v>0</v>
      </c>
      <c r="H326" s="52">
        <v>0</v>
      </c>
      <c r="I326" s="52">
        <v>242</v>
      </c>
      <c r="J326" s="84">
        <v>4.7265625</v>
      </c>
      <c r="K326" s="55" t="str">
        <f t="shared" si="22"/>
        <v>week 19/11</v>
      </c>
      <c r="L326" s="84">
        <v>0</v>
      </c>
      <c r="M326" s="84">
        <v>1.7330210772833723</v>
      </c>
      <c r="N326" s="84">
        <v>3.5852178709321567</v>
      </c>
      <c r="O326" s="84">
        <v>12.030716723549489</v>
      </c>
      <c r="P326" s="84">
        <v>4.7265625</v>
      </c>
      <c r="BQ326" s="53"/>
      <c r="BR326" s="54"/>
      <c r="BS326" s="54"/>
      <c r="BT326" s="54"/>
    </row>
    <row r="327" spans="2:72">
      <c r="B327" s="55" t="s">
        <v>809</v>
      </c>
      <c r="C327" s="85">
        <v>0</v>
      </c>
      <c r="D327" s="52">
        <v>41</v>
      </c>
      <c r="E327" s="52">
        <v>57</v>
      </c>
      <c r="F327" s="52">
        <v>147</v>
      </c>
      <c r="G327" s="52">
        <v>0</v>
      </c>
      <c r="H327" s="52">
        <v>0</v>
      </c>
      <c r="I327" s="52">
        <v>244</v>
      </c>
      <c r="J327" s="84">
        <v>4.7786458333333339</v>
      </c>
      <c r="K327" s="55" t="str">
        <f t="shared" si="22"/>
        <v>week 20/11</v>
      </c>
      <c r="L327" s="84">
        <v>0</v>
      </c>
      <c r="M327" s="84">
        <v>1.9203747072599531</v>
      </c>
      <c r="N327" s="84">
        <v>3.1439602868174292</v>
      </c>
      <c r="O327" s="84">
        <v>12.542662116040956</v>
      </c>
      <c r="P327" s="84">
        <v>4.7786458333333339</v>
      </c>
      <c r="BQ327" s="53"/>
      <c r="BR327" s="54"/>
      <c r="BS327" s="54"/>
      <c r="BT327" s="54"/>
    </row>
    <row r="328" spans="2:72">
      <c r="B328" s="55" t="s">
        <v>810</v>
      </c>
      <c r="C328" s="85">
        <v>0</v>
      </c>
      <c r="D328" s="52">
        <v>48</v>
      </c>
      <c r="E328" s="52">
        <v>76</v>
      </c>
      <c r="F328" s="52">
        <v>137</v>
      </c>
      <c r="G328" s="52">
        <v>0</v>
      </c>
      <c r="H328" s="52">
        <v>0</v>
      </c>
      <c r="I328" s="85">
        <v>263</v>
      </c>
      <c r="J328" s="84">
        <v>5.13671875</v>
      </c>
      <c r="K328" s="55" t="str">
        <f t="shared" si="22"/>
        <v>week 21/11</v>
      </c>
      <c r="L328" s="84">
        <v>0</v>
      </c>
      <c r="M328" s="84">
        <v>2.2482435597189694</v>
      </c>
      <c r="N328" s="84">
        <v>4.1919470490899062</v>
      </c>
      <c r="O328" s="84">
        <v>11.689419795221843</v>
      </c>
      <c r="P328" s="84">
        <v>5.13671875</v>
      </c>
      <c r="BQ328" s="53"/>
      <c r="BR328" s="54"/>
      <c r="BS328" s="54"/>
      <c r="BT328" s="54"/>
    </row>
    <row r="329" spans="2:72">
      <c r="B329" s="55" t="s">
        <v>811</v>
      </c>
      <c r="C329" s="85">
        <v>0</v>
      </c>
      <c r="D329" s="52">
        <v>44</v>
      </c>
      <c r="E329" s="52">
        <v>74</v>
      </c>
      <c r="F329" s="52">
        <v>135</v>
      </c>
      <c r="G329" s="52">
        <v>0</v>
      </c>
      <c r="H329" s="52">
        <v>0</v>
      </c>
      <c r="I329" s="85">
        <v>252</v>
      </c>
      <c r="J329" s="84">
        <v>4.8046875</v>
      </c>
      <c r="K329" s="55" t="str">
        <f t="shared" si="22"/>
        <v>week 22/11</v>
      </c>
      <c r="L329" s="84">
        <v>0</v>
      </c>
      <c r="M329" s="84">
        <v>1.9203747072599531</v>
      </c>
      <c r="N329" s="84">
        <v>3.8610038610038608</v>
      </c>
      <c r="O329" s="84">
        <v>11.604095563139932</v>
      </c>
      <c r="P329" s="84">
        <v>4.8046875</v>
      </c>
      <c r="BQ329" s="53"/>
      <c r="BR329" s="54"/>
      <c r="BS329" s="54"/>
      <c r="BT329" s="54"/>
    </row>
    <row r="330" spans="2:72">
      <c r="B330" s="55" t="s">
        <v>812</v>
      </c>
      <c r="C330" s="85">
        <v>0</v>
      </c>
      <c r="D330" s="52">
        <v>49</v>
      </c>
      <c r="E330" s="52">
        <v>80</v>
      </c>
      <c r="F330" s="52">
        <v>138</v>
      </c>
      <c r="G330" s="52">
        <v>0</v>
      </c>
      <c r="H330" s="52">
        <v>0</v>
      </c>
      <c r="I330" s="85">
        <v>265</v>
      </c>
      <c r="J330" s="84">
        <v>5.17578125</v>
      </c>
      <c r="K330" s="55" t="str">
        <f t="shared" si="22"/>
        <v>week 23/11</v>
      </c>
      <c r="L330" s="84">
        <v>0</v>
      </c>
      <c r="M330" s="84">
        <v>2.2950819672131146</v>
      </c>
      <c r="N330" s="84">
        <v>4.4125758411472695</v>
      </c>
      <c r="O330" s="84">
        <v>11.774744027303754</v>
      </c>
      <c r="P330" s="84">
        <v>5.17578125</v>
      </c>
      <c r="BQ330" s="53"/>
      <c r="BR330" s="54"/>
      <c r="BS330" s="54"/>
      <c r="BT330" s="54"/>
    </row>
    <row r="331" spans="2:72">
      <c r="B331" s="55" t="s">
        <v>813</v>
      </c>
      <c r="C331" s="85">
        <v>0</v>
      </c>
      <c r="D331" s="52">
        <v>47</v>
      </c>
      <c r="E331" s="52">
        <v>73</v>
      </c>
      <c r="F331" s="52">
        <v>135</v>
      </c>
      <c r="G331" s="52">
        <v>0</v>
      </c>
      <c r="H331" s="52">
        <v>0</v>
      </c>
      <c r="I331" s="85">
        <v>255</v>
      </c>
      <c r="J331" s="84">
        <v>4.98046875</v>
      </c>
      <c r="K331" s="55" t="str">
        <f t="shared" si="22"/>
        <v>week 24/11</v>
      </c>
      <c r="L331" s="84">
        <v>0</v>
      </c>
      <c r="M331" s="84">
        <v>2.2014051522248246</v>
      </c>
      <c r="N331" s="84">
        <v>4.0264754550468833</v>
      </c>
      <c r="O331" s="84">
        <v>11.518771331058021</v>
      </c>
      <c r="P331" s="84">
        <v>4.98046875</v>
      </c>
      <c r="BQ331" s="53"/>
      <c r="BR331" s="54"/>
      <c r="BS331" s="54"/>
      <c r="BT331" s="54"/>
    </row>
    <row r="332" spans="2:72">
      <c r="B332" s="55" t="s">
        <v>814</v>
      </c>
      <c r="C332" s="85">
        <v>0</v>
      </c>
      <c r="D332" s="52">
        <v>42</v>
      </c>
      <c r="E332" s="52">
        <v>80</v>
      </c>
      <c r="F332" s="52">
        <v>140</v>
      </c>
      <c r="G332" s="52">
        <v>0</v>
      </c>
      <c r="H332" s="52">
        <v>0</v>
      </c>
      <c r="I332" s="85">
        <v>262</v>
      </c>
      <c r="J332" s="84">
        <v>5.1171875</v>
      </c>
      <c r="K332" s="55" t="str">
        <f t="shared" si="22"/>
        <v>week 25/11</v>
      </c>
      <c r="L332" s="84">
        <v>0</v>
      </c>
      <c r="M332" s="84">
        <v>1.9672131147540985</v>
      </c>
      <c r="N332" s="84">
        <v>4.4125758411472695</v>
      </c>
      <c r="O332" s="84">
        <v>11.945392491467576</v>
      </c>
      <c r="P332" s="84">
        <v>5.1171875</v>
      </c>
      <c r="BQ332" s="53"/>
      <c r="BR332" s="54"/>
      <c r="BS332" s="54"/>
      <c r="BT332" s="54"/>
    </row>
    <row r="333" spans="2:72">
      <c r="B333" s="55" t="s">
        <v>815</v>
      </c>
      <c r="C333" s="85">
        <v>0</v>
      </c>
      <c r="D333" s="52">
        <v>55</v>
      </c>
      <c r="E333" s="52">
        <v>71</v>
      </c>
      <c r="F333" s="52">
        <v>136</v>
      </c>
      <c r="G333" s="52">
        <v>0</v>
      </c>
      <c r="H333" s="52">
        <v>0</v>
      </c>
      <c r="I333" s="85">
        <v>262</v>
      </c>
      <c r="J333" s="84">
        <v>0.64453125</v>
      </c>
      <c r="K333" s="55" t="str">
        <f t="shared" si="22"/>
        <v>week 26/11</v>
      </c>
      <c r="L333" s="84">
        <v>0</v>
      </c>
      <c r="M333" s="84">
        <v>2.5761124121779861</v>
      </c>
      <c r="N333" s="84">
        <v>3.9161610590182021</v>
      </c>
      <c r="O333" s="84">
        <v>1.1945392491467577</v>
      </c>
      <c r="P333" s="84">
        <v>0.64453125</v>
      </c>
      <c r="BQ333" s="53"/>
      <c r="BR333" s="54"/>
      <c r="BS333" s="54"/>
      <c r="BT333" s="54"/>
    </row>
    <row r="334" spans="2:72">
      <c r="B334" s="55" t="s">
        <v>816</v>
      </c>
      <c r="C334" s="85">
        <v>0</v>
      </c>
      <c r="D334" s="52">
        <v>50</v>
      </c>
      <c r="E334" s="52">
        <v>71</v>
      </c>
      <c r="F334" s="52">
        <v>125</v>
      </c>
      <c r="G334" s="52">
        <v>0</v>
      </c>
      <c r="H334" s="52">
        <v>0</v>
      </c>
      <c r="I334" s="85">
        <v>246</v>
      </c>
      <c r="J334" s="84">
        <v>0.33203125</v>
      </c>
      <c r="K334" s="55" t="str">
        <f t="shared" si="22"/>
        <v>week 27/11</v>
      </c>
      <c r="L334" s="84">
        <v>0</v>
      </c>
      <c r="M334" s="84">
        <v>2.3419203747072603</v>
      </c>
      <c r="N334" s="84">
        <v>3.9161610590182021</v>
      </c>
      <c r="O334" s="84">
        <v>1.0238907849829351</v>
      </c>
      <c r="P334" s="84">
        <v>0.33203125</v>
      </c>
      <c r="BQ334" s="53"/>
      <c r="BR334" s="54"/>
      <c r="BS334" s="54"/>
      <c r="BT334" s="54"/>
    </row>
    <row r="335" spans="2:72">
      <c r="B335" s="55" t="s">
        <v>817</v>
      </c>
      <c r="C335" s="85">
        <v>0</v>
      </c>
      <c r="D335" s="52">
        <v>60</v>
      </c>
      <c r="E335" s="52">
        <v>64</v>
      </c>
      <c r="F335" s="52">
        <v>139</v>
      </c>
      <c r="G335" s="52">
        <v>0</v>
      </c>
      <c r="H335" s="52">
        <v>0</v>
      </c>
      <c r="I335" s="85">
        <v>263</v>
      </c>
      <c r="J335" s="84">
        <v>0.2734375</v>
      </c>
      <c r="K335" s="55" t="str">
        <f t="shared" si="22"/>
        <v>week 28/11</v>
      </c>
      <c r="L335" s="84">
        <v>0</v>
      </c>
      <c r="M335" s="84">
        <v>2.810304449648712</v>
      </c>
      <c r="N335" s="84">
        <v>3.5300606729178159</v>
      </c>
      <c r="O335" s="84">
        <v>0.17064846416382254</v>
      </c>
      <c r="P335" s="84">
        <v>0.2734375</v>
      </c>
      <c r="BQ335" s="53"/>
      <c r="BR335" s="54"/>
      <c r="BS335" s="54"/>
      <c r="BT335" s="54"/>
    </row>
    <row r="336" spans="2:72">
      <c r="B336" s="55" t="s">
        <v>818</v>
      </c>
      <c r="C336" s="85">
        <v>0</v>
      </c>
      <c r="D336" s="52">
        <v>65</v>
      </c>
      <c r="E336" s="52">
        <v>92</v>
      </c>
      <c r="F336" s="52">
        <v>140</v>
      </c>
      <c r="G336" s="52">
        <v>0</v>
      </c>
      <c r="H336" s="52">
        <v>0</v>
      </c>
      <c r="I336" s="85">
        <v>297</v>
      </c>
      <c r="J336" s="84">
        <v>0.44921874999999994</v>
      </c>
      <c r="K336" s="55" t="str">
        <f t="shared" si="22"/>
        <v>week 29/11</v>
      </c>
      <c r="L336" s="84">
        <v>0</v>
      </c>
      <c r="M336" s="84">
        <v>3.0444964871194378</v>
      </c>
      <c r="N336" s="84">
        <v>5.0744622173193603</v>
      </c>
      <c r="O336" s="84">
        <v>0.93856655290102398</v>
      </c>
      <c r="P336" s="84">
        <v>0.44921874999999994</v>
      </c>
      <c r="BQ336" s="53"/>
      <c r="BR336" s="54"/>
      <c r="BS336" s="54"/>
      <c r="BT336" s="54"/>
    </row>
    <row r="337" spans="2:72">
      <c r="B337" s="55" t="s">
        <v>819</v>
      </c>
      <c r="C337" s="85">
        <v>0</v>
      </c>
      <c r="D337" s="52">
        <v>56</v>
      </c>
      <c r="E337" s="52">
        <v>104</v>
      </c>
      <c r="F337" s="52">
        <v>131</v>
      </c>
      <c r="G337" s="52">
        <v>0</v>
      </c>
      <c r="H337" s="52">
        <v>0</v>
      </c>
      <c r="I337" s="85">
        <v>291</v>
      </c>
      <c r="J337" s="84">
        <v>0.2734375</v>
      </c>
      <c r="K337" s="55" t="str">
        <f t="shared" si="22"/>
        <v>week 30/11</v>
      </c>
      <c r="L337" s="84">
        <v>0</v>
      </c>
      <c r="M337" s="84">
        <v>2.622950819672131</v>
      </c>
      <c r="N337" s="84">
        <v>5.7363485934914502</v>
      </c>
      <c r="O337" s="84">
        <v>0.42662116040955633</v>
      </c>
      <c r="P337" s="84">
        <v>0.2734375</v>
      </c>
      <c r="BQ337" s="53"/>
      <c r="BR337" s="54"/>
      <c r="BS337" s="54"/>
      <c r="BT337" s="54"/>
    </row>
    <row r="338" spans="2:72">
      <c r="B338" s="55" t="s">
        <v>820</v>
      </c>
      <c r="C338" s="85">
        <v>0</v>
      </c>
      <c r="D338" s="52">
        <v>69</v>
      </c>
      <c r="E338" s="52">
        <v>92</v>
      </c>
      <c r="F338" s="52">
        <v>114</v>
      </c>
      <c r="G338" s="52">
        <v>0</v>
      </c>
      <c r="H338" s="52">
        <v>0</v>
      </c>
      <c r="I338" s="85">
        <v>275</v>
      </c>
      <c r="J338" s="84">
        <v>0.33203125</v>
      </c>
      <c r="K338" s="55" t="str">
        <f t="shared" si="22"/>
        <v>week 31/11</v>
      </c>
      <c r="L338" s="84">
        <v>0</v>
      </c>
      <c r="M338" s="84">
        <v>3.2318501170960188</v>
      </c>
      <c r="N338" s="84">
        <v>5.0744622173193603</v>
      </c>
      <c r="O338" s="84">
        <v>8.5324232081911269E-2</v>
      </c>
      <c r="P338" s="84">
        <v>0.33203125</v>
      </c>
      <c r="BQ338" s="53"/>
      <c r="BR338" s="54"/>
      <c r="BS338" s="54"/>
      <c r="BT338" s="54"/>
    </row>
    <row r="339" spans="2:72">
      <c r="B339" s="55" t="s">
        <v>821</v>
      </c>
      <c r="C339" s="85">
        <v>0</v>
      </c>
      <c r="D339" s="52">
        <v>60</v>
      </c>
      <c r="E339" s="52">
        <v>82</v>
      </c>
      <c r="F339" s="52">
        <v>138</v>
      </c>
      <c r="G339" s="52">
        <v>0</v>
      </c>
      <c r="H339" s="52">
        <v>0</v>
      </c>
      <c r="I339" s="85">
        <v>280</v>
      </c>
      <c r="J339" s="84">
        <v>0.37109375</v>
      </c>
      <c r="K339" s="55" t="str">
        <f t="shared" si="22"/>
        <v>week 32/11</v>
      </c>
      <c r="L339" s="84">
        <v>0</v>
      </c>
      <c r="M339" s="84">
        <v>2.810304449648712</v>
      </c>
      <c r="N339" s="84">
        <v>4.5228902371759512</v>
      </c>
      <c r="O339" s="84">
        <v>0.42662116040955633</v>
      </c>
      <c r="P339" s="84">
        <v>0.37109375</v>
      </c>
      <c r="BQ339" s="53"/>
      <c r="BR339" s="54"/>
      <c r="BS339" s="54"/>
      <c r="BT339" s="54"/>
    </row>
    <row r="340" spans="2:72">
      <c r="B340" s="55" t="s">
        <v>822</v>
      </c>
      <c r="C340" s="85">
        <v>0</v>
      </c>
      <c r="D340" s="52">
        <v>55</v>
      </c>
      <c r="E340" s="52">
        <v>84</v>
      </c>
      <c r="F340" s="52">
        <v>141</v>
      </c>
      <c r="G340" s="52">
        <v>0</v>
      </c>
      <c r="H340" s="52">
        <v>0</v>
      </c>
      <c r="I340" s="85">
        <v>280</v>
      </c>
      <c r="J340" s="84">
        <v>0.3515625</v>
      </c>
      <c r="K340" s="55" t="str">
        <f t="shared" si="22"/>
        <v>week 33/11</v>
      </c>
      <c r="L340" s="84">
        <v>0</v>
      </c>
      <c r="M340" s="84">
        <v>2.5761124121779861</v>
      </c>
      <c r="N340" s="84">
        <v>4.6332046332046328</v>
      </c>
      <c r="O340" s="84">
        <v>0.17064846416382254</v>
      </c>
      <c r="P340" s="84">
        <v>0.3515625</v>
      </c>
      <c r="BQ340" s="53"/>
      <c r="BR340" s="54"/>
      <c r="BS340" s="54"/>
      <c r="BT340" s="54"/>
    </row>
    <row r="341" spans="2:72">
      <c r="B341" s="55" t="s">
        <v>823</v>
      </c>
      <c r="C341" s="85">
        <v>0</v>
      </c>
      <c r="D341" s="52">
        <v>57</v>
      </c>
      <c r="E341" s="52">
        <v>100</v>
      </c>
      <c r="F341" s="52">
        <v>137</v>
      </c>
      <c r="G341" s="52">
        <v>0</v>
      </c>
      <c r="H341" s="52">
        <v>0</v>
      </c>
      <c r="I341" s="85">
        <v>294</v>
      </c>
      <c r="J341" s="84">
        <v>0.42968750000000006</v>
      </c>
      <c r="K341" s="55" t="str">
        <f t="shared" si="22"/>
        <v>week 34/11</v>
      </c>
      <c r="L341" s="84">
        <v>0</v>
      </c>
      <c r="M341" s="84">
        <v>2.6697892271662762</v>
      </c>
      <c r="N341" s="84">
        <v>5.5157198014340869</v>
      </c>
      <c r="O341" s="84">
        <v>0.85324232081911267</v>
      </c>
      <c r="P341" s="84">
        <v>0.42968750000000006</v>
      </c>
      <c r="BQ341" s="53"/>
      <c r="BR341" s="54"/>
      <c r="BS341" s="54"/>
      <c r="BT341" s="54"/>
    </row>
    <row r="342" spans="2:72">
      <c r="B342" s="55" t="s">
        <v>824</v>
      </c>
      <c r="C342" s="85">
        <v>0</v>
      </c>
      <c r="D342" s="52">
        <v>61</v>
      </c>
      <c r="E342" s="52">
        <v>75</v>
      </c>
      <c r="F342" s="52">
        <v>134</v>
      </c>
      <c r="G342" s="52">
        <v>0</v>
      </c>
      <c r="H342" s="52">
        <v>0</v>
      </c>
      <c r="I342" s="85">
        <v>270</v>
      </c>
      <c r="J342" s="84">
        <v>0.25390625</v>
      </c>
      <c r="K342" s="55" t="str">
        <f t="shared" si="22"/>
        <v>week 35/11</v>
      </c>
      <c r="L342" s="84">
        <v>0</v>
      </c>
      <c r="M342" s="84">
        <v>2.8571428571428572</v>
      </c>
      <c r="N342" s="84">
        <v>4.136789851075565</v>
      </c>
      <c r="O342" s="84">
        <v>0.76791808873720135</v>
      </c>
      <c r="P342" s="84">
        <v>0.25390625</v>
      </c>
      <c r="BQ342" s="53"/>
      <c r="BR342" s="54"/>
      <c r="BS342" s="54"/>
      <c r="BT342" s="54"/>
    </row>
    <row r="343" spans="2:72">
      <c r="B343" s="55" t="s">
        <v>825</v>
      </c>
      <c r="C343" s="85">
        <v>0</v>
      </c>
      <c r="D343" s="52">
        <v>53</v>
      </c>
      <c r="E343" s="52">
        <v>88</v>
      </c>
      <c r="F343" s="52">
        <v>120</v>
      </c>
      <c r="G343" s="52">
        <v>0</v>
      </c>
      <c r="H343" s="52">
        <v>0</v>
      </c>
      <c r="I343" s="85">
        <v>261</v>
      </c>
      <c r="J343" s="84">
        <v>5.09765625</v>
      </c>
      <c r="K343" s="55" t="str">
        <f t="shared" si="22"/>
        <v>week 36/11</v>
      </c>
      <c r="L343" s="84">
        <v>0</v>
      </c>
      <c r="M343" s="84">
        <v>2.4824355971896956</v>
      </c>
      <c r="N343" s="84">
        <v>4.853833425261997</v>
      </c>
      <c r="O343" s="84">
        <v>10.238907849829351</v>
      </c>
      <c r="P343" s="84">
        <v>5.09765625</v>
      </c>
      <c r="BQ343" s="53"/>
      <c r="BR343" s="54"/>
      <c r="BS343" s="54"/>
      <c r="BT343" s="54"/>
    </row>
    <row r="344" spans="2:72">
      <c r="B344" s="55" t="s">
        <v>826</v>
      </c>
      <c r="C344" s="85">
        <v>0</v>
      </c>
      <c r="D344" s="52">
        <v>38</v>
      </c>
      <c r="E344" s="52">
        <v>70</v>
      </c>
      <c r="F344" s="52">
        <v>114</v>
      </c>
      <c r="G344" s="52">
        <v>0</v>
      </c>
      <c r="H344" s="52">
        <v>0</v>
      </c>
      <c r="I344" s="85">
        <v>222</v>
      </c>
      <c r="J344" s="84">
        <v>4.3359375</v>
      </c>
      <c r="K344" s="55" t="str">
        <f t="shared" si="22"/>
        <v>week 37/11</v>
      </c>
      <c r="L344" s="84">
        <v>0</v>
      </c>
      <c r="M344" s="84">
        <v>1.7798594847775178</v>
      </c>
      <c r="N344" s="84">
        <v>3.8610038610038608</v>
      </c>
      <c r="O344" s="84">
        <v>9.7269624573378834</v>
      </c>
      <c r="P344" s="84">
        <v>4.3359375</v>
      </c>
      <c r="BQ344" s="53"/>
      <c r="BR344" s="54"/>
      <c r="BS344" s="54"/>
      <c r="BT344" s="54"/>
    </row>
    <row r="345" spans="2:72">
      <c r="B345" s="55" t="s">
        <v>827</v>
      </c>
      <c r="C345" s="85">
        <v>0</v>
      </c>
      <c r="D345" s="52">
        <v>70</v>
      </c>
      <c r="E345" s="52">
        <v>90</v>
      </c>
      <c r="F345" s="52">
        <v>117</v>
      </c>
      <c r="G345" s="52">
        <v>0</v>
      </c>
      <c r="H345" s="52">
        <v>0</v>
      </c>
      <c r="I345" s="85">
        <v>277</v>
      </c>
      <c r="J345" s="84">
        <v>5.41015625</v>
      </c>
      <c r="K345" s="55" t="str">
        <f t="shared" si="22"/>
        <v>week 38/11</v>
      </c>
      <c r="L345" s="84">
        <v>0</v>
      </c>
      <c r="M345" s="84">
        <v>3.278688524590164</v>
      </c>
      <c r="N345" s="84">
        <v>4.9641478212906787</v>
      </c>
      <c r="O345" s="84">
        <v>9.9829351535836182</v>
      </c>
      <c r="P345" s="84">
        <v>5.41015625</v>
      </c>
      <c r="BQ345" s="53"/>
      <c r="BR345" s="54"/>
      <c r="BS345" s="54"/>
      <c r="BT345" s="54"/>
    </row>
    <row r="346" spans="2:72">
      <c r="B346" s="55" t="s">
        <v>828</v>
      </c>
      <c r="C346" s="85">
        <v>0</v>
      </c>
      <c r="D346" s="52">
        <v>41</v>
      </c>
      <c r="E346" s="52">
        <v>73</v>
      </c>
      <c r="F346" s="52">
        <v>120</v>
      </c>
      <c r="G346" s="52">
        <v>0</v>
      </c>
      <c r="H346" s="52">
        <v>0</v>
      </c>
      <c r="I346" s="85">
        <v>234</v>
      </c>
      <c r="J346" s="84">
        <v>4.5703125</v>
      </c>
      <c r="K346" s="55" t="str">
        <f t="shared" si="22"/>
        <v>week 39/11</v>
      </c>
      <c r="L346" s="84">
        <v>0</v>
      </c>
      <c r="M346" s="84">
        <v>1.9203747072599531</v>
      </c>
      <c r="N346" s="84">
        <v>4.0264754550468833</v>
      </c>
      <c r="O346" s="84">
        <v>10.238907849829351</v>
      </c>
      <c r="P346" s="84">
        <v>4.5703125</v>
      </c>
      <c r="BQ346" s="53"/>
      <c r="BR346" s="54"/>
      <c r="BS346" s="54"/>
      <c r="BT346" s="54"/>
    </row>
    <row r="347" spans="2:72">
      <c r="B347" s="55" t="s">
        <v>829</v>
      </c>
      <c r="C347" s="85">
        <v>0</v>
      </c>
      <c r="D347" s="52">
        <v>33</v>
      </c>
      <c r="E347" s="52">
        <v>77</v>
      </c>
      <c r="F347" s="52">
        <v>125</v>
      </c>
      <c r="G347" s="52">
        <v>0</v>
      </c>
      <c r="H347" s="52">
        <v>0</v>
      </c>
      <c r="I347" s="85">
        <v>235</v>
      </c>
      <c r="J347" s="84">
        <v>4.58984375</v>
      </c>
      <c r="K347" s="55" t="str">
        <f t="shared" si="22"/>
        <v>week 40/11</v>
      </c>
      <c r="L347" s="84">
        <v>0</v>
      </c>
      <c r="M347" s="84">
        <v>1.5456674473067917</v>
      </c>
      <c r="N347" s="84">
        <v>4.2471042471042466</v>
      </c>
      <c r="O347" s="84">
        <v>10.665529010238908</v>
      </c>
      <c r="P347" s="84">
        <v>4.58984375</v>
      </c>
      <c r="BQ347" s="53"/>
      <c r="BR347" s="54"/>
      <c r="BS347" s="54"/>
      <c r="BT347" s="54"/>
    </row>
    <row r="348" spans="2:72">
      <c r="B348" s="55" t="s">
        <v>830</v>
      </c>
      <c r="C348" s="85">
        <v>0</v>
      </c>
      <c r="D348" s="52">
        <v>54</v>
      </c>
      <c r="E348" s="52">
        <v>104</v>
      </c>
      <c r="F348" s="52">
        <v>158</v>
      </c>
      <c r="G348" s="52">
        <v>0</v>
      </c>
      <c r="H348" s="52">
        <v>0</v>
      </c>
      <c r="I348" s="85">
        <v>316</v>
      </c>
      <c r="J348" s="84">
        <v>6.171875</v>
      </c>
      <c r="K348" s="55" t="str">
        <f t="shared" si="22"/>
        <v>week 41/11</v>
      </c>
      <c r="L348" s="84">
        <v>0</v>
      </c>
      <c r="M348" s="84">
        <v>2.5292740046838409</v>
      </c>
      <c r="N348" s="84">
        <v>5.7363485934914502</v>
      </c>
      <c r="O348" s="84">
        <v>13.481228668941981</v>
      </c>
      <c r="P348" s="84">
        <v>6.171875</v>
      </c>
      <c r="BQ348" s="53"/>
      <c r="BR348" s="54"/>
      <c r="BS348" s="54"/>
      <c r="BT348" s="54"/>
    </row>
    <row r="349" spans="2:72">
      <c r="B349" s="55" t="s">
        <v>831</v>
      </c>
      <c r="C349" s="85">
        <v>0</v>
      </c>
      <c r="D349" s="52">
        <v>60</v>
      </c>
      <c r="E349" s="52">
        <v>97</v>
      </c>
      <c r="F349" s="52">
        <v>153</v>
      </c>
      <c r="G349" s="52">
        <v>0</v>
      </c>
      <c r="H349" s="52">
        <v>0</v>
      </c>
      <c r="I349" s="85">
        <v>310</v>
      </c>
      <c r="J349" s="84">
        <v>6.0546875</v>
      </c>
      <c r="K349" s="55" t="str">
        <f t="shared" si="22"/>
        <v>week 42/11</v>
      </c>
      <c r="L349" s="84">
        <v>0</v>
      </c>
      <c r="M349" s="84">
        <v>2.810304449648712</v>
      </c>
      <c r="N349" s="84">
        <v>5.3502482073910649</v>
      </c>
      <c r="O349" s="84">
        <v>13.054607508532424</v>
      </c>
      <c r="P349" s="84">
        <v>6.0546875</v>
      </c>
      <c r="BQ349" s="53"/>
      <c r="BR349" s="54"/>
      <c r="BS349" s="54"/>
      <c r="BT349" s="54"/>
    </row>
    <row r="350" spans="2:72">
      <c r="B350" s="55" t="s">
        <v>832</v>
      </c>
      <c r="C350" s="85">
        <v>0</v>
      </c>
      <c r="D350" s="52">
        <v>72</v>
      </c>
      <c r="E350" s="52">
        <v>103</v>
      </c>
      <c r="F350" s="52">
        <v>167</v>
      </c>
      <c r="G350" s="52">
        <v>0</v>
      </c>
      <c r="H350" s="52">
        <v>0</v>
      </c>
      <c r="I350" s="85">
        <v>342</v>
      </c>
      <c r="J350" s="84">
        <v>6.6796875000000009</v>
      </c>
      <c r="K350" s="55" t="str">
        <f t="shared" si="22"/>
        <v>week 43/11</v>
      </c>
      <c r="L350" s="84">
        <v>0</v>
      </c>
      <c r="M350" s="84">
        <v>3.3723653395784545</v>
      </c>
      <c r="N350" s="84">
        <v>5.6811913954771098</v>
      </c>
      <c r="O350" s="84">
        <v>14.249146757679181</v>
      </c>
      <c r="P350" s="84">
        <v>6.6796875000000009</v>
      </c>
      <c r="BQ350" s="53"/>
      <c r="BR350" s="54"/>
      <c r="BS350" s="54"/>
      <c r="BT350" s="54"/>
    </row>
    <row r="351" spans="2:72">
      <c r="B351" s="55" t="s">
        <v>833</v>
      </c>
      <c r="C351" s="85">
        <v>0</v>
      </c>
      <c r="D351" s="52">
        <v>59</v>
      </c>
      <c r="E351" s="52">
        <v>72</v>
      </c>
      <c r="F351" s="52">
        <v>153</v>
      </c>
      <c r="G351" s="52">
        <v>0</v>
      </c>
      <c r="H351" s="52">
        <v>0</v>
      </c>
      <c r="I351" s="85">
        <v>284</v>
      </c>
      <c r="J351" s="84">
        <v>5.546875</v>
      </c>
      <c r="K351" s="55" t="str">
        <f t="shared" si="22"/>
        <v>week 44/11</v>
      </c>
      <c r="L351" s="84">
        <v>0</v>
      </c>
      <c r="M351" s="84">
        <v>2.7634660421545667</v>
      </c>
      <c r="N351" s="84">
        <v>3.9713182570325425</v>
      </c>
      <c r="O351" s="84">
        <v>13.054607508532424</v>
      </c>
      <c r="P351" s="84">
        <v>5.546875</v>
      </c>
      <c r="BQ351" s="53"/>
      <c r="BR351" s="54"/>
      <c r="BS351" s="54"/>
      <c r="BT351" s="54"/>
    </row>
    <row r="352" spans="2:72">
      <c r="B352" s="55" t="s">
        <v>834</v>
      </c>
      <c r="C352" s="85">
        <v>0</v>
      </c>
      <c r="D352" s="52">
        <v>56</v>
      </c>
      <c r="E352" s="52">
        <v>98</v>
      </c>
      <c r="F352" s="52">
        <v>139</v>
      </c>
      <c r="G352" s="52">
        <v>0</v>
      </c>
      <c r="H352" s="52">
        <v>0</v>
      </c>
      <c r="I352" s="85">
        <v>293</v>
      </c>
      <c r="J352" s="84">
        <v>5.72265625</v>
      </c>
      <c r="K352" s="55" t="str">
        <f t="shared" si="22"/>
        <v>week 45/11</v>
      </c>
      <c r="L352" s="84">
        <v>0</v>
      </c>
      <c r="M352" s="84">
        <v>2.622950819672131</v>
      </c>
      <c r="N352" s="84">
        <v>5.4054054054054053</v>
      </c>
      <c r="O352" s="84">
        <v>11.860068259385665</v>
      </c>
      <c r="P352" s="84">
        <v>5.72265625</v>
      </c>
      <c r="BQ352" s="53"/>
      <c r="BR352" s="54"/>
      <c r="BS352" s="54"/>
      <c r="BT352" s="54"/>
    </row>
    <row r="353" spans="2:72">
      <c r="B353" s="55" t="s">
        <v>835</v>
      </c>
      <c r="C353" s="85">
        <v>0</v>
      </c>
      <c r="D353" s="52">
        <v>58</v>
      </c>
      <c r="E353" s="52">
        <v>100</v>
      </c>
      <c r="F353" s="52">
        <v>135</v>
      </c>
      <c r="G353" s="52">
        <v>0</v>
      </c>
      <c r="H353" s="52">
        <v>0</v>
      </c>
      <c r="I353" s="85">
        <v>293</v>
      </c>
      <c r="J353" s="84">
        <v>5.72265625</v>
      </c>
      <c r="K353" s="55" t="str">
        <f t="shared" si="22"/>
        <v>week 46/11</v>
      </c>
      <c r="L353" s="84">
        <v>0</v>
      </c>
      <c r="M353" s="84">
        <v>2.7166276346604219</v>
      </c>
      <c r="N353" s="84">
        <v>5.5157198014340869</v>
      </c>
      <c r="O353" s="84">
        <v>11.518771331058021</v>
      </c>
      <c r="P353" s="84">
        <v>5.72265625</v>
      </c>
      <c r="BQ353" s="53"/>
      <c r="BR353" s="54"/>
      <c r="BS353" s="54"/>
      <c r="BT353" s="54"/>
    </row>
    <row r="354" spans="2:72">
      <c r="B354" s="55" t="s">
        <v>836</v>
      </c>
      <c r="C354" s="85">
        <v>0</v>
      </c>
      <c r="D354" s="52">
        <v>83</v>
      </c>
      <c r="E354" s="52">
        <v>95</v>
      </c>
      <c r="F354" s="52">
        <v>143</v>
      </c>
      <c r="G354" s="52">
        <v>0</v>
      </c>
      <c r="H354" s="52">
        <v>0</v>
      </c>
      <c r="I354" s="85">
        <v>321</v>
      </c>
      <c r="J354" s="84">
        <v>6.26953125</v>
      </c>
      <c r="K354" s="55" t="str">
        <f t="shared" si="22"/>
        <v>week 47/11</v>
      </c>
      <c r="L354" s="84">
        <v>0</v>
      </c>
      <c r="M354" s="84">
        <v>3.8875878220140514</v>
      </c>
      <c r="N354" s="84">
        <v>5.2399338113623832</v>
      </c>
      <c r="O354" s="84">
        <v>12.201365187713311</v>
      </c>
      <c r="P354" s="84">
        <v>6.26953125</v>
      </c>
      <c r="BQ354" s="53"/>
      <c r="BR354" s="54"/>
      <c r="BS354" s="54"/>
      <c r="BT354" s="54"/>
    </row>
    <row r="355" spans="2:72">
      <c r="B355" s="55" t="s">
        <v>837</v>
      </c>
      <c r="C355" s="85">
        <v>0</v>
      </c>
      <c r="D355" s="52">
        <v>78</v>
      </c>
      <c r="E355" s="52">
        <v>116</v>
      </c>
      <c r="F355" s="52">
        <v>160</v>
      </c>
      <c r="G355" s="52">
        <v>0</v>
      </c>
      <c r="H355" s="52">
        <v>0</v>
      </c>
      <c r="I355" s="85">
        <v>354</v>
      </c>
      <c r="J355" s="84">
        <v>6.9140625</v>
      </c>
      <c r="K355" s="55" t="str">
        <f t="shared" si="22"/>
        <v>week 48/11</v>
      </c>
      <c r="L355" s="84">
        <v>0</v>
      </c>
      <c r="M355" s="84">
        <v>3.6533957845433256</v>
      </c>
      <c r="N355" s="84">
        <v>6.398234969663541</v>
      </c>
      <c r="O355" s="84">
        <v>13.651877133105803</v>
      </c>
      <c r="P355" s="84">
        <v>6.9140625</v>
      </c>
      <c r="BQ355" s="53"/>
      <c r="BR355" s="54"/>
      <c r="BS355" s="54"/>
      <c r="BT355" s="54"/>
    </row>
    <row r="356" spans="2:72">
      <c r="B356" s="55" t="s">
        <v>838</v>
      </c>
      <c r="C356" s="85">
        <v>0</v>
      </c>
      <c r="D356" s="52">
        <v>48</v>
      </c>
      <c r="E356" s="52">
        <v>116</v>
      </c>
      <c r="F356" s="52">
        <v>147</v>
      </c>
      <c r="G356" s="52">
        <v>0</v>
      </c>
      <c r="H356" s="52">
        <v>0</v>
      </c>
      <c r="I356" s="85">
        <v>311</v>
      </c>
      <c r="J356" s="84">
        <v>6.07421875</v>
      </c>
      <c r="K356" s="55" t="str">
        <f t="shared" si="22"/>
        <v>week 49/11</v>
      </c>
      <c r="L356" s="84">
        <v>0</v>
      </c>
      <c r="M356" s="84">
        <v>2.2482435597189694</v>
      </c>
      <c r="N356" s="84">
        <v>6.398234969663541</v>
      </c>
      <c r="O356" s="84">
        <v>12.542662116040956</v>
      </c>
      <c r="P356" s="84">
        <v>6.07421875</v>
      </c>
      <c r="BQ356" s="53"/>
      <c r="BR356" s="54"/>
      <c r="BS356" s="54"/>
      <c r="BT356" s="54"/>
    </row>
    <row r="357" spans="2:72">
      <c r="B357" s="55" t="s">
        <v>839</v>
      </c>
      <c r="C357" s="85">
        <v>0</v>
      </c>
      <c r="D357" s="52">
        <v>48</v>
      </c>
      <c r="E357" s="52">
        <v>104</v>
      </c>
      <c r="F357" s="52">
        <v>188</v>
      </c>
      <c r="G357" s="52">
        <v>0</v>
      </c>
      <c r="H357" s="52">
        <v>0</v>
      </c>
      <c r="I357" s="85">
        <v>340</v>
      </c>
      <c r="J357" s="84">
        <v>6.640625</v>
      </c>
      <c r="K357" s="55" t="str">
        <f t="shared" si="22"/>
        <v>week 50/11</v>
      </c>
      <c r="L357" s="84">
        <v>0</v>
      </c>
      <c r="M357" s="84">
        <v>2.2482435597189694</v>
      </c>
      <c r="N357" s="84">
        <v>5.7363485934914502</v>
      </c>
      <c r="O357" s="84">
        <v>16.040955631399317</v>
      </c>
      <c r="P357" s="84">
        <v>6.640625</v>
      </c>
      <c r="BQ357" s="53"/>
      <c r="BR357" s="54"/>
      <c r="BS357" s="54"/>
      <c r="BT357" s="54"/>
    </row>
    <row r="358" spans="2:72">
      <c r="B358" s="55" t="s">
        <v>840</v>
      </c>
      <c r="C358" s="85">
        <v>0</v>
      </c>
      <c r="D358" s="52">
        <v>45</v>
      </c>
      <c r="E358" s="52">
        <v>98</v>
      </c>
      <c r="F358" s="52">
        <v>188</v>
      </c>
      <c r="G358" s="52">
        <v>0</v>
      </c>
      <c r="H358" s="52">
        <v>0</v>
      </c>
      <c r="I358" s="85">
        <v>331</v>
      </c>
      <c r="J358" s="84">
        <v>6.46484375</v>
      </c>
      <c r="K358" s="55" t="str">
        <f t="shared" si="22"/>
        <v>week 51/11</v>
      </c>
      <c r="L358" s="84">
        <v>0</v>
      </c>
      <c r="M358" s="84">
        <v>2.1077283372365341</v>
      </c>
      <c r="N358" s="84">
        <v>5.4054054054054053</v>
      </c>
      <c r="O358" s="84">
        <v>16.040955631399317</v>
      </c>
      <c r="P358" s="84">
        <v>6.46484375</v>
      </c>
      <c r="BQ358" s="53"/>
      <c r="BR358" s="54"/>
      <c r="BS358" s="54"/>
      <c r="BT358" s="54"/>
    </row>
    <row r="359" spans="2:72">
      <c r="B359" s="55" t="s">
        <v>841</v>
      </c>
      <c r="C359" s="85">
        <v>0</v>
      </c>
      <c r="D359" s="52">
        <v>41</v>
      </c>
      <c r="E359" s="52">
        <v>105</v>
      </c>
      <c r="F359" s="52">
        <v>178</v>
      </c>
      <c r="G359" s="52">
        <v>0</v>
      </c>
      <c r="H359" s="52">
        <v>0</v>
      </c>
      <c r="I359" s="85">
        <v>324</v>
      </c>
      <c r="J359" s="84">
        <v>6.328125</v>
      </c>
      <c r="K359" s="55" t="str">
        <f t="shared" si="22"/>
        <v>week 52/11</v>
      </c>
      <c r="L359" s="84">
        <v>0</v>
      </c>
      <c r="M359" s="84">
        <v>1.9203747072599531</v>
      </c>
      <c r="N359" s="84">
        <v>5.7915057915057915</v>
      </c>
      <c r="O359" s="84">
        <v>15.187713310580206</v>
      </c>
      <c r="P359" s="84">
        <v>6.328125</v>
      </c>
      <c r="BQ359" s="53"/>
      <c r="BR359" s="54"/>
      <c r="BS359" s="54"/>
      <c r="BT359" s="54"/>
    </row>
    <row r="360" spans="2:72">
      <c r="B360" s="55" t="s">
        <v>842</v>
      </c>
      <c r="C360" s="85">
        <v>0</v>
      </c>
      <c r="D360" s="52">
        <v>53</v>
      </c>
      <c r="E360" s="52">
        <v>103</v>
      </c>
      <c r="F360" s="52">
        <v>190</v>
      </c>
      <c r="G360" s="52">
        <v>0</v>
      </c>
      <c r="H360" s="52">
        <v>0</v>
      </c>
      <c r="I360" s="85">
        <v>346</v>
      </c>
      <c r="J360" s="84">
        <v>6.7578125</v>
      </c>
      <c r="K360" s="55" t="str">
        <f t="shared" si="22"/>
        <v>week 01/12</v>
      </c>
      <c r="L360" s="84">
        <v>0</v>
      </c>
      <c r="M360" s="84">
        <v>2.4824355971896956</v>
      </c>
      <c r="N360" s="84">
        <v>5.6811913954771098</v>
      </c>
      <c r="O360" s="84">
        <v>16.211604095563139</v>
      </c>
      <c r="P360" s="84">
        <v>6.7578125</v>
      </c>
      <c r="BQ360" s="53"/>
      <c r="BR360" s="54"/>
      <c r="BS360" s="54"/>
      <c r="BT360" s="54"/>
    </row>
    <row r="361" spans="2:72">
      <c r="B361" s="55" t="s">
        <v>843</v>
      </c>
      <c r="C361" s="85">
        <v>0</v>
      </c>
      <c r="D361" s="52">
        <v>41</v>
      </c>
      <c r="E361" s="52">
        <v>93</v>
      </c>
      <c r="F361" s="52">
        <v>182</v>
      </c>
      <c r="G361" s="52">
        <v>0</v>
      </c>
      <c r="H361" s="52">
        <v>0</v>
      </c>
      <c r="I361" s="85">
        <v>316</v>
      </c>
      <c r="J361" s="84">
        <v>6.171875</v>
      </c>
      <c r="K361" s="55" t="str">
        <f t="shared" si="22"/>
        <v>week 02/12</v>
      </c>
      <c r="L361" s="84">
        <v>0</v>
      </c>
      <c r="M361" s="84">
        <v>1.9203747072599531</v>
      </c>
      <c r="N361" s="84">
        <v>5.1296194153337016</v>
      </c>
      <c r="O361" s="84">
        <v>15.529010238907851</v>
      </c>
      <c r="P361" s="84">
        <v>6.171875</v>
      </c>
      <c r="BQ361" s="53"/>
      <c r="BR361" s="54"/>
      <c r="BS361" s="54"/>
      <c r="BT361" s="54"/>
    </row>
    <row r="362" spans="2:72">
      <c r="B362" s="55" t="s">
        <v>844</v>
      </c>
      <c r="C362" s="85">
        <v>0</v>
      </c>
      <c r="D362" s="52">
        <v>44</v>
      </c>
      <c r="E362" s="52">
        <v>106</v>
      </c>
      <c r="F362" s="52">
        <v>200</v>
      </c>
      <c r="G362" s="52">
        <v>0</v>
      </c>
      <c r="H362" s="52">
        <v>0</v>
      </c>
      <c r="I362" s="85">
        <v>350</v>
      </c>
      <c r="J362" s="84">
        <v>6.8359375</v>
      </c>
      <c r="K362" s="55" t="str">
        <f t="shared" si="22"/>
        <v>week 03/12</v>
      </c>
      <c r="L362" s="84">
        <v>0</v>
      </c>
      <c r="M362" s="84">
        <v>2.0608899297423888</v>
      </c>
      <c r="N362" s="84">
        <v>5.8466629895201319</v>
      </c>
      <c r="O362" s="84">
        <v>17.064846416382252</v>
      </c>
      <c r="P362" s="84">
        <v>6.8359375</v>
      </c>
      <c r="BQ362" s="53"/>
      <c r="BR362" s="54"/>
      <c r="BS362" s="54"/>
      <c r="BT362" s="54"/>
    </row>
    <row r="363" spans="2:72">
      <c r="B363" s="55" t="s">
        <v>845</v>
      </c>
      <c r="C363" s="85">
        <v>0</v>
      </c>
      <c r="D363" s="52">
        <v>54</v>
      </c>
      <c r="E363" s="52">
        <v>97</v>
      </c>
      <c r="F363" s="52">
        <v>209</v>
      </c>
      <c r="G363" s="52">
        <v>0</v>
      </c>
      <c r="H363" s="52">
        <v>0</v>
      </c>
      <c r="I363" s="85">
        <v>360</v>
      </c>
      <c r="J363" s="84">
        <v>7.03125</v>
      </c>
      <c r="K363" s="55" t="str">
        <f t="shared" si="22"/>
        <v>week 04/12</v>
      </c>
      <c r="L363" s="84">
        <v>0</v>
      </c>
      <c r="M363" s="84">
        <v>2.5292740046838409</v>
      </c>
      <c r="N363" s="84">
        <v>5.3502482073910649</v>
      </c>
      <c r="O363" s="84">
        <v>17.832764505119453</v>
      </c>
      <c r="P363" s="84">
        <v>7.03125</v>
      </c>
      <c r="BQ363" s="53"/>
      <c r="BR363" s="54"/>
      <c r="BS363" s="54"/>
      <c r="BT363" s="54"/>
    </row>
    <row r="364" spans="2:72">
      <c r="B364" s="55" t="s">
        <v>846</v>
      </c>
      <c r="C364" s="85">
        <v>0</v>
      </c>
      <c r="D364" s="52">
        <v>52</v>
      </c>
      <c r="E364" s="52">
        <v>80</v>
      </c>
      <c r="F364" s="52">
        <v>171</v>
      </c>
      <c r="G364" s="52">
        <v>0</v>
      </c>
      <c r="H364" s="52">
        <v>0</v>
      </c>
      <c r="I364" s="85">
        <v>303</v>
      </c>
      <c r="J364" s="84">
        <v>5.91796875</v>
      </c>
      <c r="K364" s="55" t="str">
        <f t="shared" si="22"/>
        <v>week 05/12</v>
      </c>
      <c r="L364" s="84">
        <v>0</v>
      </c>
      <c r="M364" s="84">
        <v>2.4355971896955504</v>
      </c>
      <c r="N364" s="84">
        <v>4.4125758411472695</v>
      </c>
      <c r="O364" s="84">
        <v>14.590443686006827</v>
      </c>
      <c r="P364" s="84">
        <v>5.91796875</v>
      </c>
      <c r="BQ364" s="53"/>
      <c r="BR364" s="54"/>
      <c r="BS364" s="54"/>
      <c r="BT364" s="54"/>
    </row>
    <row r="365" spans="2:72">
      <c r="B365" s="55" t="s">
        <v>847</v>
      </c>
      <c r="C365" s="85">
        <v>0</v>
      </c>
      <c r="D365" s="52">
        <v>45</v>
      </c>
      <c r="E365" s="52">
        <v>103</v>
      </c>
      <c r="F365" s="52">
        <v>156</v>
      </c>
      <c r="G365" s="52">
        <v>0</v>
      </c>
      <c r="H365" s="52">
        <v>0</v>
      </c>
      <c r="I365" s="85">
        <v>304</v>
      </c>
      <c r="J365" s="84">
        <v>5.9375</v>
      </c>
      <c r="K365" s="55" t="str">
        <f t="shared" si="22"/>
        <v>week 06/12</v>
      </c>
      <c r="L365" s="84">
        <v>0</v>
      </c>
      <c r="M365" s="84">
        <v>2.1077283372365341</v>
      </c>
      <c r="N365" s="84">
        <v>5.6811913954771098</v>
      </c>
      <c r="O365" s="84">
        <v>13.310580204778159</v>
      </c>
      <c r="P365" s="84">
        <v>5.9375</v>
      </c>
      <c r="BQ365" s="53"/>
      <c r="BR365" s="54"/>
      <c r="BS365" s="54"/>
      <c r="BT365" s="54"/>
    </row>
    <row r="366" spans="2:72">
      <c r="B366" s="55" t="s">
        <v>848</v>
      </c>
      <c r="C366" s="85">
        <v>0</v>
      </c>
      <c r="D366" s="52">
        <v>57</v>
      </c>
      <c r="E366" s="52">
        <v>102</v>
      </c>
      <c r="F366" s="52">
        <v>152</v>
      </c>
      <c r="G366" s="52">
        <v>0</v>
      </c>
      <c r="H366" s="52">
        <v>0</v>
      </c>
      <c r="I366" s="85">
        <v>311</v>
      </c>
      <c r="J366" s="84">
        <v>6.07421875</v>
      </c>
      <c r="K366" s="55" t="str">
        <f t="shared" si="22"/>
        <v>week 07/12</v>
      </c>
      <c r="L366" s="84">
        <v>0</v>
      </c>
      <c r="M366" s="84">
        <v>2.6697892271662762</v>
      </c>
      <c r="N366" s="84">
        <v>5.6260341974627686</v>
      </c>
      <c r="O366" s="84">
        <v>12.969283276450511</v>
      </c>
      <c r="P366" s="84">
        <v>6.07421875</v>
      </c>
      <c r="BQ366" s="53"/>
      <c r="BR366" s="54"/>
      <c r="BS366" s="54"/>
      <c r="BT366" s="54"/>
    </row>
    <row r="367" spans="2:72">
      <c r="B367" s="55" t="s">
        <v>849</v>
      </c>
      <c r="C367" s="85">
        <v>0</v>
      </c>
      <c r="D367" s="52">
        <v>52</v>
      </c>
      <c r="E367" s="52">
        <v>93</v>
      </c>
      <c r="F367" s="52">
        <v>121</v>
      </c>
      <c r="G367" s="52">
        <v>0</v>
      </c>
      <c r="H367" s="52">
        <v>0</v>
      </c>
      <c r="I367" s="85">
        <v>266</v>
      </c>
      <c r="J367" s="84">
        <v>5.1953125</v>
      </c>
      <c r="K367" s="55" t="str">
        <f t="shared" si="22"/>
        <v>week 08/12</v>
      </c>
      <c r="L367" s="84">
        <v>0</v>
      </c>
      <c r="M367" s="84">
        <v>2.4355971896955504</v>
      </c>
      <c r="N367" s="84">
        <v>5.1296194153337016</v>
      </c>
      <c r="O367" s="84">
        <v>10.324232081911262</v>
      </c>
      <c r="P367" s="84">
        <v>5.1953125</v>
      </c>
      <c r="BQ367" s="53"/>
      <c r="BR367" s="54"/>
      <c r="BS367" s="54"/>
      <c r="BT367" s="54"/>
    </row>
    <row r="368" spans="2:72">
      <c r="B368" s="55" t="s">
        <v>850</v>
      </c>
      <c r="C368" s="85">
        <v>0</v>
      </c>
      <c r="D368" s="52">
        <v>41</v>
      </c>
      <c r="E368" s="52">
        <v>88</v>
      </c>
      <c r="F368" s="52">
        <v>119</v>
      </c>
      <c r="G368" s="52">
        <v>0</v>
      </c>
      <c r="H368" s="52">
        <v>0</v>
      </c>
      <c r="I368" s="85">
        <v>248</v>
      </c>
      <c r="J368" s="84">
        <v>4.84375</v>
      </c>
      <c r="K368" s="55" t="str">
        <f t="shared" si="22"/>
        <v>week 09/12</v>
      </c>
      <c r="L368" s="84">
        <v>0</v>
      </c>
      <c r="M368" s="84">
        <v>1.9203747072599531</v>
      </c>
      <c r="N368" s="84">
        <v>4.853833425261997</v>
      </c>
      <c r="O368" s="84">
        <v>10.15358361774744</v>
      </c>
      <c r="P368" s="84">
        <v>4.84375</v>
      </c>
      <c r="BQ368" s="53"/>
      <c r="BR368" s="54"/>
      <c r="BS368" s="54"/>
      <c r="BT368" s="54"/>
    </row>
    <row r="369" spans="2:72">
      <c r="B369" s="55" t="s">
        <v>851</v>
      </c>
      <c r="C369" s="85">
        <v>0</v>
      </c>
      <c r="D369" s="52">
        <v>53</v>
      </c>
      <c r="E369" s="52">
        <v>86</v>
      </c>
      <c r="F369" s="52">
        <v>110</v>
      </c>
      <c r="G369" s="52">
        <v>0</v>
      </c>
      <c r="H369" s="52">
        <v>0</v>
      </c>
      <c r="I369" s="85">
        <v>256</v>
      </c>
      <c r="J369" s="84">
        <v>4.8828125</v>
      </c>
      <c r="K369" s="55" t="str">
        <f t="shared" si="22"/>
        <v>week 10/12</v>
      </c>
      <c r="L369" s="84">
        <v>0</v>
      </c>
      <c r="M369" s="84">
        <v>2.4824355971896956</v>
      </c>
      <c r="N369" s="84">
        <v>4.7435190292333154</v>
      </c>
      <c r="O369" s="84">
        <v>9.3856655290102378</v>
      </c>
      <c r="P369" s="84">
        <v>4.8828125</v>
      </c>
      <c r="BQ369" s="53"/>
      <c r="BR369" s="54"/>
      <c r="BS369" s="54"/>
      <c r="BT369" s="54"/>
    </row>
    <row r="370" spans="2:72">
      <c r="B370" s="55" t="s">
        <v>852</v>
      </c>
      <c r="C370" s="85">
        <v>0</v>
      </c>
      <c r="D370" s="52">
        <v>44</v>
      </c>
      <c r="E370" s="52">
        <v>83</v>
      </c>
      <c r="F370" s="52">
        <v>122</v>
      </c>
      <c r="G370" s="52">
        <v>0</v>
      </c>
      <c r="H370" s="52">
        <v>0</v>
      </c>
      <c r="I370" s="85">
        <v>249</v>
      </c>
      <c r="J370" s="84">
        <v>4.86328125</v>
      </c>
      <c r="K370" s="55" t="str">
        <f t="shared" ref="K370:K433" si="23">B370</f>
        <v>week 11/12</v>
      </c>
      <c r="L370" s="84">
        <v>0</v>
      </c>
      <c r="M370" s="84">
        <v>2.0608899297423888</v>
      </c>
      <c r="N370" s="84">
        <v>4.5780474351902924</v>
      </c>
      <c r="O370" s="84">
        <v>10.409556313993173</v>
      </c>
      <c r="P370" s="84">
        <v>4.86328125</v>
      </c>
      <c r="BQ370" s="53"/>
      <c r="BR370" s="54"/>
      <c r="BS370" s="54"/>
      <c r="BT370" s="54"/>
    </row>
    <row r="371" spans="2:72">
      <c r="B371" s="55" t="s">
        <v>853</v>
      </c>
      <c r="C371" s="85">
        <v>0</v>
      </c>
      <c r="D371" s="52">
        <v>47</v>
      </c>
      <c r="E371" s="52">
        <v>110</v>
      </c>
      <c r="F371" s="52">
        <v>146</v>
      </c>
      <c r="G371" s="52">
        <v>0</v>
      </c>
      <c r="H371" s="52">
        <v>0</v>
      </c>
      <c r="I371" s="85">
        <v>303</v>
      </c>
      <c r="J371" s="84">
        <v>5.91796875</v>
      </c>
      <c r="K371" s="55" t="str">
        <f t="shared" si="23"/>
        <v>week 12/12</v>
      </c>
      <c r="L371" s="84">
        <v>0</v>
      </c>
      <c r="M371" s="84">
        <v>2.2014051522248246</v>
      </c>
      <c r="N371" s="84">
        <v>6.067291781577496</v>
      </c>
      <c r="O371" s="84">
        <v>12.457337883959044</v>
      </c>
      <c r="P371" s="84">
        <v>5.91796875</v>
      </c>
      <c r="BQ371" s="53"/>
      <c r="BR371" s="54"/>
      <c r="BS371" s="54"/>
      <c r="BT371" s="54"/>
    </row>
    <row r="372" spans="2:72">
      <c r="B372" s="55" t="s">
        <v>854</v>
      </c>
      <c r="C372" s="85">
        <v>0</v>
      </c>
      <c r="D372" s="52">
        <v>47</v>
      </c>
      <c r="E372" s="52">
        <v>97</v>
      </c>
      <c r="F372" s="52">
        <v>118</v>
      </c>
      <c r="G372" s="52">
        <v>0</v>
      </c>
      <c r="H372" s="52">
        <v>0</v>
      </c>
      <c r="I372" s="85">
        <v>262</v>
      </c>
      <c r="J372" s="84">
        <v>5.1171875</v>
      </c>
      <c r="K372" s="55" t="str">
        <f t="shared" si="23"/>
        <v>week 13/12</v>
      </c>
      <c r="L372" s="84">
        <v>0</v>
      </c>
      <c r="M372" s="84">
        <v>2.2014051522248246</v>
      </c>
      <c r="N372" s="84">
        <v>5.3502482073910649</v>
      </c>
      <c r="O372" s="84">
        <v>10.068259385665529</v>
      </c>
      <c r="P372" s="84">
        <v>5.1171875</v>
      </c>
      <c r="BQ372" s="53"/>
      <c r="BR372" s="54"/>
      <c r="BS372" s="54"/>
      <c r="BT372" s="54"/>
    </row>
    <row r="373" spans="2:72">
      <c r="B373" s="55" t="s">
        <v>855</v>
      </c>
      <c r="C373" s="85">
        <v>0</v>
      </c>
      <c r="D373" s="52">
        <v>60</v>
      </c>
      <c r="E373" s="52">
        <v>106</v>
      </c>
      <c r="F373" s="52">
        <v>119</v>
      </c>
      <c r="G373" s="52">
        <v>0</v>
      </c>
      <c r="H373" s="52">
        <v>0</v>
      </c>
      <c r="I373" s="85">
        <v>285</v>
      </c>
      <c r="J373" s="84">
        <v>5.56640625</v>
      </c>
      <c r="K373" s="55" t="str">
        <f t="shared" si="23"/>
        <v>week 14/12</v>
      </c>
      <c r="L373" s="84">
        <v>0</v>
      </c>
      <c r="M373" s="84">
        <v>2.810304449648712</v>
      </c>
      <c r="N373" s="84">
        <v>5.8466629895201319</v>
      </c>
      <c r="O373" s="84">
        <v>10.15358361774744</v>
      </c>
      <c r="P373" s="84">
        <v>5.56640625</v>
      </c>
      <c r="BQ373" s="53"/>
      <c r="BR373" s="54"/>
      <c r="BS373" s="54"/>
      <c r="BT373" s="54"/>
    </row>
    <row r="374" spans="2:72">
      <c r="B374" s="55" t="s">
        <v>856</v>
      </c>
      <c r="C374" s="85">
        <v>0</v>
      </c>
      <c r="D374" s="52">
        <v>52</v>
      </c>
      <c r="E374" s="52">
        <v>92</v>
      </c>
      <c r="F374" s="52">
        <v>127</v>
      </c>
      <c r="G374" s="52">
        <v>0</v>
      </c>
      <c r="H374" s="52">
        <v>0</v>
      </c>
      <c r="I374" s="85">
        <v>271</v>
      </c>
      <c r="J374" s="84">
        <v>5.29296875</v>
      </c>
      <c r="K374" s="55" t="str">
        <f t="shared" si="23"/>
        <v>week 15/12</v>
      </c>
      <c r="L374" s="84">
        <v>0</v>
      </c>
      <c r="M374" s="84">
        <v>2.4355971896955504</v>
      </c>
      <c r="N374" s="84">
        <v>5.0744622173193603</v>
      </c>
      <c r="O374" s="84">
        <v>10.836177474402731</v>
      </c>
      <c r="P374" s="84">
        <v>5.29296875</v>
      </c>
      <c r="BQ374" s="53"/>
      <c r="BR374" s="54"/>
      <c r="BS374" s="54"/>
      <c r="BT374" s="54"/>
    </row>
    <row r="375" spans="2:72">
      <c r="B375" s="55" t="s">
        <v>857</v>
      </c>
      <c r="C375" s="85">
        <v>0</v>
      </c>
      <c r="D375" s="52">
        <v>44</v>
      </c>
      <c r="E375" s="52">
        <v>81</v>
      </c>
      <c r="F375" s="52">
        <v>135</v>
      </c>
      <c r="G375" s="52">
        <v>0</v>
      </c>
      <c r="H375" s="52">
        <v>0</v>
      </c>
      <c r="I375" s="85">
        <v>260</v>
      </c>
      <c r="J375" s="84">
        <v>5.078125</v>
      </c>
      <c r="K375" s="55" t="str">
        <f t="shared" si="23"/>
        <v>week 16/12</v>
      </c>
      <c r="L375" s="84">
        <v>0</v>
      </c>
      <c r="M375" s="84">
        <v>2.0608899297423888</v>
      </c>
      <c r="N375" s="84">
        <v>4.4677330391616108</v>
      </c>
      <c r="O375" s="84">
        <v>11.518771331058021</v>
      </c>
      <c r="P375" s="84">
        <v>5.078125</v>
      </c>
      <c r="BQ375" s="53"/>
      <c r="BR375" s="54"/>
      <c r="BS375" s="54"/>
      <c r="BT375" s="54"/>
    </row>
    <row r="376" spans="2:72">
      <c r="B376" s="55" t="s">
        <v>858</v>
      </c>
      <c r="C376" s="85">
        <v>0</v>
      </c>
      <c r="D376" s="52">
        <v>55</v>
      </c>
      <c r="E376" s="52">
        <v>71</v>
      </c>
      <c r="F376" s="52">
        <v>124</v>
      </c>
      <c r="G376" s="52">
        <v>0</v>
      </c>
      <c r="H376" s="52">
        <v>0</v>
      </c>
      <c r="I376" s="85">
        <v>250</v>
      </c>
      <c r="J376" s="84">
        <v>4.8828125</v>
      </c>
      <c r="K376" s="55" t="str">
        <f t="shared" si="23"/>
        <v>week 17/12</v>
      </c>
      <c r="L376" s="84">
        <v>0</v>
      </c>
      <c r="M376" s="84">
        <v>2.5761124121779861</v>
      </c>
      <c r="N376" s="84">
        <v>3.9161610590182021</v>
      </c>
      <c r="O376" s="84">
        <v>10.580204778156997</v>
      </c>
      <c r="P376" s="84">
        <v>4.8828125</v>
      </c>
      <c r="BQ376" s="53"/>
      <c r="BR376" s="54"/>
      <c r="BS376" s="54"/>
      <c r="BT376" s="54"/>
    </row>
    <row r="377" spans="2:72">
      <c r="B377" s="55" t="s">
        <v>859</v>
      </c>
      <c r="C377" s="85">
        <v>0</v>
      </c>
      <c r="D377" s="52">
        <v>57</v>
      </c>
      <c r="E377" s="52">
        <v>94</v>
      </c>
      <c r="F377" s="52">
        <v>120</v>
      </c>
      <c r="G377" s="52">
        <v>0</v>
      </c>
      <c r="H377" s="52">
        <v>0</v>
      </c>
      <c r="I377" s="85">
        <v>241</v>
      </c>
      <c r="J377" s="84">
        <v>4.70703125</v>
      </c>
      <c r="K377" s="55" t="str">
        <f t="shared" si="23"/>
        <v>week 18/12</v>
      </c>
      <c r="L377" s="84">
        <v>0</v>
      </c>
      <c r="M377" s="84">
        <v>2.6697892271662762</v>
      </c>
      <c r="N377" s="84">
        <v>5.184776613348042</v>
      </c>
      <c r="O377" s="84">
        <v>10.238907849829351</v>
      </c>
      <c r="P377" s="84">
        <v>4.70703125</v>
      </c>
      <c r="BQ377" s="53"/>
      <c r="BR377" s="54"/>
      <c r="BS377" s="54"/>
      <c r="BT377" s="54"/>
    </row>
    <row r="378" spans="2:72">
      <c r="B378" s="55" t="s">
        <v>860</v>
      </c>
      <c r="C378" s="85">
        <v>0</v>
      </c>
      <c r="D378" s="52">
        <v>67</v>
      </c>
      <c r="E378" s="52">
        <v>94</v>
      </c>
      <c r="F378" s="52">
        <v>107</v>
      </c>
      <c r="G378" s="52">
        <v>0</v>
      </c>
      <c r="H378" s="52">
        <v>0</v>
      </c>
      <c r="I378" s="85">
        <v>268</v>
      </c>
      <c r="J378" s="84">
        <v>5.234375</v>
      </c>
      <c r="K378" s="55" t="str">
        <f t="shared" si="23"/>
        <v>week 19/12</v>
      </c>
      <c r="L378" s="84">
        <v>0</v>
      </c>
      <c r="M378" s="84">
        <v>3.1381733021077283</v>
      </c>
      <c r="N378" s="84">
        <v>5.184776613348042</v>
      </c>
      <c r="O378" s="84">
        <v>9.1296928327645048</v>
      </c>
      <c r="P378" s="84">
        <v>5.234375</v>
      </c>
      <c r="BQ378" s="53"/>
      <c r="BR378" s="54"/>
      <c r="BS378" s="54"/>
      <c r="BT378" s="54"/>
    </row>
    <row r="379" spans="2:72">
      <c r="B379" s="55" t="s">
        <v>861</v>
      </c>
      <c r="C379" s="85">
        <v>0</v>
      </c>
      <c r="D379" s="52">
        <v>57</v>
      </c>
      <c r="E379" s="52">
        <v>96</v>
      </c>
      <c r="F379" s="52">
        <v>115</v>
      </c>
      <c r="G379" s="52">
        <v>0</v>
      </c>
      <c r="H379" s="52">
        <v>0</v>
      </c>
      <c r="I379" s="85">
        <v>268</v>
      </c>
      <c r="J379" s="84">
        <f>I379/5120*100</f>
        <v>5.234375</v>
      </c>
      <c r="K379" s="55" t="str">
        <f t="shared" si="23"/>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862</v>
      </c>
      <c r="C380" s="85">
        <v>0</v>
      </c>
      <c r="D380" s="52">
        <v>53</v>
      </c>
      <c r="E380" s="52">
        <v>84</v>
      </c>
      <c r="F380" s="52">
        <v>135</v>
      </c>
      <c r="G380" s="52">
        <v>0</v>
      </c>
      <c r="H380" s="52">
        <v>0</v>
      </c>
      <c r="I380" s="85">
        <v>272</v>
      </c>
      <c r="J380" s="84">
        <f>I380/5120*100</f>
        <v>5.3125</v>
      </c>
      <c r="K380" s="55" t="str">
        <f t="shared" si="23"/>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863</v>
      </c>
      <c r="C381" s="85">
        <v>0</v>
      </c>
      <c r="D381" s="52">
        <v>39</v>
      </c>
      <c r="E381" s="52">
        <v>72</v>
      </c>
      <c r="F381" s="52">
        <v>126</v>
      </c>
      <c r="G381" s="52">
        <v>0</v>
      </c>
      <c r="H381" s="52">
        <v>0</v>
      </c>
      <c r="I381" s="85">
        <v>237</v>
      </c>
      <c r="J381" s="84">
        <f>I381/5120*100</f>
        <v>4.62890625</v>
      </c>
      <c r="K381" s="55" t="str">
        <f t="shared" si="23"/>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864</v>
      </c>
      <c r="C382" s="85">
        <v>0</v>
      </c>
      <c r="D382" s="52">
        <v>49</v>
      </c>
      <c r="E382" s="52">
        <v>84</v>
      </c>
      <c r="F382" s="52">
        <v>128</v>
      </c>
      <c r="G382" s="52">
        <v>0</v>
      </c>
      <c r="H382" s="52">
        <v>0</v>
      </c>
      <c r="I382" s="85">
        <v>261</v>
      </c>
      <c r="J382" s="84">
        <f t="shared" ref="J382:J413" si="24">I382/6084*100</f>
        <v>4.2899408284023668</v>
      </c>
      <c r="K382" s="55" t="str">
        <f t="shared" si="23"/>
        <v>week 23/12</v>
      </c>
      <c r="L382" s="84">
        <v>0</v>
      </c>
      <c r="M382" s="84">
        <f t="shared" ref="M382:M413" si="25">D382/2512*100</f>
        <v>1.9506369426751591</v>
      </c>
      <c r="N382" s="84">
        <f t="shared" ref="N382:N413" si="26">E382/2124*100</f>
        <v>3.9548022598870061</v>
      </c>
      <c r="O382" s="84">
        <f t="shared" ref="O382:O413" si="27">F382/1448*100</f>
        <v>8.8397790055248606</v>
      </c>
      <c r="P382" s="84">
        <f t="shared" ref="P382:P413" si="28">I382/6084*100</f>
        <v>4.2899408284023668</v>
      </c>
      <c r="BQ382" s="53"/>
      <c r="BR382" s="54"/>
      <c r="BS382" s="54"/>
      <c r="BT382" s="54"/>
    </row>
    <row r="383" spans="2:72">
      <c r="B383" s="55" t="s">
        <v>865</v>
      </c>
      <c r="C383" s="85">
        <v>0</v>
      </c>
      <c r="D383" s="52">
        <v>39</v>
      </c>
      <c r="E383" s="52">
        <v>91</v>
      </c>
      <c r="F383" s="52">
        <v>109</v>
      </c>
      <c r="G383" s="52">
        <v>0</v>
      </c>
      <c r="H383" s="52">
        <v>0</v>
      </c>
      <c r="I383" s="85">
        <v>239</v>
      </c>
      <c r="J383" s="84">
        <f t="shared" si="24"/>
        <v>3.9283366206443127</v>
      </c>
      <c r="K383" s="55" t="str">
        <f t="shared" si="23"/>
        <v>week 24/12</v>
      </c>
      <c r="L383" s="84">
        <f t="shared" ref="L383:L414" si="29">C383/2512*100</f>
        <v>0</v>
      </c>
      <c r="M383" s="84">
        <f t="shared" si="25"/>
        <v>1.552547770700637</v>
      </c>
      <c r="N383" s="84">
        <f t="shared" si="26"/>
        <v>4.28436911487759</v>
      </c>
      <c r="O383" s="84">
        <f t="shared" si="27"/>
        <v>7.527624309392265</v>
      </c>
      <c r="P383" s="84">
        <f t="shared" si="28"/>
        <v>3.9283366206443127</v>
      </c>
      <c r="BQ383" s="53"/>
      <c r="BR383" s="54"/>
      <c r="BS383" s="54"/>
      <c r="BT383" s="54"/>
    </row>
    <row r="384" spans="2:72">
      <c r="B384" s="55" t="s">
        <v>866</v>
      </c>
      <c r="C384" s="85">
        <v>0</v>
      </c>
      <c r="D384" s="52">
        <v>41</v>
      </c>
      <c r="E384" s="52">
        <v>98</v>
      </c>
      <c r="F384" s="52">
        <v>116</v>
      </c>
      <c r="G384" s="52">
        <v>0</v>
      </c>
      <c r="H384" s="52">
        <v>0</v>
      </c>
      <c r="I384" s="85">
        <v>255</v>
      </c>
      <c r="J384" s="84">
        <f t="shared" si="24"/>
        <v>4.1913214990138066</v>
      </c>
      <c r="K384" s="55" t="str">
        <f t="shared" si="23"/>
        <v>week 25/12</v>
      </c>
      <c r="L384" s="84">
        <f t="shared" si="29"/>
        <v>0</v>
      </c>
      <c r="M384" s="84">
        <f t="shared" si="25"/>
        <v>1.6321656050955413</v>
      </c>
      <c r="N384" s="84">
        <f t="shared" si="26"/>
        <v>4.6139359698681739</v>
      </c>
      <c r="O384" s="84">
        <f t="shared" si="27"/>
        <v>8.0110497237569067</v>
      </c>
      <c r="P384" s="84">
        <f t="shared" si="28"/>
        <v>4.1913214990138066</v>
      </c>
      <c r="BQ384" s="53"/>
      <c r="BR384" s="54"/>
      <c r="BS384" s="54"/>
      <c r="BT384" s="54"/>
    </row>
    <row r="385" spans="2:72">
      <c r="B385" s="55" t="s">
        <v>867</v>
      </c>
      <c r="C385" s="85">
        <v>0</v>
      </c>
      <c r="D385" s="52">
        <v>36</v>
      </c>
      <c r="E385" s="52">
        <v>83</v>
      </c>
      <c r="F385" s="52">
        <v>121</v>
      </c>
      <c r="G385" s="52">
        <v>0</v>
      </c>
      <c r="H385" s="52">
        <v>0</v>
      </c>
      <c r="I385" s="85">
        <v>240</v>
      </c>
      <c r="J385" s="84">
        <f t="shared" si="24"/>
        <v>3.9447731755424065</v>
      </c>
      <c r="K385" s="55" t="str">
        <f t="shared" si="23"/>
        <v>week 26/12</v>
      </c>
      <c r="L385" s="84">
        <f t="shared" si="29"/>
        <v>0</v>
      </c>
      <c r="M385" s="84">
        <f t="shared" si="25"/>
        <v>1.4331210191082804</v>
      </c>
      <c r="N385" s="84">
        <f t="shared" si="26"/>
        <v>3.9077212806026362</v>
      </c>
      <c r="O385" s="84">
        <f t="shared" si="27"/>
        <v>8.3563535911602198</v>
      </c>
      <c r="P385" s="84">
        <f t="shared" si="28"/>
        <v>3.9447731755424065</v>
      </c>
      <c r="BQ385" s="53"/>
      <c r="BR385" s="54"/>
      <c r="BS385" s="54"/>
      <c r="BT385" s="54"/>
    </row>
    <row r="386" spans="2:72">
      <c r="B386" s="55" t="s">
        <v>868</v>
      </c>
      <c r="C386" s="85">
        <v>0</v>
      </c>
      <c r="D386" s="52">
        <v>35</v>
      </c>
      <c r="E386" s="52">
        <v>69</v>
      </c>
      <c r="F386" s="52">
        <v>127</v>
      </c>
      <c r="G386" s="52">
        <v>0</v>
      </c>
      <c r="H386" s="52">
        <v>0</v>
      </c>
      <c r="I386" s="85">
        <v>231</v>
      </c>
      <c r="J386" s="84">
        <f t="shared" si="24"/>
        <v>3.7968441814595661</v>
      </c>
      <c r="K386" s="55" t="str">
        <f t="shared" si="23"/>
        <v>week 27/12</v>
      </c>
      <c r="L386" s="84">
        <f t="shared" si="29"/>
        <v>0</v>
      </c>
      <c r="M386" s="84">
        <f t="shared" si="25"/>
        <v>1.3933121019108281</v>
      </c>
      <c r="N386" s="84">
        <f t="shared" si="26"/>
        <v>3.2485875706214689</v>
      </c>
      <c r="O386" s="84">
        <f t="shared" si="27"/>
        <v>8.7707182320441994</v>
      </c>
      <c r="P386" s="84">
        <f t="shared" si="28"/>
        <v>3.7968441814595661</v>
      </c>
      <c r="BQ386" s="53"/>
      <c r="BR386" s="54"/>
      <c r="BS386" s="54"/>
      <c r="BT386" s="54"/>
    </row>
    <row r="387" spans="2:72">
      <c r="B387" s="55" t="s">
        <v>869</v>
      </c>
      <c r="C387" s="85">
        <v>0</v>
      </c>
      <c r="D387" s="52">
        <v>33</v>
      </c>
      <c r="E387" s="52">
        <v>88</v>
      </c>
      <c r="F387" s="52">
        <v>154</v>
      </c>
      <c r="G387" s="52">
        <v>0</v>
      </c>
      <c r="H387" s="52">
        <v>0</v>
      </c>
      <c r="I387" s="85">
        <v>275</v>
      </c>
      <c r="J387" s="84">
        <f t="shared" si="24"/>
        <v>4.520052596975674</v>
      </c>
      <c r="K387" s="55" t="str">
        <f t="shared" si="23"/>
        <v>week 28/12</v>
      </c>
      <c r="L387" s="84">
        <f t="shared" si="29"/>
        <v>0</v>
      </c>
      <c r="M387" s="84">
        <f t="shared" si="25"/>
        <v>1.3136942675159236</v>
      </c>
      <c r="N387" s="84">
        <f t="shared" si="26"/>
        <v>4.1431261770244827</v>
      </c>
      <c r="O387" s="84">
        <f t="shared" si="27"/>
        <v>10.6353591160221</v>
      </c>
      <c r="P387" s="84">
        <f t="shared" si="28"/>
        <v>4.520052596975674</v>
      </c>
      <c r="BQ387" s="53"/>
      <c r="BR387" s="54"/>
      <c r="BS387" s="54"/>
      <c r="BT387" s="54"/>
    </row>
    <row r="388" spans="2:72">
      <c r="B388" s="55" t="s">
        <v>870</v>
      </c>
      <c r="C388" s="85">
        <v>0</v>
      </c>
      <c r="D388" s="52">
        <v>45</v>
      </c>
      <c r="E388" s="52">
        <v>56</v>
      </c>
      <c r="F388" s="52">
        <v>142</v>
      </c>
      <c r="G388" s="52">
        <v>0</v>
      </c>
      <c r="H388" s="52">
        <v>0</v>
      </c>
      <c r="I388" s="85">
        <v>243</v>
      </c>
      <c r="J388" s="84">
        <f t="shared" si="24"/>
        <v>3.9940828402366866</v>
      </c>
      <c r="K388" s="55" t="str">
        <f t="shared" si="23"/>
        <v>week 29/12</v>
      </c>
      <c r="L388" s="84">
        <f t="shared" si="29"/>
        <v>0</v>
      </c>
      <c r="M388" s="84">
        <f t="shared" si="25"/>
        <v>1.7914012738853502</v>
      </c>
      <c r="N388" s="84">
        <f t="shared" si="26"/>
        <v>2.6365348399246704</v>
      </c>
      <c r="O388" s="84">
        <f t="shared" si="27"/>
        <v>9.806629834254144</v>
      </c>
      <c r="P388" s="84">
        <f t="shared" si="28"/>
        <v>3.9940828402366866</v>
      </c>
      <c r="BQ388" s="53"/>
      <c r="BR388" s="54"/>
      <c r="BS388" s="54"/>
      <c r="BT388" s="54"/>
    </row>
    <row r="389" spans="2:72">
      <c r="B389" s="55" t="s">
        <v>871</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24"/>
        <v>4.6351084812623276</v>
      </c>
      <c r="K389" s="55" t="str">
        <f t="shared" si="23"/>
        <v>week 30/12</v>
      </c>
      <c r="L389" s="84">
        <f t="shared" si="29"/>
        <v>0</v>
      </c>
      <c r="M389" s="84">
        <f t="shared" si="25"/>
        <v>1.6321656050955413</v>
      </c>
      <c r="N389" s="84">
        <f t="shared" si="26"/>
        <v>3.9077212806026362</v>
      </c>
      <c r="O389" s="84">
        <f t="shared" si="27"/>
        <v>10.911602209944752</v>
      </c>
      <c r="P389" s="84">
        <f t="shared" si="28"/>
        <v>4.6351084812623276</v>
      </c>
      <c r="BQ389" s="53"/>
      <c r="BR389" s="54"/>
      <c r="BS389" s="54"/>
      <c r="BT389" s="54"/>
    </row>
    <row r="390" spans="2:72">
      <c r="B390" s="55" t="s">
        <v>872</v>
      </c>
      <c r="C390" s="85">
        <f>Brazil!C364+China!C478+'South Africa'!C268+Australia!C466+Indonesia!C306+India!C236</f>
        <v>0</v>
      </c>
      <c r="D390" s="85">
        <f>Brazil!D364+China!D478+'South Africa'!D268+Australia!D466+Indonesia!D306+India!D236</f>
        <v>43</v>
      </c>
      <c r="E390" s="85">
        <f>Brazil!E364+China!E478+'South Africa'!E268+Australia!E466+Indonesia!E306+India!E236</f>
        <v>60</v>
      </c>
      <c r="F390" s="85">
        <f>Brazil!F364+China!F478+'South Africa'!F268+Australia!F466+Indonesia!F306+India!F236</f>
        <v>157</v>
      </c>
      <c r="G390" s="85">
        <f>Brazil!G364+Australia!G466</f>
        <v>0</v>
      </c>
      <c r="H390" s="85">
        <f>Brazil!H364+Australia!H466</f>
        <v>0</v>
      </c>
      <c r="I390" s="85">
        <f>Brazil!I364+China!G478+'South Africa'!G268+Australia!I466+Indonesia!G306+India!G236</f>
        <v>260</v>
      </c>
      <c r="J390" s="84">
        <f t="shared" si="24"/>
        <v>4.2735042735042734</v>
      </c>
      <c r="K390" s="55" t="str">
        <f t="shared" si="23"/>
        <v>week 31/12</v>
      </c>
      <c r="L390" s="84">
        <f t="shared" si="29"/>
        <v>0</v>
      </c>
      <c r="M390" s="84">
        <f t="shared" si="25"/>
        <v>1.7117834394904459</v>
      </c>
      <c r="N390" s="84">
        <f t="shared" si="26"/>
        <v>2.8248587570621471</v>
      </c>
      <c r="O390" s="84">
        <f t="shared" si="27"/>
        <v>10.842541436464089</v>
      </c>
      <c r="P390" s="84">
        <f t="shared" si="28"/>
        <v>4.2735042735042734</v>
      </c>
      <c r="BQ390" s="53"/>
      <c r="BR390" s="54"/>
      <c r="BS390" s="54"/>
      <c r="BT390" s="54"/>
    </row>
    <row r="391" spans="2:72">
      <c r="B391" s="55" t="s">
        <v>873</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24"/>
        <v>5.3254437869822491</v>
      </c>
      <c r="K391" s="55" t="str">
        <f t="shared" si="23"/>
        <v>week 32/12</v>
      </c>
      <c r="L391" s="84">
        <f t="shared" si="29"/>
        <v>0</v>
      </c>
      <c r="M391" s="84">
        <f t="shared" si="25"/>
        <v>2.1098726114649682</v>
      </c>
      <c r="N391" s="84">
        <f t="shared" si="26"/>
        <v>3.71939736346516</v>
      </c>
      <c r="O391" s="84">
        <f t="shared" si="27"/>
        <v>13.259668508287293</v>
      </c>
      <c r="P391" s="84">
        <f t="shared" si="28"/>
        <v>5.3254437869822491</v>
      </c>
      <c r="BQ391" s="53"/>
      <c r="BR391" s="54"/>
      <c r="BS391" s="54"/>
      <c r="BT391" s="54"/>
    </row>
    <row r="392" spans="2:72">
      <c r="B392" s="55" t="s">
        <v>874</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24"/>
        <v>4.8980933596318215</v>
      </c>
      <c r="K392" s="55" t="str">
        <f t="shared" si="23"/>
        <v>week 33/12</v>
      </c>
      <c r="L392" s="84">
        <f t="shared" si="29"/>
        <v>0</v>
      </c>
      <c r="M392" s="84">
        <f t="shared" si="25"/>
        <v>1.8710191082802548</v>
      </c>
      <c r="N392" s="84">
        <f t="shared" si="26"/>
        <v>4.6610169491525424</v>
      </c>
      <c r="O392" s="84">
        <f t="shared" si="27"/>
        <v>10.497237569060774</v>
      </c>
      <c r="P392" s="84">
        <f t="shared" si="28"/>
        <v>4.8980933596318215</v>
      </c>
      <c r="BQ392" s="53"/>
      <c r="BR392" s="54"/>
      <c r="BS392" s="54"/>
      <c r="BT392" s="54"/>
    </row>
    <row r="393" spans="2:72">
      <c r="B393" s="55" t="s">
        <v>875</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24"/>
        <v>5.1610782380013145</v>
      </c>
      <c r="K393" s="55" t="str">
        <f t="shared" si="23"/>
        <v>week 34/12</v>
      </c>
      <c r="L393" s="84">
        <f t="shared" si="29"/>
        <v>0</v>
      </c>
      <c r="M393" s="84">
        <f t="shared" si="25"/>
        <v>2.8264331210191083</v>
      </c>
      <c r="N393" s="84">
        <f t="shared" si="26"/>
        <v>4.4726930320150657</v>
      </c>
      <c r="O393" s="84">
        <f t="shared" si="27"/>
        <v>10.220994475138122</v>
      </c>
      <c r="P393" s="84">
        <f t="shared" si="28"/>
        <v>5.1610782380013145</v>
      </c>
      <c r="BQ393" s="53"/>
      <c r="BR393" s="54"/>
      <c r="BS393" s="54"/>
      <c r="BT393" s="54"/>
    </row>
    <row r="394" spans="2:72">
      <c r="B394" s="55" t="s">
        <v>876</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24"/>
        <v>3.6653517422748196</v>
      </c>
      <c r="K394" s="55" t="str">
        <f t="shared" si="23"/>
        <v>week 35/12</v>
      </c>
      <c r="L394" s="84">
        <f t="shared" si="29"/>
        <v>0</v>
      </c>
      <c r="M394" s="84">
        <f t="shared" si="25"/>
        <v>1.3535031847133758</v>
      </c>
      <c r="N394" s="84">
        <f t="shared" si="26"/>
        <v>3.3427495291902072</v>
      </c>
      <c r="O394" s="84">
        <f t="shared" si="27"/>
        <v>8.1491712707182327</v>
      </c>
      <c r="P394" s="84">
        <f t="shared" si="28"/>
        <v>3.6653517422748196</v>
      </c>
      <c r="BQ394" s="53"/>
      <c r="BR394" s="54"/>
      <c r="BS394" s="54"/>
      <c r="BT394" s="54"/>
    </row>
    <row r="395" spans="2:72">
      <c r="B395" s="55" t="s">
        <v>877</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24"/>
        <v>3.9612097304404998</v>
      </c>
      <c r="K395" s="55" t="str">
        <f t="shared" si="23"/>
        <v>week 36/12</v>
      </c>
      <c r="L395" s="84">
        <f t="shared" si="29"/>
        <v>0</v>
      </c>
      <c r="M395" s="84">
        <f t="shared" si="25"/>
        <v>1.4331210191082804</v>
      </c>
      <c r="N395" s="84">
        <f t="shared" si="26"/>
        <v>3.3898305084745761</v>
      </c>
      <c r="O395" s="84">
        <f t="shared" si="27"/>
        <v>9.1850828729281773</v>
      </c>
      <c r="P395" s="84">
        <f t="shared" si="28"/>
        <v>3.9612097304404998</v>
      </c>
      <c r="BQ395" s="53"/>
      <c r="BR395" s="54"/>
      <c r="BS395" s="54"/>
      <c r="BT395" s="54"/>
    </row>
    <row r="396" spans="2:72">
      <c r="B396" s="55" t="s">
        <v>878</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24"/>
        <v>3.8461538461538463</v>
      </c>
      <c r="K396" s="55" t="str">
        <f t="shared" si="23"/>
        <v>week 37/12</v>
      </c>
      <c r="L396" s="84">
        <f t="shared" si="29"/>
        <v>0</v>
      </c>
      <c r="M396" s="84">
        <f t="shared" si="25"/>
        <v>1.6719745222929936</v>
      </c>
      <c r="N396" s="84">
        <f t="shared" si="26"/>
        <v>3.6723163841807911</v>
      </c>
      <c r="O396" s="84">
        <f t="shared" si="27"/>
        <v>7.872928176795579</v>
      </c>
      <c r="P396" s="84">
        <f t="shared" si="28"/>
        <v>3.8461538461538463</v>
      </c>
      <c r="BQ396" s="53"/>
      <c r="BR396" s="54"/>
      <c r="BS396" s="54"/>
      <c r="BT396" s="54"/>
    </row>
    <row r="397" spans="2:72">
      <c r="B397" s="55" t="s">
        <v>879</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24"/>
        <v>4.3228139381985535</v>
      </c>
      <c r="K397" s="55" t="str">
        <f t="shared" si="23"/>
        <v>week 38/12</v>
      </c>
      <c r="L397" s="84">
        <f t="shared" si="29"/>
        <v>0</v>
      </c>
      <c r="M397" s="84">
        <f t="shared" si="25"/>
        <v>2.0302547770700636</v>
      </c>
      <c r="N397" s="84">
        <f t="shared" si="26"/>
        <v>4.1902071563088512</v>
      </c>
      <c r="O397" s="84">
        <f t="shared" si="27"/>
        <v>8.4944751381215475</v>
      </c>
      <c r="P397" s="84">
        <f t="shared" si="28"/>
        <v>4.3228139381985535</v>
      </c>
      <c r="BQ397" s="53"/>
      <c r="BR397" s="54"/>
      <c r="BS397" s="54"/>
      <c r="BT397" s="54"/>
    </row>
    <row r="398" spans="2:72">
      <c r="B398" s="55" t="s">
        <v>880</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24"/>
        <v>4.1913214990138066</v>
      </c>
      <c r="K398" s="55" t="str">
        <f t="shared" si="23"/>
        <v>week 39/12</v>
      </c>
      <c r="L398" s="84">
        <f t="shared" si="29"/>
        <v>0</v>
      </c>
      <c r="M398" s="84">
        <f t="shared" si="25"/>
        <v>1.8710191082802548</v>
      </c>
      <c r="N398" s="84">
        <f t="shared" si="26"/>
        <v>3.9548022598870061</v>
      </c>
      <c r="O398" s="84">
        <f t="shared" si="27"/>
        <v>8.5635359116022105</v>
      </c>
      <c r="P398" s="84">
        <f t="shared" si="28"/>
        <v>4.1913214990138066</v>
      </c>
      <c r="BQ398" s="53"/>
      <c r="BR398" s="54"/>
      <c r="BS398" s="54"/>
      <c r="BT398" s="54"/>
    </row>
    <row r="399" spans="2:72">
      <c r="B399" s="55" t="s">
        <v>881</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24"/>
        <v>4.0927021696252464</v>
      </c>
      <c r="K399" s="55" t="str">
        <f t="shared" si="23"/>
        <v>week 40/12</v>
      </c>
      <c r="L399" s="84">
        <f t="shared" si="29"/>
        <v>0</v>
      </c>
      <c r="M399" s="84">
        <f t="shared" si="25"/>
        <v>1.4331210191082804</v>
      </c>
      <c r="N399" s="84">
        <f t="shared" si="26"/>
        <v>3.154425612052731</v>
      </c>
      <c r="O399" s="84">
        <f t="shared" si="27"/>
        <v>10.082872928176796</v>
      </c>
      <c r="P399" s="84">
        <f t="shared" si="28"/>
        <v>4.0927021696252464</v>
      </c>
      <c r="BQ399" s="53"/>
      <c r="BR399" s="54"/>
      <c r="BS399" s="54"/>
      <c r="BT399" s="54"/>
    </row>
    <row r="400" spans="2:72">
      <c r="B400" s="55" t="s">
        <v>882</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24"/>
        <v>4.1584483892176198</v>
      </c>
      <c r="K400" s="55" t="str">
        <f t="shared" si="23"/>
        <v>week 41/12</v>
      </c>
      <c r="L400" s="84">
        <f t="shared" si="29"/>
        <v>0</v>
      </c>
      <c r="M400" s="84">
        <f t="shared" si="25"/>
        <v>1.8710191082802548</v>
      </c>
      <c r="N400" s="84">
        <f t="shared" si="26"/>
        <v>3.1073446327683616</v>
      </c>
      <c r="O400" s="84">
        <f t="shared" si="27"/>
        <v>9.6685082872928181</v>
      </c>
      <c r="P400" s="84">
        <f t="shared" si="28"/>
        <v>4.1584483892176198</v>
      </c>
      <c r="BQ400" s="53"/>
      <c r="BR400" s="54"/>
      <c r="BS400" s="54"/>
      <c r="BT400" s="54"/>
    </row>
    <row r="401" spans="2:72">
      <c r="B401" s="55" t="s">
        <v>883</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24"/>
        <v>3.7968441814595661</v>
      </c>
      <c r="K401" s="55" t="str">
        <f t="shared" si="23"/>
        <v>week 42/12</v>
      </c>
      <c r="L401" s="84">
        <f t="shared" si="29"/>
        <v>0</v>
      </c>
      <c r="M401" s="84">
        <f t="shared" si="25"/>
        <v>1.552547770700637</v>
      </c>
      <c r="N401" s="84">
        <f t="shared" si="26"/>
        <v>2.4011299435028248</v>
      </c>
      <c r="O401" s="84">
        <f t="shared" si="27"/>
        <v>9.7375690607734811</v>
      </c>
      <c r="P401" s="84">
        <f t="shared" si="28"/>
        <v>3.7968441814595661</v>
      </c>
      <c r="BQ401" s="53"/>
      <c r="BR401" s="54"/>
      <c r="BS401" s="54"/>
      <c r="BT401" s="54"/>
    </row>
    <row r="402" spans="2:72">
      <c r="B402" s="55" t="s">
        <v>884</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24"/>
        <v>3.9283366206443127</v>
      </c>
      <c r="K402" s="55" t="str">
        <f t="shared" si="23"/>
        <v>week 43/12</v>
      </c>
      <c r="L402" s="84">
        <f t="shared" si="29"/>
        <v>0</v>
      </c>
      <c r="M402" s="84">
        <f t="shared" si="25"/>
        <v>2.1894904458598723</v>
      </c>
      <c r="N402" s="84">
        <f t="shared" si="26"/>
        <v>2.8248587570621471</v>
      </c>
      <c r="O402" s="84">
        <f t="shared" si="27"/>
        <v>8.5635359116022105</v>
      </c>
      <c r="P402" s="84">
        <f t="shared" si="28"/>
        <v>3.9283366206443127</v>
      </c>
      <c r="BQ402" s="53"/>
      <c r="BR402" s="54"/>
      <c r="BS402" s="54"/>
      <c r="BT402" s="54"/>
    </row>
    <row r="403" spans="2:72">
      <c r="B403" s="55" t="s">
        <v>885</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24"/>
        <v>4.7501643655489811</v>
      </c>
      <c r="K403" s="55" t="str">
        <f t="shared" si="23"/>
        <v>week 44/12</v>
      </c>
      <c r="L403" s="84">
        <f t="shared" si="29"/>
        <v>0</v>
      </c>
      <c r="M403" s="84">
        <f t="shared" si="25"/>
        <v>1.7117834394904459</v>
      </c>
      <c r="N403" s="84">
        <f t="shared" si="26"/>
        <v>3.4369114877589451</v>
      </c>
      <c r="O403" s="84">
        <f t="shared" si="27"/>
        <v>11.947513812154696</v>
      </c>
      <c r="P403" s="84">
        <f t="shared" si="28"/>
        <v>4.7501643655489811</v>
      </c>
      <c r="BQ403" s="53"/>
      <c r="BR403" s="54"/>
      <c r="BS403" s="54"/>
      <c r="BT403" s="54"/>
    </row>
    <row r="404" spans="2:72">
      <c r="B404" s="55" t="s">
        <v>886</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24"/>
        <v>4.3228139381985535</v>
      </c>
      <c r="K404" s="55" t="str">
        <f t="shared" si="23"/>
        <v>week 45/12</v>
      </c>
      <c r="L404" s="84">
        <f t="shared" si="29"/>
        <v>0</v>
      </c>
      <c r="M404" s="84">
        <f t="shared" si="25"/>
        <v>1.1544585987261147</v>
      </c>
      <c r="N404" s="84">
        <f t="shared" si="26"/>
        <v>3.8135593220338984</v>
      </c>
      <c r="O404" s="84">
        <f t="shared" si="27"/>
        <v>10.566298342541437</v>
      </c>
      <c r="P404" s="84">
        <f t="shared" si="28"/>
        <v>4.3228139381985535</v>
      </c>
      <c r="BQ404" s="53"/>
      <c r="BR404" s="54"/>
      <c r="BS404" s="54"/>
      <c r="BT404" s="54"/>
    </row>
    <row r="405" spans="2:72">
      <c r="B405" s="55" t="s">
        <v>887</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24"/>
        <v>4.9309664694280082</v>
      </c>
      <c r="K405" s="55" t="str">
        <f t="shared" si="23"/>
        <v>week 46/12</v>
      </c>
      <c r="L405" s="84">
        <f t="shared" si="29"/>
        <v>0</v>
      </c>
      <c r="M405" s="84">
        <f t="shared" si="25"/>
        <v>1.3136942675159236</v>
      </c>
      <c r="N405" s="84">
        <f t="shared" si="26"/>
        <v>4.4256120527306964</v>
      </c>
      <c r="O405" s="84">
        <f t="shared" si="27"/>
        <v>11.947513812154696</v>
      </c>
      <c r="P405" s="84">
        <f t="shared" si="28"/>
        <v>4.9309664694280082</v>
      </c>
      <c r="BQ405" s="53"/>
      <c r="BR405" s="54"/>
      <c r="BS405" s="54"/>
      <c r="BT405" s="54"/>
    </row>
    <row r="406" spans="2:72">
      <c r="B406" s="55" t="s">
        <v>888</v>
      </c>
      <c r="C406" s="85">
        <f>Brazil!C380+China!C494+'South Africa'!C284+Australia!C482+Indonesia!C322+India!C252</f>
        <v>0</v>
      </c>
      <c r="D406" s="85">
        <f>Brazil!D380+China!D494+'South Africa'!D284+Australia!D482+Indonesia!D322+India!D252</f>
        <v>36</v>
      </c>
      <c r="E406" s="85">
        <f>Brazil!E380+China!E494+'South Africa'!E284+Australia!E482+Indonesia!E322+India!E252</f>
        <v>86</v>
      </c>
      <c r="F406" s="85">
        <f>Brazil!F380+China!F494+'South Africa'!F284+Australia!F482+Indonesia!F322+India!F252</f>
        <v>157</v>
      </c>
      <c r="G406" s="85">
        <f>Brazil!G380+Australia!G482</f>
        <v>0</v>
      </c>
      <c r="H406" s="85">
        <f>Brazil!H380+Australia!H482</f>
        <v>0</v>
      </c>
      <c r="I406" s="85">
        <f>Brazil!I380+China!G494+'South Africa'!G284+Australia!I482+Indonesia!G322+India!G252</f>
        <v>279</v>
      </c>
      <c r="J406" s="84">
        <f t="shared" si="24"/>
        <v>4.5857988165680474</v>
      </c>
      <c r="K406" s="55" t="str">
        <f t="shared" si="23"/>
        <v>week 47/12</v>
      </c>
      <c r="L406" s="84">
        <f t="shared" si="29"/>
        <v>0</v>
      </c>
      <c r="M406" s="84">
        <f t="shared" si="25"/>
        <v>1.4331210191082804</v>
      </c>
      <c r="N406" s="84">
        <f t="shared" si="26"/>
        <v>4.0489642184557439</v>
      </c>
      <c r="O406" s="84">
        <f t="shared" si="27"/>
        <v>10.842541436464089</v>
      </c>
      <c r="P406" s="84">
        <f t="shared" si="28"/>
        <v>4.5857988165680474</v>
      </c>
      <c r="BQ406" s="53"/>
      <c r="BR406" s="54"/>
      <c r="BS406" s="54"/>
      <c r="BT406" s="54"/>
    </row>
    <row r="407" spans="2:72">
      <c r="B407" s="55" t="s">
        <v>889</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24"/>
        <v>5.2761341222879681</v>
      </c>
      <c r="K407" s="55" t="str">
        <f t="shared" si="23"/>
        <v>week 48/12</v>
      </c>
      <c r="L407" s="84">
        <f t="shared" si="29"/>
        <v>0</v>
      </c>
      <c r="M407" s="84">
        <f t="shared" si="25"/>
        <v>1.6719745222929936</v>
      </c>
      <c r="N407" s="84">
        <f t="shared" si="26"/>
        <v>5.743879472693032</v>
      </c>
      <c r="O407" s="84">
        <f t="shared" si="27"/>
        <v>10.842541436464089</v>
      </c>
      <c r="P407" s="84">
        <f t="shared" si="28"/>
        <v>5.2761341222879681</v>
      </c>
      <c r="BQ407" s="53"/>
      <c r="BR407" s="54"/>
      <c r="BS407" s="54"/>
      <c r="BT407" s="54"/>
    </row>
    <row r="408" spans="2:72">
      <c r="B408" s="55" t="s">
        <v>890</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24"/>
        <v>4.9638395792241949</v>
      </c>
      <c r="K408" s="55" t="str">
        <f t="shared" si="23"/>
        <v>week 49/12</v>
      </c>
      <c r="L408" s="84">
        <f t="shared" si="29"/>
        <v>0</v>
      </c>
      <c r="M408" s="84">
        <f t="shared" si="25"/>
        <v>1.5127388535031847</v>
      </c>
      <c r="N408" s="84">
        <f t="shared" si="26"/>
        <v>4.6610169491525424</v>
      </c>
      <c r="O408" s="84">
        <f t="shared" si="27"/>
        <v>11.395027624309392</v>
      </c>
      <c r="P408" s="84">
        <f t="shared" si="28"/>
        <v>4.9638395792241949</v>
      </c>
      <c r="BQ408" s="53"/>
      <c r="BR408" s="54"/>
      <c r="BS408" s="54"/>
      <c r="BT408" s="54"/>
    </row>
    <row r="409" spans="2:72">
      <c r="B409" s="55" t="s">
        <v>891</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24"/>
        <v>5.8349769888231426</v>
      </c>
      <c r="K409" s="55" t="str">
        <f t="shared" si="23"/>
        <v>week 50/12</v>
      </c>
      <c r="L409" s="84">
        <f t="shared" si="29"/>
        <v>0</v>
      </c>
      <c r="M409" s="84">
        <f t="shared" si="25"/>
        <v>1.3933121019108281</v>
      </c>
      <c r="N409" s="84">
        <f t="shared" si="26"/>
        <v>6.4500941619585683</v>
      </c>
      <c r="O409" s="84">
        <f t="shared" si="27"/>
        <v>12.638121546961326</v>
      </c>
      <c r="P409" s="84">
        <f t="shared" si="28"/>
        <v>5.8349769888231426</v>
      </c>
      <c r="BQ409" s="53"/>
      <c r="BR409" s="54"/>
      <c r="BS409" s="54"/>
      <c r="BT409" s="54"/>
    </row>
    <row r="410" spans="2:72">
      <c r="B410" s="55" t="s">
        <v>892</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24"/>
        <v>5.4898093359631819</v>
      </c>
      <c r="K410" s="55" t="str">
        <f t="shared" si="23"/>
        <v>week 51/12</v>
      </c>
      <c r="L410" s="84">
        <f t="shared" si="29"/>
        <v>0</v>
      </c>
      <c r="M410" s="84">
        <f t="shared" si="25"/>
        <v>2.1098726114649682</v>
      </c>
      <c r="N410" s="84">
        <f t="shared" si="26"/>
        <v>4.8022598870056497</v>
      </c>
      <c r="O410" s="84">
        <f t="shared" si="27"/>
        <v>12.361878453038674</v>
      </c>
      <c r="P410" s="84">
        <f t="shared" si="28"/>
        <v>5.4898093359631819</v>
      </c>
      <c r="BQ410" s="53"/>
      <c r="BR410" s="54"/>
      <c r="BS410" s="54"/>
      <c r="BT410" s="54"/>
    </row>
    <row r="411" spans="2:72">
      <c r="B411" s="55" t="s">
        <v>893</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24"/>
        <v>5.1610782380013145</v>
      </c>
      <c r="K411" s="55" t="str">
        <f t="shared" si="23"/>
        <v>week 52/12</v>
      </c>
      <c r="L411" s="84">
        <f t="shared" si="29"/>
        <v>0</v>
      </c>
      <c r="M411" s="84">
        <f t="shared" si="25"/>
        <v>1.6321656050955413</v>
      </c>
      <c r="N411" s="84">
        <f t="shared" si="26"/>
        <v>5.0376647834274948</v>
      </c>
      <c r="O411" s="84">
        <f t="shared" si="27"/>
        <v>11.464088397790055</v>
      </c>
      <c r="P411" s="84">
        <f t="shared" si="28"/>
        <v>5.1610782380013145</v>
      </c>
      <c r="BQ411" s="53"/>
      <c r="BR411" s="54"/>
      <c r="BS411" s="54"/>
      <c r="BT411" s="54"/>
    </row>
    <row r="412" spans="2:72">
      <c r="B412" s="55" t="s">
        <v>894</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24"/>
        <v>5.5719921104536487</v>
      </c>
      <c r="K412" s="55" t="str">
        <f t="shared" si="23"/>
        <v>week 01/13</v>
      </c>
      <c r="L412" s="84">
        <f t="shared" si="29"/>
        <v>0</v>
      </c>
      <c r="M412" s="84">
        <f t="shared" si="25"/>
        <v>1.1146496815286624</v>
      </c>
      <c r="N412" s="84">
        <f t="shared" si="26"/>
        <v>6.0734463276836159</v>
      </c>
      <c r="O412" s="84">
        <f t="shared" si="27"/>
        <v>12.569060773480665</v>
      </c>
      <c r="P412" s="84">
        <f t="shared" si="28"/>
        <v>5.5719921104536487</v>
      </c>
      <c r="BQ412" s="53"/>
      <c r="BR412" s="54"/>
      <c r="BS412" s="54"/>
      <c r="BT412" s="54"/>
    </row>
    <row r="413" spans="2:72">
      <c r="B413" s="55" t="s">
        <v>895</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24"/>
        <v>4.9802761341222874</v>
      </c>
      <c r="K413" s="55" t="str">
        <f t="shared" si="23"/>
        <v>week 02/13</v>
      </c>
      <c r="L413" s="84">
        <f t="shared" si="29"/>
        <v>0</v>
      </c>
      <c r="M413" s="84">
        <f t="shared" si="25"/>
        <v>1.910828025477707</v>
      </c>
      <c r="N413" s="84">
        <f t="shared" si="26"/>
        <v>4.6610169491525424</v>
      </c>
      <c r="O413" s="84">
        <f t="shared" si="27"/>
        <v>10.773480662983426</v>
      </c>
      <c r="P413" s="84">
        <f t="shared" si="28"/>
        <v>4.9802761341222874</v>
      </c>
      <c r="BQ413" s="53"/>
      <c r="BR413" s="54"/>
      <c r="BS413" s="54"/>
      <c r="BT413" s="54"/>
    </row>
    <row r="414" spans="2:72">
      <c r="B414" s="55" t="s">
        <v>896</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30">I414/6084*100</f>
        <v>5.3254437869822491</v>
      </c>
      <c r="K414" s="55" t="str">
        <f t="shared" si="23"/>
        <v>week 03/13</v>
      </c>
      <c r="L414" s="84">
        <f t="shared" si="29"/>
        <v>0</v>
      </c>
      <c r="M414" s="84">
        <f t="shared" ref="M414:M437" si="31">D414/2512*100</f>
        <v>1.5923566878980893</v>
      </c>
      <c r="N414" s="84">
        <f t="shared" ref="N414:N437" si="32">E414/2124*100</f>
        <v>4.6610169491525424</v>
      </c>
      <c r="O414" s="84">
        <f t="shared" ref="O414:O437" si="33">F414/1448*100</f>
        <v>12.776243093922652</v>
      </c>
      <c r="P414" s="84">
        <f t="shared" ref="P414:P445" si="34">I414/6084*100</f>
        <v>5.3254437869822491</v>
      </c>
      <c r="BQ414" s="53"/>
      <c r="BR414" s="54"/>
      <c r="BS414" s="54"/>
      <c r="BT414" s="54"/>
    </row>
    <row r="415" spans="2:72">
      <c r="B415" s="55" t="s">
        <v>897</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30"/>
        <v>4.8159105851413546</v>
      </c>
      <c r="K415" s="55" t="str">
        <f t="shared" si="23"/>
        <v>week 04/13</v>
      </c>
      <c r="L415" s="84">
        <f t="shared" ref="L415:L445" si="35">C415/2512*100</f>
        <v>0</v>
      </c>
      <c r="M415" s="84">
        <f t="shared" si="31"/>
        <v>1.0748407643312101</v>
      </c>
      <c r="N415" s="84">
        <f t="shared" si="32"/>
        <v>4.28436911487759</v>
      </c>
      <c r="O415" s="84">
        <f t="shared" si="33"/>
        <v>12.085635359116022</v>
      </c>
      <c r="P415" s="84">
        <f t="shared" si="34"/>
        <v>4.8159105851413546</v>
      </c>
      <c r="BQ415" s="53"/>
      <c r="BR415" s="54"/>
      <c r="BS415" s="54"/>
      <c r="BT415" s="54"/>
    </row>
    <row r="416" spans="2:72">
      <c r="B416" s="55" t="s">
        <v>898</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30"/>
        <v>5.0460223537146618</v>
      </c>
      <c r="K416" s="55" t="str">
        <f t="shared" si="23"/>
        <v>week 05/13</v>
      </c>
      <c r="L416" s="84">
        <f t="shared" si="35"/>
        <v>0</v>
      </c>
      <c r="M416" s="84">
        <f t="shared" si="31"/>
        <v>1.552547770700637</v>
      </c>
      <c r="N416" s="84">
        <f t="shared" si="32"/>
        <v>4.5197740112994351</v>
      </c>
      <c r="O416" s="84">
        <f t="shared" si="33"/>
        <v>12.707182320441991</v>
      </c>
      <c r="P416" s="84">
        <f t="shared" si="34"/>
        <v>5.0460223537146618</v>
      </c>
      <c r="BQ416" s="53"/>
      <c r="BR416" s="54"/>
      <c r="BS416" s="54"/>
      <c r="BT416" s="54"/>
    </row>
    <row r="417" spans="2:72">
      <c r="B417" s="55" t="s">
        <v>899</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30"/>
        <v>5.4076265614727159</v>
      </c>
      <c r="K417" s="55" t="str">
        <f t="shared" si="23"/>
        <v>week 06/13</v>
      </c>
      <c r="L417" s="84">
        <f t="shared" si="35"/>
        <v>0</v>
      </c>
      <c r="M417" s="84">
        <f t="shared" si="31"/>
        <v>1.3933121019108281</v>
      </c>
      <c r="N417" s="84">
        <f t="shared" si="32"/>
        <v>5.2730696798493408</v>
      </c>
      <c r="O417" s="84">
        <f t="shared" si="33"/>
        <v>12.569060773480665</v>
      </c>
      <c r="P417" s="84">
        <f t="shared" si="34"/>
        <v>5.4076265614727159</v>
      </c>
      <c r="BQ417" s="53"/>
      <c r="BR417" s="54"/>
      <c r="BS417" s="54"/>
      <c r="BT417" s="54"/>
    </row>
    <row r="418" spans="2:72">
      <c r="B418" s="55" t="s">
        <v>900</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30"/>
        <v>5.0131492439184742</v>
      </c>
      <c r="K418" s="55" t="str">
        <f t="shared" si="23"/>
        <v>week 07/13</v>
      </c>
      <c r="L418" s="84">
        <f t="shared" si="35"/>
        <v>0</v>
      </c>
      <c r="M418" s="84">
        <f t="shared" si="31"/>
        <v>1.0350318471337578</v>
      </c>
      <c r="N418" s="84">
        <f t="shared" si="32"/>
        <v>4.5197740112994351</v>
      </c>
      <c r="O418" s="84">
        <f t="shared" si="33"/>
        <v>12.638121546961326</v>
      </c>
      <c r="P418" s="84">
        <f t="shared" si="34"/>
        <v>5.0131492439184742</v>
      </c>
    </row>
    <row r="419" spans="2:72">
      <c r="B419" s="55" t="s">
        <v>901</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30"/>
        <v>5.144641683103222</v>
      </c>
      <c r="K419" s="55" t="str">
        <f t="shared" si="23"/>
        <v>week 08/13</v>
      </c>
      <c r="L419" s="84">
        <f t="shared" si="35"/>
        <v>0</v>
      </c>
      <c r="M419" s="84">
        <f t="shared" si="31"/>
        <v>0.95541401273885351</v>
      </c>
      <c r="N419" s="84">
        <f t="shared" si="32"/>
        <v>4.8022598870056497</v>
      </c>
      <c r="O419" s="84">
        <f t="shared" si="33"/>
        <v>12.914364640883976</v>
      </c>
      <c r="P419" s="84">
        <f t="shared" si="34"/>
        <v>5.144641683103222</v>
      </c>
    </row>
    <row r="420" spans="2:72">
      <c r="B420" s="55" t="s">
        <v>902</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30"/>
        <v>5.0788954635108485</v>
      </c>
      <c r="K420" s="55" t="str">
        <f t="shared" si="23"/>
        <v>week 09/13</v>
      </c>
      <c r="L420" s="84">
        <f t="shared" si="35"/>
        <v>0</v>
      </c>
      <c r="M420" s="84">
        <f t="shared" si="31"/>
        <v>1.3136942675159236</v>
      </c>
      <c r="N420" s="84">
        <f t="shared" si="32"/>
        <v>4.5668549905838036</v>
      </c>
      <c r="O420" s="84">
        <f t="shared" si="33"/>
        <v>12.361878453038674</v>
      </c>
      <c r="P420" s="84">
        <f t="shared" si="34"/>
        <v>5.0788954635108485</v>
      </c>
    </row>
    <row r="421" spans="2:72">
      <c r="B421" s="55" t="s">
        <v>903</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30"/>
        <v>5.2596975673898756</v>
      </c>
      <c r="K421" s="55" t="str">
        <f t="shared" si="23"/>
        <v>week 10/13</v>
      </c>
      <c r="L421" s="84">
        <f t="shared" si="35"/>
        <v>0</v>
      </c>
      <c r="M421" s="84">
        <f t="shared" si="31"/>
        <v>1.5127388535031847</v>
      </c>
      <c r="N421" s="84">
        <f t="shared" si="32"/>
        <v>4.3785310734463279</v>
      </c>
      <c r="O421" s="84">
        <f t="shared" si="33"/>
        <v>13.052486187845306</v>
      </c>
      <c r="P421" s="84">
        <f t="shared" si="34"/>
        <v>5.2596975673898756</v>
      </c>
    </row>
    <row r="422" spans="2:72">
      <c r="B422" s="55" t="s">
        <v>904</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30"/>
        <v>5.2268244575936889</v>
      </c>
      <c r="K422" s="55" t="str">
        <f t="shared" si="23"/>
        <v>week 11/13</v>
      </c>
      <c r="L422" s="84">
        <f t="shared" si="35"/>
        <v>0</v>
      </c>
      <c r="M422" s="84">
        <f t="shared" si="31"/>
        <v>0.87579617834394907</v>
      </c>
      <c r="N422" s="84">
        <f t="shared" si="32"/>
        <v>4.849340866290019</v>
      </c>
      <c r="O422" s="84">
        <f t="shared" si="33"/>
        <v>13.328729281767956</v>
      </c>
      <c r="P422" s="84">
        <f t="shared" si="34"/>
        <v>5.2268244575936889</v>
      </c>
    </row>
    <row r="423" spans="2:72">
      <c r="B423" s="55" t="s">
        <v>905</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30"/>
        <v>5.0624589086127543</v>
      </c>
      <c r="K423" s="55" t="str">
        <f t="shared" si="23"/>
        <v>week 12/13</v>
      </c>
      <c r="L423" s="84">
        <f t="shared" si="35"/>
        <v>0</v>
      </c>
      <c r="M423" s="84">
        <f t="shared" si="31"/>
        <v>0.67675159235668791</v>
      </c>
      <c r="N423" s="84">
        <f t="shared" si="32"/>
        <v>4.4256120527306964</v>
      </c>
      <c r="O423" s="84">
        <f t="shared" si="33"/>
        <v>13.604972375690608</v>
      </c>
      <c r="P423" s="84">
        <f t="shared" si="34"/>
        <v>5.0624589086127543</v>
      </c>
    </row>
    <row r="424" spans="2:72">
      <c r="B424" s="55" t="s">
        <v>906</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30"/>
        <v>6.2787639710716627</v>
      </c>
      <c r="K424" s="55" t="str">
        <f t="shared" si="23"/>
        <v>week 13/13</v>
      </c>
      <c r="L424" s="84">
        <f t="shared" si="35"/>
        <v>0</v>
      </c>
      <c r="M424" s="84">
        <f t="shared" si="31"/>
        <v>1.5127388535031847</v>
      </c>
      <c r="N424" s="84">
        <f t="shared" si="32"/>
        <v>5.508474576271186</v>
      </c>
      <c r="O424" s="84">
        <f t="shared" si="33"/>
        <v>15.676795580110497</v>
      </c>
      <c r="P424" s="84">
        <f t="shared" si="34"/>
        <v>6.2787639710716627</v>
      </c>
    </row>
    <row r="425" spans="2:72">
      <c r="B425" s="55" t="s">
        <v>907</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30"/>
        <v>4.520052596975674</v>
      </c>
      <c r="K425" s="55" t="str">
        <f t="shared" si="23"/>
        <v>week 14/13</v>
      </c>
      <c r="L425" s="84">
        <f t="shared" si="35"/>
        <v>0</v>
      </c>
      <c r="M425" s="84">
        <f t="shared" si="31"/>
        <v>1.0748407643312101</v>
      </c>
      <c r="N425" s="84">
        <f t="shared" si="32"/>
        <v>4.0018832391713746</v>
      </c>
      <c r="O425" s="84">
        <f t="shared" si="33"/>
        <v>11.256906077348066</v>
      </c>
      <c r="P425" s="84">
        <f t="shared" si="34"/>
        <v>4.520052596975674</v>
      </c>
    </row>
    <row r="426" spans="2:72">
      <c r="B426" s="55" t="s">
        <v>908</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30"/>
        <v>4.5036160420775806</v>
      </c>
      <c r="K426" s="55" t="str">
        <f t="shared" si="23"/>
        <v>week 15/13</v>
      </c>
      <c r="L426" s="84">
        <f t="shared" si="35"/>
        <v>0</v>
      </c>
      <c r="M426" s="84">
        <f t="shared" si="31"/>
        <v>1.2738853503184715</v>
      </c>
      <c r="N426" s="84">
        <f t="shared" si="32"/>
        <v>4.4726930320150657</v>
      </c>
      <c r="O426" s="84">
        <f t="shared" si="33"/>
        <v>10.151933701657459</v>
      </c>
      <c r="P426" s="84">
        <f t="shared" si="34"/>
        <v>4.5036160420775806</v>
      </c>
    </row>
    <row r="427" spans="2:72">
      <c r="B427" s="55" t="s">
        <v>909</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30"/>
        <v>5.2432610124917813</v>
      </c>
      <c r="K427" s="55" t="str">
        <f t="shared" si="23"/>
        <v>week 16/13</v>
      </c>
      <c r="L427" s="84">
        <f t="shared" si="35"/>
        <v>0</v>
      </c>
      <c r="M427" s="84">
        <f t="shared" si="31"/>
        <v>1.5923566878980893</v>
      </c>
      <c r="N427" s="84">
        <f t="shared" si="32"/>
        <v>4.7551789077212803</v>
      </c>
      <c r="O427" s="84">
        <f t="shared" si="33"/>
        <v>12.292817679558011</v>
      </c>
      <c r="P427" s="84">
        <f t="shared" si="34"/>
        <v>5.2432610124917813</v>
      </c>
    </row>
    <row r="428" spans="2:72">
      <c r="B428" s="55" t="s">
        <v>910</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30"/>
        <v>4.6679815910585143</v>
      </c>
      <c r="K428" s="55" t="str">
        <f t="shared" si="23"/>
        <v>week 17/13</v>
      </c>
      <c r="L428" s="84">
        <f t="shared" si="35"/>
        <v>0</v>
      </c>
      <c r="M428" s="84">
        <f t="shared" si="31"/>
        <v>1.5923566878980893</v>
      </c>
      <c r="N428" s="84">
        <f t="shared" si="32"/>
        <v>4.6139359698681739</v>
      </c>
      <c r="O428" s="84">
        <f t="shared" si="33"/>
        <v>10.082872928176796</v>
      </c>
      <c r="P428" s="84">
        <f t="shared" si="34"/>
        <v>4.6679815910585143</v>
      </c>
    </row>
    <row r="429" spans="2:72">
      <c r="B429" s="55" t="s">
        <v>911</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30"/>
        <v>4.9474030243261007</v>
      </c>
      <c r="K429" s="55" t="str">
        <f t="shared" si="23"/>
        <v>week 18/13</v>
      </c>
      <c r="L429" s="84">
        <f t="shared" si="35"/>
        <v>0</v>
      </c>
      <c r="M429" s="84">
        <f t="shared" si="31"/>
        <v>2.3487261146496818</v>
      </c>
      <c r="N429" s="84">
        <f t="shared" si="32"/>
        <v>4.28436911487759</v>
      </c>
      <c r="O429" s="84">
        <f t="shared" si="33"/>
        <v>10.428176795580111</v>
      </c>
      <c r="P429" s="84">
        <f t="shared" si="34"/>
        <v>4.9474030243261007</v>
      </c>
    </row>
    <row r="430" spans="2:72">
      <c r="B430" s="55" t="s">
        <v>912</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30"/>
        <v>5.7034845496383957</v>
      </c>
      <c r="K430" s="55" t="str">
        <f t="shared" si="23"/>
        <v>week 19/13</v>
      </c>
      <c r="L430" s="84">
        <f t="shared" si="35"/>
        <v>0</v>
      </c>
      <c r="M430" s="84">
        <f t="shared" si="31"/>
        <v>2.5079617834394905</v>
      </c>
      <c r="N430" s="84">
        <f t="shared" si="32"/>
        <v>5.4613935969868175</v>
      </c>
      <c r="O430" s="84">
        <f t="shared" si="33"/>
        <v>11.602209944751381</v>
      </c>
      <c r="P430" s="84">
        <f t="shared" si="34"/>
        <v>5.7034845496383957</v>
      </c>
    </row>
    <row r="431" spans="2:72">
      <c r="B431" s="55" t="s">
        <v>913</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30"/>
        <v>5.2103879026955946</v>
      </c>
      <c r="K431" s="55" t="str">
        <f t="shared" si="23"/>
        <v>week 20/13</v>
      </c>
      <c r="L431" s="84">
        <f t="shared" si="35"/>
        <v>0</v>
      </c>
      <c r="M431" s="84">
        <f t="shared" si="31"/>
        <v>2.1496815286624202</v>
      </c>
      <c r="N431" s="84">
        <f t="shared" si="32"/>
        <v>4.7551789077212803</v>
      </c>
      <c r="O431" s="84">
        <f t="shared" si="33"/>
        <v>11.187845303867404</v>
      </c>
      <c r="P431" s="84">
        <f t="shared" si="34"/>
        <v>5.2103879026955946</v>
      </c>
    </row>
    <row r="432" spans="2:72">
      <c r="B432" s="55" t="s">
        <v>914</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30"/>
        <v>5.7199211045364891</v>
      </c>
      <c r="K432" s="55" t="str">
        <f t="shared" si="23"/>
        <v>week 21/13</v>
      </c>
      <c r="L432" s="84">
        <f t="shared" si="35"/>
        <v>0</v>
      </c>
      <c r="M432" s="84">
        <f t="shared" si="31"/>
        <v>2.1098726114649682</v>
      </c>
      <c r="N432" s="84">
        <f t="shared" si="32"/>
        <v>5.2730696798493408</v>
      </c>
      <c r="O432" s="84">
        <f t="shared" si="33"/>
        <v>12.638121546961326</v>
      </c>
      <c r="P432" s="84">
        <f t="shared" si="34"/>
        <v>5.7199211045364891</v>
      </c>
    </row>
    <row r="433" spans="2:16">
      <c r="B433" s="55" t="s">
        <v>915</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30"/>
        <v>6.0815253122945432</v>
      </c>
      <c r="K433" s="55" t="str">
        <f t="shared" si="23"/>
        <v>week 22/13</v>
      </c>
      <c r="L433" s="84">
        <f t="shared" si="35"/>
        <v>0</v>
      </c>
      <c r="M433" s="84">
        <f t="shared" si="31"/>
        <v>2.5079617834394905</v>
      </c>
      <c r="N433" s="84">
        <f t="shared" si="32"/>
        <v>4.849340866290019</v>
      </c>
      <c r="O433" s="84">
        <f t="shared" si="33"/>
        <v>14.088397790055248</v>
      </c>
      <c r="P433" s="84">
        <f t="shared" si="34"/>
        <v>6.0815253122945432</v>
      </c>
    </row>
    <row r="434" spans="2:16">
      <c r="B434" s="55" t="s">
        <v>916</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30"/>
        <v>#REF!</v>
      </c>
      <c r="K434" s="55" t="str">
        <f t="shared" ref="K434:K497" si="36">B434</f>
        <v>week 23/13</v>
      </c>
      <c r="L434" s="84" t="e">
        <f t="shared" si="35"/>
        <v>#REF!</v>
      </c>
      <c r="M434" s="84" t="e">
        <f t="shared" si="31"/>
        <v>#REF!</v>
      </c>
      <c r="N434" s="84" t="e">
        <f t="shared" si="32"/>
        <v>#REF!</v>
      </c>
      <c r="O434" s="84" t="e">
        <f t="shared" si="33"/>
        <v>#REF!</v>
      </c>
      <c r="P434" s="84" t="e">
        <f t="shared" si="34"/>
        <v>#REF!</v>
      </c>
    </row>
    <row r="435" spans="2:16">
      <c r="B435" s="55" t="s">
        <v>917</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30"/>
        <v>4.8816568047337281</v>
      </c>
      <c r="K435" s="55" t="str">
        <f t="shared" si="36"/>
        <v>week 24/13</v>
      </c>
      <c r="L435" s="84">
        <f t="shared" si="35"/>
        <v>0</v>
      </c>
      <c r="M435" s="84">
        <f t="shared" si="31"/>
        <v>1.8312101910828025</v>
      </c>
      <c r="N435" s="84">
        <f t="shared" si="32"/>
        <v>3.71939736346516</v>
      </c>
      <c r="O435" s="84">
        <f t="shared" si="33"/>
        <v>11.878453038674033</v>
      </c>
      <c r="P435" s="84">
        <f t="shared" si="34"/>
        <v>4.8816568047337281</v>
      </c>
    </row>
    <row r="436" spans="2:16">
      <c r="B436" s="55" t="s">
        <v>918</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30"/>
        <v>5.5719921104536487</v>
      </c>
      <c r="K436" s="55" t="str">
        <f t="shared" si="36"/>
        <v>week 25/13</v>
      </c>
      <c r="L436" s="84">
        <f t="shared" si="35"/>
        <v>0</v>
      </c>
      <c r="M436" s="84">
        <f t="shared" si="31"/>
        <v>1.910828025477707</v>
      </c>
      <c r="N436" s="84">
        <f t="shared" si="32"/>
        <v>4.5668549905838036</v>
      </c>
      <c r="O436" s="84">
        <f t="shared" si="33"/>
        <v>13.397790055248619</v>
      </c>
      <c r="P436" s="84">
        <f t="shared" si="34"/>
        <v>5.5719921104536487</v>
      </c>
    </row>
    <row r="437" spans="2:16">
      <c r="B437" s="55" t="s">
        <v>919</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30"/>
        <v>6.0815253122945432</v>
      </c>
      <c r="K437" s="55" t="str">
        <f t="shared" si="36"/>
        <v>week 26/13</v>
      </c>
      <c r="L437" s="84">
        <f t="shared" si="35"/>
        <v>0</v>
      </c>
      <c r="M437" s="84">
        <f t="shared" si="31"/>
        <v>2.6671974522292996</v>
      </c>
      <c r="N437" s="84">
        <f t="shared" si="32"/>
        <v>5.6967984934086626</v>
      </c>
      <c r="O437" s="84">
        <f t="shared" si="33"/>
        <v>12.569060773480665</v>
      </c>
      <c r="P437" s="84">
        <f t="shared" si="34"/>
        <v>6.0815253122945432</v>
      </c>
    </row>
    <row r="438" spans="2:16">
      <c r="B438" s="55" t="s">
        <v>920</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214</v>
      </c>
      <c r="J438" s="84">
        <f t="shared" si="30"/>
        <v>3.5174227481919793</v>
      </c>
      <c r="K438" s="55" t="str">
        <f t="shared" si="36"/>
        <v>week 27/13</v>
      </c>
      <c r="L438" s="84">
        <f t="shared" si="35"/>
        <v>0</v>
      </c>
      <c r="M438" s="84">
        <f t="shared" ref="M438:M446" si="37">D438/2813*100</f>
        <v>1.9552079630287951</v>
      </c>
      <c r="N438" s="84">
        <f t="shared" ref="N438:N446" si="38">E438/2195*100</f>
        <v>5.0569476082004554</v>
      </c>
      <c r="O438" s="84">
        <f t="shared" ref="O438:O446" si="39">F438/1536*100</f>
        <v>11.653645833333332</v>
      </c>
      <c r="P438" s="84">
        <f t="shared" si="34"/>
        <v>3.5174227481919793</v>
      </c>
    </row>
    <row r="439" spans="2:16">
      <c r="B439" s="55" t="s">
        <v>921</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30"/>
        <v>5.4240631163708084</v>
      </c>
      <c r="K439" s="55" t="str">
        <f t="shared" si="36"/>
        <v>week 28/13</v>
      </c>
      <c r="L439" s="84">
        <f t="shared" si="35"/>
        <v>0</v>
      </c>
      <c r="M439" s="84">
        <f t="shared" si="37"/>
        <v>1.8130110202630643</v>
      </c>
      <c r="N439" s="84">
        <f t="shared" si="38"/>
        <v>4.8747152619589977</v>
      </c>
      <c r="O439" s="84">
        <f t="shared" si="39"/>
        <v>11.197916666666668</v>
      </c>
      <c r="P439" s="84">
        <f t="shared" si="34"/>
        <v>5.4240631163708084</v>
      </c>
    </row>
    <row r="440" spans="2:16">
      <c r="B440" s="55" t="s">
        <v>922</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30"/>
        <v>5.6541748849441156</v>
      </c>
      <c r="K440" s="55" t="str">
        <f t="shared" si="36"/>
        <v>week 29/13</v>
      </c>
      <c r="L440" s="84">
        <f t="shared" si="35"/>
        <v>0</v>
      </c>
      <c r="M440" s="84">
        <f t="shared" si="37"/>
        <v>1.9552079630287951</v>
      </c>
      <c r="N440" s="84">
        <f t="shared" si="38"/>
        <v>3.5079726651480638</v>
      </c>
      <c r="O440" s="84">
        <f t="shared" si="39"/>
        <v>11.848958333333332</v>
      </c>
      <c r="P440" s="84">
        <f t="shared" si="34"/>
        <v>5.6541748849441156</v>
      </c>
    </row>
    <row r="441" spans="2:16">
      <c r="B441" s="55" t="s">
        <v>923</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374</v>
      </c>
      <c r="J441" s="84">
        <f t="shared" si="30"/>
        <v>6.1472715318869167</v>
      </c>
      <c r="K441" s="55" t="str">
        <f t="shared" si="36"/>
        <v>week 30/13</v>
      </c>
      <c r="L441" s="84">
        <f t="shared" si="35"/>
        <v>0</v>
      </c>
      <c r="M441" s="84">
        <f t="shared" si="37"/>
        <v>2.8083896196231781</v>
      </c>
      <c r="N441" s="84">
        <f t="shared" si="38"/>
        <v>5.5125284738040996</v>
      </c>
      <c r="O441" s="84">
        <f t="shared" si="39"/>
        <v>11.328125</v>
      </c>
      <c r="P441" s="84">
        <f t="shared" si="34"/>
        <v>6.1472715318869167</v>
      </c>
    </row>
    <row r="442" spans="2:16">
      <c r="B442" s="55" t="s">
        <v>924</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324</v>
      </c>
      <c r="J442" s="84">
        <f t="shared" si="30"/>
        <v>5.3254437869822491</v>
      </c>
      <c r="K442" s="55" t="str">
        <f t="shared" si="36"/>
        <v>week 31/13</v>
      </c>
      <c r="L442" s="84">
        <f t="shared" si="35"/>
        <v>0</v>
      </c>
      <c r="M442" s="84">
        <f t="shared" si="37"/>
        <v>2.0974049057945257</v>
      </c>
      <c r="N442" s="84">
        <f t="shared" si="38"/>
        <v>5.6492027334851942</v>
      </c>
      <c r="O442" s="84">
        <f t="shared" si="39"/>
        <v>8.9192708333333321</v>
      </c>
      <c r="P442" s="84">
        <f t="shared" si="34"/>
        <v>5.3254437869822491</v>
      </c>
    </row>
    <row r="443" spans="2:16">
      <c r="B443" s="55" t="s">
        <v>925</v>
      </c>
      <c r="C443" s="85">
        <f>Brazil!C417+China!C531+'South Africa'!C321+Australia!C519+Indonesia!C359+India!C289</f>
        <v>0</v>
      </c>
      <c r="D443" s="85">
        <f>Brazil!D417+China!D531+'South Africa'!D321+Australia!D519+Indonesia!D359+India!D289</f>
        <v>57</v>
      </c>
      <c r="E443" s="85">
        <f>Brazil!E417+China!E531+'South Africa'!E321+Australia!E519+Indonesia!E359+India!E289</f>
        <v>141</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30"/>
        <v>5.851413543721236</v>
      </c>
      <c r="K443" s="55" t="str">
        <f t="shared" si="36"/>
        <v>week 32/13</v>
      </c>
      <c r="L443" s="84">
        <f t="shared" si="35"/>
        <v>0</v>
      </c>
      <c r="M443" s="84">
        <f t="shared" si="37"/>
        <v>2.0263064344116599</v>
      </c>
      <c r="N443" s="84">
        <f t="shared" si="38"/>
        <v>6.4236902050113898</v>
      </c>
      <c r="O443" s="84">
        <f t="shared" si="39"/>
        <v>10.416666666666668</v>
      </c>
      <c r="P443" s="84">
        <f t="shared" si="34"/>
        <v>5.851413543721236</v>
      </c>
    </row>
    <row r="444" spans="2:16">
      <c r="B444" s="55" t="s">
        <v>926</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30"/>
        <v>5.6377383300460222</v>
      </c>
      <c r="K444" s="55" t="str">
        <f t="shared" si="36"/>
        <v>week 33/13</v>
      </c>
      <c r="L444" s="84">
        <f t="shared" si="35"/>
        <v>0</v>
      </c>
      <c r="M444" s="84">
        <f t="shared" si="37"/>
        <v>2.2040526128688236</v>
      </c>
      <c r="N444" s="84">
        <f t="shared" si="38"/>
        <v>5.785876993166287</v>
      </c>
      <c r="O444" s="84">
        <f t="shared" si="39"/>
        <v>10.026041666666668</v>
      </c>
      <c r="P444" s="84">
        <f t="shared" si="34"/>
        <v>5.6377383300460222</v>
      </c>
    </row>
    <row r="445" spans="2:16">
      <c r="B445" s="55" t="s">
        <v>927</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30"/>
        <v>5.144641683103222</v>
      </c>
      <c r="K445" s="55" t="str">
        <f t="shared" si="36"/>
        <v>week 34/13</v>
      </c>
      <c r="L445" s="84">
        <f t="shared" si="35"/>
        <v>0</v>
      </c>
      <c r="M445" s="84">
        <f t="shared" si="37"/>
        <v>1.6352648418059013</v>
      </c>
      <c r="N445" s="84">
        <f t="shared" si="38"/>
        <v>5.8769931662870158</v>
      </c>
      <c r="O445" s="84">
        <f t="shared" si="39"/>
        <v>8.984375</v>
      </c>
      <c r="P445" s="84">
        <f t="shared" si="34"/>
        <v>5.144641683103222</v>
      </c>
    </row>
    <row r="446" spans="2:16">
      <c r="B446" s="55" t="s">
        <v>928</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40">I446/6084*100</f>
        <v>5.3911900065746217</v>
      </c>
      <c r="K446" s="55" t="str">
        <f t="shared" si="36"/>
        <v>week 35/13</v>
      </c>
      <c r="L446" s="84">
        <f>C446/2813*100</f>
        <v>0</v>
      </c>
      <c r="M446" s="84">
        <f t="shared" si="37"/>
        <v>1.5641663704230357</v>
      </c>
      <c r="N446" s="84">
        <f t="shared" si="38"/>
        <v>6.3781321184510258</v>
      </c>
      <c r="O446" s="84">
        <f t="shared" si="39"/>
        <v>9.375</v>
      </c>
      <c r="P446" s="84">
        <f t="shared" ref="P446:P477" si="41">I446/6084*100</f>
        <v>5.3911900065746217</v>
      </c>
    </row>
    <row r="447" spans="2:16">
      <c r="B447" s="55" t="s">
        <v>929</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40"/>
        <v>5.1117685733070353</v>
      </c>
      <c r="K447" s="55" t="str">
        <f t="shared" si="36"/>
        <v>week 36/13</v>
      </c>
      <c r="L447" s="84">
        <f t="shared" ref="L447:L478" si="42">C447/2853*100</f>
        <v>0</v>
      </c>
      <c r="M447" s="84">
        <f t="shared" ref="M447:M478" si="43">D447/2853*100</f>
        <v>2.2082018927444795</v>
      </c>
      <c r="N447" s="84">
        <f t="shared" ref="N447:N478" si="44">E447/2206*100</f>
        <v>5.4397098821396188</v>
      </c>
      <c r="O447" s="84">
        <f t="shared" ref="O447:O478" si="45">F447/1552*100</f>
        <v>8.2474226804123703</v>
      </c>
      <c r="P447" s="84">
        <f t="shared" si="41"/>
        <v>5.1117685733070353</v>
      </c>
    </row>
    <row r="448" spans="2:16">
      <c r="B448" s="55" t="s">
        <v>930</v>
      </c>
      <c r="C448" s="85">
        <f>Brazil!C422+China!C536+'South Africa'!C326+Australia!C524+Indonesia!C364+India!C294</f>
        <v>0</v>
      </c>
      <c r="D448" s="85">
        <f>Brazil!D422+China!D536+'South Africa'!D326+Australia!D524+Indonesia!D364+India!D294</f>
        <v>40</v>
      </c>
      <c r="E448" s="85">
        <f>Brazil!E422+China!E536+'South Africa'!E326+Australia!E524+Indonesia!E364+India!E294</f>
        <v>90</v>
      </c>
      <c r="F448" s="85">
        <f>Brazil!F422+China!F536+'South Africa'!F326+Australia!F524+Indonesia!F364+India!F294</f>
        <v>142</v>
      </c>
      <c r="G448" s="85">
        <f>Brazil!G422+Australia!G524</f>
        <v>0</v>
      </c>
      <c r="H448" s="85">
        <f>Brazil!H422+Australia!H524</f>
        <v>0</v>
      </c>
      <c r="I448" s="85">
        <f>Brazil!I422+China!G536+'South Africa'!G326+Australia!I524+Indonesia!G364+India!G294+'WC Canada'!G17</f>
        <v>274</v>
      </c>
      <c r="J448" s="84">
        <f t="shared" si="40"/>
        <v>4.5036160420775806</v>
      </c>
      <c r="K448" s="55" t="str">
        <f t="shared" si="36"/>
        <v>week 37/13</v>
      </c>
      <c r="L448" s="84">
        <f t="shared" si="42"/>
        <v>0</v>
      </c>
      <c r="M448" s="84">
        <f t="shared" si="43"/>
        <v>1.4020329477742728</v>
      </c>
      <c r="N448" s="84">
        <f t="shared" si="44"/>
        <v>4.0797824116047146</v>
      </c>
      <c r="O448" s="84">
        <f t="shared" si="45"/>
        <v>9.1494845360824737</v>
      </c>
      <c r="P448" s="84">
        <f t="shared" si="41"/>
        <v>4.5036160420775806</v>
      </c>
    </row>
    <row r="449" spans="2:16">
      <c r="B449" s="55" t="s">
        <v>931</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291</v>
      </c>
      <c r="J449" s="84">
        <f t="shared" si="40"/>
        <v>4.7830374753451679</v>
      </c>
      <c r="K449" s="55" t="str">
        <f t="shared" si="36"/>
        <v>week 38/13</v>
      </c>
      <c r="L449" s="84">
        <f t="shared" si="42"/>
        <v>0</v>
      </c>
      <c r="M449" s="84">
        <f t="shared" si="43"/>
        <v>0.84121976866456361</v>
      </c>
      <c r="N449" s="84">
        <f t="shared" si="44"/>
        <v>4.2157751586582046</v>
      </c>
      <c r="O449" s="84">
        <f t="shared" si="45"/>
        <v>10.631443298969073</v>
      </c>
      <c r="P449" s="84">
        <f t="shared" si="41"/>
        <v>4.7830374753451679</v>
      </c>
    </row>
    <row r="450" spans="2:16">
      <c r="B450" s="55" t="s">
        <v>932</v>
      </c>
      <c r="C450" s="85">
        <f>Brazil!C424+China!C538+'South Africa'!C328+Australia!C526+Indonesia!C366+India!C296</f>
        <v>0</v>
      </c>
      <c r="D450" s="85">
        <f>Brazil!D424+China!D538+'South Africa'!D328+Australia!D526+Indonesia!D366+India!D296</f>
        <v>49</v>
      </c>
      <c r="E450" s="85">
        <f>Brazil!E424+China!E538+'South Africa'!E328+Australia!E526+Indonesia!E366+India!E296</f>
        <v>100</v>
      </c>
      <c r="F450" s="85">
        <f>Brazil!F424+China!F538+'South Africa'!F328+Australia!F526+Indonesia!F366+India!F296</f>
        <v>171</v>
      </c>
      <c r="G450" s="85">
        <f>Brazil!G424+Australia!G526</f>
        <v>0</v>
      </c>
      <c r="H450" s="85">
        <f>Brazil!H424+Australia!H526</f>
        <v>0</v>
      </c>
      <c r="I450" s="85">
        <f>Brazil!I424+China!G538+'South Africa'!G328+Australia!I526+Indonesia!G366+India!G296+'WC Canada'!G19</f>
        <v>334</v>
      </c>
      <c r="J450" s="84">
        <f t="shared" si="40"/>
        <v>5.4898093359631819</v>
      </c>
      <c r="K450" s="55" t="str">
        <f t="shared" si="36"/>
        <v>week 39/13</v>
      </c>
      <c r="L450" s="84">
        <f t="shared" si="42"/>
        <v>0</v>
      </c>
      <c r="M450" s="84">
        <f t="shared" si="43"/>
        <v>1.717490361023484</v>
      </c>
      <c r="N450" s="84">
        <f t="shared" si="44"/>
        <v>4.5330915684496826</v>
      </c>
      <c r="O450" s="84">
        <f t="shared" si="45"/>
        <v>11.018041237113401</v>
      </c>
      <c r="P450" s="84">
        <f t="shared" si="41"/>
        <v>5.4898093359631819</v>
      </c>
    </row>
    <row r="451" spans="2:16">
      <c r="B451" s="55" t="s">
        <v>933</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40"/>
        <v>4.7994740302432604</v>
      </c>
      <c r="K451" s="55" t="str">
        <f t="shared" si="36"/>
        <v>week 40/13</v>
      </c>
      <c r="L451" s="84">
        <f t="shared" si="42"/>
        <v>0</v>
      </c>
      <c r="M451" s="84">
        <f t="shared" si="43"/>
        <v>1.0515247108307046</v>
      </c>
      <c r="N451" s="84">
        <f t="shared" si="44"/>
        <v>4.5784224841341796</v>
      </c>
      <c r="O451" s="84">
        <f t="shared" si="45"/>
        <v>10.373711340206187</v>
      </c>
      <c r="P451" s="84">
        <f t="shared" si="41"/>
        <v>4.7994740302432604</v>
      </c>
    </row>
    <row r="452" spans="2:16">
      <c r="B452" s="55" t="s">
        <v>934</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40"/>
        <v>4.1913214990138066</v>
      </c>
      <c r="K452" s="55" t="str">
        <f t="shared" si="36"/>
        <v>week 41/13</v>
      </c>
      <c r="L452" s="84">
        <f t="shared" si="42"/>
        <v>0</v>
      </c>
      <c r="M452" s="84">
        <f t="shared" si="43"/>
        <v>0.87627059235892046</v>
      </c>
      <c r="N452" s="84">
        <f t="shared" si="44"/>
        <v>3.8984587488667275</v>
      </c>
      <c r="O452" s="84">
        <f t="shared" si="45"/>
        <v>9.2783505154639183</v>
      </c>
      <c r="P452" s="84">
        <f t="shared" si="41"/>
        <v>4.1913214990138066</v>
      </c>
    </row>
    <row r="453" spans="2:16">
      <c r="B453" s="55" t="s">
        <v>935</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40"/>
        <v>4.8980933596318215</v>
      </c>
      <c r="K453" s="55" t="str">
        <f t="shared" si="36"/>
        <v>week 42/13</v>
      </c>
      <c r="L453" s="84">
        <f t="shared" si="42"/>
        <v>0</v>
      </c>
      <c r="M453" s="84">
        <f t="shared" si="43"/>
        <v>1.1566771819137749</v>
      </c>
      <c r="N453" s="84">
        <f t="shared" si="44"/>
        <v>4.4877606527651857</v>
      </c>
      <c r="O453" s="84">
        <f t="shared" si="45"/>
        <v>10.695876288659793</v>
      </c>
      <c r="P453" s="84">
        <f t="shared" si="41"/>
        <v>4.8980933596318215</v>
      </c>
    </row>
    <row r="454" spans="2:16">
      <c r="B454" s="55" t="s">
        <v>936</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40"/>
        <v>5.4898093359631819</v>
      </c>
      <c r="K454" s="55" t="str">
        <f t="shared" si="36"/>
        <v>week 43/13</v>
      </c>
      <c r="L454" s="84">
        <f t="shared" si="42"/>
        <v>0</v>
      </c>
      <c r="M454" s="84">
        <f t="shared" si="43"/>
        <v>2.3133543638275498</v>
      </c>
      <c r="N454" s="84">
        <f t="shared" si="44"/>
        <v>4.4877606527651857</v>
      </c>
      <c r="O454" s="84">
        <f t="shared" si="45"/>
        <v>10.889175257731958</v>
      </c>
      <c r="P454" s="84">
        <f t="shared" si="41"/>
        <v>5.4898093359631819</v>
      </c>
    </row>
    <row r="455" spans="2:16">
      <c r="B455" s="55" t="s">
        <v>937</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40"/>
        <v>5.3090072320841548</v>
      </c>
      <c r="K455" s="55" t="str">
        <f t="shared" si="36"/>
        <v>week 44/13</v>
      </c>
      <c r="L455" s="84">
        <f t="shared" si="42"/>
        <v>0</v>
      </c>
      <c r="M455" s="84">
        <f t="shared" si="43"/>
        <v>2.2432527164388363</v>
      </c>
      <c r="N455" s="84">
        <f t="shared" si="44"/>
        <v>3.9891205802357206</v>
      </c>
      <c r="O455" s="84">
        <f t="shared" si="45"/>
        <v>11.018041237113401</v>
      </c>
      <c r="P455" s="84">
        <f t="shared" si="41"/>
        <v>5.3090072320841548</v>
      </c>
    </row>
    <row r="456" spans="2:16">
      <c r="B456" s="55" t="s">
        <v>938</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40"/>
        <v>4.9638395792241949</v>
      </c>
      <c r="K456" s="55" t="str">
        <f t="shared" si="36"/>
        <v>week 45/13</v>
      </c>
      <c r="L456" s="84">
        <f t="shared" si="42"/>
        <v>0</v>
      </c>
      <c r="M456" s="84">
        <f t="shared" si="43"/>
        <v>1.9277953031896251</v>
      </c>
      <c r="N456" s="84">
        <f t="shared" si="44"/>
        <v>4.0344514959202176</v>
      </c>
      <c r="O456" s="84">
        <f t="shared" si="45"/>
        <v>10.18041237113402</v>
      </c>
      <c r="P456" s="84">
        <f t="shared" si="41"/>
        <v>4.9638395792241949</v>
      </c>
    </row>
    <row r="457" spans="2:16">
      <c r="B457" s="55" t="s">
        <v>939</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40"/>
        <v>5.4898093359631819</v>
      </c>
      <c r="K457" s="55" t="str">
        <f t="shared" si="36"/>
        <v>week 46/13</v>
      </c>
      <c r="L457" s="84">
        <f t="shared" si="42"/>
        <v>0</v>
      </c>
      <c r="M457" s="84">
        <f t="shared" si="43"/>
        <v>1.8927444794952681</v>
      </c>
      <c r="N457" s="84">
        <f t="shared" si="44"/>
        <v>4.7144152311876697</v>
      </c>
      <c r="O457" s="84">
        <f t="shared" si="45"/>
        <v>11.340206185567011</v>
      </c>
      <c r="P457" s="84">
        <f t="shared" si="41"/>
        <v>5.4898093359631819</v>
      </c>
    </row>
    <row r="458" spans="2:16">
      <c r="B458" s="55" t="s">
        <v>940</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40"/>
        <v>5.2432610124917813</v>
      </c>
      <c r="K458" s="55" t="str">
        <f t="shared" si="36"/>
        <v>week 47/13</v>
      </c>
      <c r="L458" s="84">
        <f t="shared" si="42"/>
        <v>0</v>
      </c>
      <c r="M458" s="84">
        <f t="shared" si="43"/>
        <v>1.7875920084121977</v>
      </c>
      <c r="N458" s="84">
        <f t="shared" si="44"/>
        <v>4.6690843155031736</v>
      </c>
      <c r="O458" s="84">
        <f t="shared" si="45"/>
        <v>10.631443298969073</v>
      </c>
      <c r="P458" s="84">
        <f t="shared" si="41"/>
        <v>5.2432610124917813</v>
      </c>
    </row>
    <row r="459" spans="2:16">
      <c r="B459" s="55" t="s">
        <v>941</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40"/>
        <v>4.3556870479947403</v>
      </c>
      <c r="K459" s="55" t="str">
        <f t="shared" si="36"/>
        <v>week 48/13</v>
      </c>
      <c r="L459" s="84">
        <f t="shared" si="42"/>
        <v>0</v>
      </c>
      <c r="M459" s="84">
        <f t="shared" si="43"/>
        <v>1.4020329477742728</v>
      </c>
      <c r="N459" s="84">
        <f t="shared" si="44"/>
        <v>3.9891205802357206</v>
      </c>
      <c r="O459" s="84">
        <f t="shared" si="45"/>
        <v>8.8273195876288657</v>
      </c>
      <c r="P459" s="84">
        <f t="shared" si="41"/>
        <v>4.3556870479947403</v>
      </c>
    </row>
    <row r="460" spans="2:16">
      <c r="B460" s="55" t="s">
        <v>942</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40"/>
        <v>4.9145299145299148</v>
      </c>
      <c r="K460" s="55" t="str">
        <f t="shared" si="36"/>
        <v>week 49/13</v>
      </c>
      <c r="L460" s="84">
        <f t="shared" si="42"/>
        <v>0</v>
      </c>
      <c r="M460" s="84">
        <f t="shared" si="43"/>
        <v>1.4370837714686295</v>
      </c>
      <c r="N460" s="84">
        <f t="shared" si="44"/>
        <v>4.4424297370806896</v>
      </c>
      <c r="O460" s="84">
        <f t="shared" si="45"/>
        <v>10.115979381443299</v>
      </c>
      <c r="P460" s="84">
        <f t="shared" si="41"/>
        <v>4.9145299145299148</v>
      </c>
    </row>
    <row r="461" spans="2:16">
      <c r="B461" s="55" t="s">
        <v>943</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360</v>
      </c>
      <c r="J461" s="84">
        <f t="shared" si="40"/>
        <v>5.9171597633136095</v>
      </c>
      <c r="K461" s="55" t="str">
        <f t="shared" si="36"/>
        <v>week 50/13</v>
      </c>
      <c r="L461" s="84">
        <f t="shared" si="42"/>
        <v>0</v>
      </c>
      <c r="M461" s="84">
        <f t="shared" si="43"/>
        <v>2.488608482299334</v>
      </c>
      <c r="N461" s="84">
        <f t="shared" si="44"/>
        <v>5.2130553037171357</v>
      </c>
      <c r="O461" s="84">
        <f t="shared" si="45"/>
        <v>11.082474226804123</v>
      </c>
      <c r="P461" s="84">
        <f t="shared" si="41"/>
        <v>5.9171597633136095</v>
      </c>
    </row>
    <row r="462" spans="2:16">
      <c r="B462" s="55" t="s">
        <v>944</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40"/>
        <v>4.1091387245233397</v>
      </c>
      <c r="K462" s="55" t="str">
        <f t="shared" si="36"/>
        <v>week 51/13</v>
      </c>
      <c r="L462" s="84">
        <f t="shared" si="42"/>
        <v>0</v>
      </c>
      <c r="M462" s="84">
        <f t="shared" si="43"/>
        <v>1.2968804766912023</v>
      </c>
      <c r="N462" s="84">
        <f t="shared" si="44"/>
        <v>3.445149592021759</v>
      </c>
      <c r="O462" s="84">
        <f t="shared" si="45"/>
        <v>8.8273195876288657</v>
      </c>
      <c r="P462" s="84">
        <f t="shared" si="41"/>
        <v>4.1091387245233397</v>
      </c>
    </row>
    <row r="463" spans="2:16">
      <c r="B463" s="55" t="s">
        <v>945</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40"/>
        <v>4.8159105851413546</v>
      </c>
      <c r="K463" s="55" t="str">
        <f t="shared" si="36"/>
        <v>week 52/13</v>
      </c>
      <c r="L463" s="84">
        <f t="shared" si="42"/>
        <v>0</v>
      </c>
      <c r="M463" s="84">
        <f t="shared" si="43"/>
        <v>1.8927444794952681</v>
      </c>
      <c r="N463" s="84">
        <f t="shared" si="44"/>
        <v>4.0797824116047146</v>
      </c>
      <c r="O463" s="84">
        <f t="shared" si="45"/>
        <v>9.6005154639175263</v>
      </c>
      <c r="P463" s="84">
        <f t="shared" si="41"/>
        <v>4.8159105851413546</v>
      </c>
    </row>
    <row r="464" spans="2:16">
      <c r="B464" s="55" t="s">
        <v>946</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342</v>
      </c>
      <c r="J464" s="84">
        <f t="shared" si="40"/>
        <v>5.6213017751479288</v>
      </c>
      <c r="K464" s="55" t="str">
        <f t="shared" si="36"/>
        <v>week 01/14</v>
      </c>
      <c r="L464" s="84">
        <f t="shared" si="42"/>
        <v>0</v>
      </c>
      <c r="M464" s="84">
        <f t="shared" si="43"/>
        <v>1.6824395373291272</v>
      </c>
      <c r="N464" s="84">
        <f t="shared" si="44"/>
        <v>3.71713508612874</v>
      </c>
      <c r="O464" s="84">
        <f t="shared" si="45"/>
        <v>12.886597938144329</v>
      </c>
      <c r="P464" s="84">
        <f t="shared" si="41"/>
        <v>5.6213017751479288</v>
      </c>
    </row>
    <row r="465" spans="2:16">
      <c r="B465" s="55" t="s">
        <v>947</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40"/>
        <v>5.5226824457593686</v>
      </c>
      <c r="K465" s="55" t="str">
        <f t="shared" si="36"/>
        <v>week 02/14</v>
      </c>
      <c r="L465" s="84">
        <f t="shared" si="42"/>
        <v>0</v>
      </c>
      <c r="M465" s="84">
        <f t="shared" si="43"/>
        <v>1.717490361023484</v>
      </c>
      <c r="N465" s="84">
        <f t="shared" si="44"/>
        <v>3.943789664551224</v>
      </c>
      <c r="O465" s="84">
        <f t="shared" si="45"/>
        <v>12.886597938144329</v>
      </c>
      <c r="P465" s="84">
        <f t="shared" si="41"/>
        <v>5.5226824457593686</v>
      </c>
    </row>
    <row r="466" spans="2:16">
      <c r="B466" s="55" t="s">
        <v>948</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40"/>
        <v>5.2103879026955946</v>
      </c>
      <c r="K466" s="55" t="str">
        <f t="shared" si="36"/>
        <v>week 03/14</v>
      </c>
      <c r="L466" s="84">
        <f t="shared" si="42"/>
        <v>0</v>
      </c>
      <c r="M466" s="84">
        <f t="shared" si="43"/>
        <v>2.2082018927444795</v>
      </c>
      <c r="N466" s="84">
        <f t="shared" si="44"/>
        <v>3.762466001813237</v>
      </c>
      <c r="O466" s="84">
        <f t="shared" si="45"/>
        <v>11.146907216494846</v>
      </c>
      <c r="P466" s="84">
        <f t="shared" si="41"/>
        <v>5.2103879026955946</v>
      </c>
    </row>
    <row r="467" spans="2:16">
      <c r="B467" s="55" t="s">
        <v>949</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40"/>
        <v>5.0295857988165684</v>
      </c>
      <c r="K467" s="55" t="str">
        <f t="shared" si="36"/>
        <v>week 04/14</v>
      </c>
      <c r="L467" s="84">
        <f t="shared" si="42"/>
        <v>0</v>
      </c>
      <c r="M467" s="84">
        <f t="shared" si="43"/>
        <v>2.1030494216614093</v>
      </c>
      <c r="N467" s="84">
        <f t="shared" si="44"/>
        <v>4.3517679057116956</v>
      </c>
      <c r="O467" s="84">
        <f t="shared" si="45"/>
        <v>9.4716494845360817</v>
      </c>
      <c r="P467" s="84">
        <f t="shared" si="41"/>
        <v>5.0295857988165684</v>
      </c>
    </row>
    <row r="468" spans="2:16">
      <c r="B468" s="55" t="s">
        <v>950</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40"/>
        <v>4.9802761341222874</v>
      </c>
      <c r="K468" s="55" t="str">
        <f t="shared" si="36"/>
        <v>week 05/14</v>
      </c>
      <c r="L468" s="84">
        <f t="shared" si="42"/>
        <v>0</v>
      </c>
      <c r="M468" s="84">
        <f t="shared" si="43"/>
        <v>1.8576936558009114</v>
      </c>
      <c r="N468" s="84">
        <f t="shared" si="44"/>
        <v>3.9891205802357206</v>
      </c>
      <c r="O468" s="84">
        <f t="shared" si="45"/>
        <v>8.2474226804123703</v>
      </c>
      <c r="P468" s="84">
        <f t="shared" si="41"/>
        <v>4.9802761341222874</v>
      </c>
    </row>
    <row r="469" spans="2:16">
      <c r="B469" s="55" t="s">
        <v>951</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40"/>
        <v>5.6377383300460222</v>
      </c>
      <c r="K469" s="55" t="str">
        <f t="shared" si="36"/>
        <v>week 06/14</v>
      </c>
      <c r="L469" s="84">
        <f t="shared" si="42"/>
        <v>0</v>
      </c>
      <c r="M469" s="84">
        <f t="shared" si="43"/>
        <v>2.8391167192429023</v>
      </c>
      <c r="N469" s="84">
        <f t="shared" si="44"/>
        <v>4.1251133272892115</v>
      </c>
      <c r="O469" s="84">
        <f t="shared" si="45"/>
        <v>11.018041237113401</v>
      </c>
      <c r="P469" s="84">
        <f t="shared" si="41"/>
        <v>5.6377383300460222</v>
      </c>
    </row>
    <row r="470" spans="2:16">
      <c r="B470" s="55" t="s">
        <v>952</v>
      </c>
      <c r="C470" s="85">
        <f>Brazil!C444+China!C558+'South Africa'!C348+Australia!C546+Indonesia!C386+India!C316</f>
        <v>0</v>
      </c>
      <c r="D470" s="85">
        <f>Brazil!D444+China!D558+'South Africa'!D348+Australia!D546+Indonesia!D386+India!D316</f>
        <v>59</v>
      </c>
      <c r="E470" s="85">
        <f>Brazil!E444+China!E558+'South Africa'!E348+Australia!E546+Indonesia!E386+India!E316</f>
        <v>76</v>
      </c>
      <c r="F470" s="85">
        <f>Brazil!F444+China!F558+'South Africa'!F348+Australia!F546+Indonesia!F386+India!F316</f>
        <v>152</v>
      </c>
      <c r="G470" s="85">
        <f>Brazil!G444+Australia!G546</f>
        <v>0</v>
      </c>
      <c r="H470" s="85">
        <f>Brazil!H444+Australia!H546</f>
        <v>0</v>
      </c>
      <c r="I470" s="85">
        <f>Brazil!I444+China!G558+'South Africa'!G348+Australia!I546+Indonesia!G386+India!G316</f>
        <v>287</v>
      </c>
      <c r="J470" s="84">
        <f t="shared" si="40"/>
        <v>4.7172912557527944</v>
      </c>
      <c r="K470" s="55" t="str">
        <f t="shared" si="36"/>
        <v>week 07/14</v>
      </c>
      <c r="L470" s="84">
        <f t="shared" si="42"/>
        <v>0</v>
      </c>
      <c r="M470" s="84">
        <f t="shared" si="43"/>
        <v>2.0679985979670521</v>
      </c>
      <c r="N470" s="84">
        <f t="shared" si="44"/>
        <v>3.445149592021759</v>
      </c>
      <c r="O470" s="84">
        <f t="shared" si="45"/>
        <v>9.7938144329896915</v>
      </c>
      <c r="P470" s="84">
        <f t="shared" si="41"/>
        <v>4.7172912557527944</v>
      </c>
    </row>
    <row r="471" spans="2:16">
      <c r="B471" s="55" t="s">
        <v>953</v>
      </c>
      <c r="C471" s="85">
        <f>Brazil!C445+China!C559+'South Africa'!C349+Australia!C547+Indonesia!C387+India!C317+'WC Canada'!C40</f>
        <v>0</v>
      </c>
      <c r="D471" s="85">
        <f>Brazil!D445+China!D559+'South Africa'!D349+Australia!D547+Indonesia!D387+India!D317+'WC Canada'!D40</f>
        <v>64</v>
      </c>
      <c r="E471" s="85">
        <f>Brazil!E445+China!E559+'South Africa'!E349+Australia!E547+Indonesia!E387+India!E317+'WC Canada'!E40</f>
        <v>87</v>
      </c>
      <c r="F471" s="85">
        <f>Brazil!F445+China!F559+'South Africa'!F349+Australia!F547+Indonesia!F387+India!F317+'WC Canada'!F40</f>
        <v>148</v>
      </c>
      <c r="G471" s="85">
        <f>Brazil!G445+Australia!G547</f>
        <v>0</v>
      </c>
      <c r="H471" s="85">
        <f>Brazil!H445+Australia!H547</f>
        <v>0</v>
      </c>
      <c r="I471" s="85">
        <f>Brazil!I445+China!G559+'South Africa'!G349+Australia!I547+Indonesia!G387+India!G317+'WC Canada'!G40</f>
        <v>299</v>
      </c>
      <c r="J471" s="84">
        <f t="shared" si="40"/>
        <v>4.9145299145299148</v>
      </c>
      <c r="K471" s="55" t="str">
        <f t="shared" si="36"/>
        <v>week 08/14</v>
      </c>
      <c r="L471" s="84">
        <f t="shared" si="42"/>
        <v>0</v>
      </c>
      <c r="M471" s="84">
        <f t="shared" si="43"/>
        <v>2.2432527164388363</v>
      </c>
      <c r="N471" s="84">
        <f t="shared" si="44"/>
        <v>3.943789664551224</v>
      </c>
      <c r="O471" s="84">
        <f t="shared" si="45"/>
        <v>9.536082474226804</v>
      </c>
      <c r="P471" s="84">
        <f t="shared" si="41"/>
        <v>4.9145299145299148</v>
      </c>
    </row>
    <row r="472" spans="2:16">
      <c r="B472" s="55" t="s">
        <v>954</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40"/>
        <v>4.7666009204470745</v>
      </c>
      <c r="K472" s="55" t="str">
        <f t="shared" si="36"/>
        <v>week 09/14</v>
      </c>
      <c r="L472" s="84">
        <f t="shared" si="42"/>
        <v>0</v>
      </c>
      <c r="M472" s="84">
        <f t="shared" si="43"/>
        <v>2.3133543638275498</v>
      </c>
      <c r="N472" s="84">
        <f t="shared" si="44"/>
        <v>3.0825022665457844</v>
      </c>
      <c r="O472" s="84">
        <f t="shared" si="45"/>
        <v>9.9871134020618566</v>
      </c>
      <c r="P472" s="84">
        <f t="shared" si="41"/>
        <v>4.7666009204470745</v>
      </c>
    </row>
    <row r="473" spans="2:16">
      <c r="B473" s="55" t="s">
        <v>955</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40"/>
        <v>4.9638395792241949</v>
      </c>
      <c r="K473" s="55" t="str">
        <f t="shared" si="36"/>
        <v>week 10/14</v>
      </c>
      <c r="L473" s="84">
        <f t="shared" si="42"/>
        <v>0</v>
      </c>
      <c r="M473" s="84">
        <f t="shared" si="43"/>
        <v>2.3834560112162633</v>
      </c>
      <c r="N473" s="84">
        <f t="shared" si="44"/>
        <v>3.0825022665457844</v>
      </c>
      <c r="O473" s="84">
        <f t="shared" si="45"/>
        <v>10.373711340206187</v>
      </c>
      <c r="P473" s="84">
        <f t="shared" si="41"/>
        <v>4.9638395792241949</v>
      </c>
    </row>
    <row r="474" spans="2:16">
      <c r="B474" s="55" t="s">
        <v>956</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40"/>
        <v>4.4378698224852071</v>
      </c>
      <c r="K474" s="55" t="str">
        <f t="shared" si="36"/>
        <v>week 11/14</v>
      </c>
      <c r="L474" s="84">
        <f t="shared" si="42"/>
        <v>0</v>
      </c>
      <c r="M474" s="84">
        <f t="shared" si="43"/>
        <v>1.5071854188573433</v>
      </c>
      <c r="N474" s="84">
        <f t="shared" si="44"/>
        <v>4.3064369900271986</v>
      </c>
      <c r="O474" s="84">
        <f t="shared" si="45"/>
        <v>8.5051546391752577</v>
      </c>
      <c r="P474" s="84">
        <f t="shared" si="41"/>
        <v>4.4378698224852071</v>
      </c>
    </row>
    <row r="475" spans="2:16">
      <c r="B475" s="55" t="s">
        <v>957</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40"/>
        <v>4.7172912557527944</v>
      </c>
      <c r="K475" s="55" t="str">
        <f t="shared" si="36"/>
        <v>week 12/14</v>
      </c>
      <c r="L475" s="84">
        <f t="shared" si="42"/>
        <v>0</v>
      </c>
      <c r="M475" s="84">
        <f t="shared" si="43"/>
        <v>1.5772870662460567</v>
      </c>
      <c r="N475" s="84">
        <f t="shared" si="44"/>
        <v>3.626473254759746</v>
      </c>
      <c r="O475" s="84">
        <f t="shared" si="45"/>
        <v>10.438144329896907</v>
      </c>
      <c r="P475" s="84">
        <f t="shared" si="41"/>
        <v>4.7172912557527944</v>
      </c>
    </row>
    <row r="476" spans="2:16">
      <c r="B476" s="55" t="s">
        <v>958</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40"/>
        <v>4.5693622616699541</v>
      </c>
      <c r="K476" s="55" t="str">
        <f t="shared" si="36"/>
        <v>week 13/14</v>
      </c>
      <c r="L476" s="84">
        <f t="shared" si="42"/>
        <v>0</v>
      </c>
      <c r="M476" s="84">
        <f t="shared" si="43"/>
        <v>1.717490361023484</v>
      </c>
      <c r="N476" s="84">
        <f t="shared" si="44"/>
        <v>4.2157751586582046</v>
      </c>
      <c r="O476" s="84">
        <f t="shared" si="45"/>
        <v>8.7628865979381434</v>
      </c>
      <c r="P476" s="84">
        <f t="shared" si="41"/>
        <v>4.5693622616699541</v>
      </c>
    </row>
    <row r="477" spans="2:16">
      <c r="B477" s="55" t="s">
        <v>961</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40"/>
        <v>4.9309664694280082</v>
      </c>
      <c r="K477" s="55" t="str">
        <f t="shared" si="36"/>
        <v>week 14/14</v>
      </c>
      <c r="L477" s="84">
        <f t="shared" si="42"/>
        <v>0</v>
      </c>
      <c r="M477" s="84">
        <f t="shared" si="43"/>
        <v>1.5772870662460567</v>
      </c>
      <c r="N477" s="84">
        <f t="shared" si="44"/>
        <v>4.4424297370806896</v>
      </c>
      <c r="O477" s="84">
        <f t="shared" si="45"/>
        <v>10.115979381443299</v>
      </c>
      <c r="P477" s="84">
        <f t="shared" si="41"/>
        <v>4.9309664694280082</v>
      </c>
    </row>
    <row r="478" spans="2:16">
      <c r="B478" s="55" t="s">
        <v>963</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46">I478/6084*100</f>
        <v>4.0598290598290596</v>
      </c>
      <c r="K478" s="55" t="str">
        <f t="shared" si="36"/>
        <v>week 15/14</v>
      </c>
      <c r="L478" s="84">
        <f t="shared" si="42"/>
        <v>0</v>
      </c>
      <c r="M478" s="84">
        <f t="shared" si="43"/>
        <v>1.4721345951629863</v>
      </c>
      <c r="N478" s="84">
        <f t="shared" si="44"/>
        <v>3.762466001813237</v>
      </c>
      <c r="O478" s="84">
        <f t="shared" si="45"/>
        <v>7.8608247422680408</v>
      </c>
      <c r="P478" s="84">
        <f t="shared" ref="P478:P509" si="47">I478/6084*100</f>
        <v>4.0598290598290596</v>
      </c>
    </row>
    <row r="479" spans="2:16">
      <c r="B479" s="55" t="s">
        <v>965</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46"/>
        <v>5.144641683103222</v>
      </c>
      <c r="K479" s="55" t="str">
        <f t="shared" si="36"/>
        <v>week 16/14</v>
      </c>
      <c r="L479" s="84">
        <f t="shared" ref="L479:L510" si="48">C479/2853*100</f>
        <v>0</v>
      </c>
      <c r="M479" s="84">
        <f t="shared" ref="M479:M510" si="49">D479/2853*100</f>
        <v>2.1731510690501228</v>
      </c>
      <c r="N479" s="84">
        <f t="shared" ref="N479:N510" si="50">E479/2206*100</f>
        <v>4.4877606527651857</v>
      </c>
      <c r="O479" s="84">
        <f t="shared" ref="O479:O510" si="51">F479/1552*100</f>
        <v>9.7938144329896915</v>
      </c>
      <c r="P479" s="84">
        <f t="shared" si="47"/>
        <v>5.144641683103222</v>
      </c>
    </row>
    <row r="480" spans="2:16">
      <c r="B480" s="55" t="s">
        <v>967</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46"/>
        <v>5.588428665351743</v>
      </c>
      <c r="K480" s="55" t="str">
        <f t="shared" si="36"/>
        <v>week 17/14</v>
      </c>
      <c r="L480" s="84">
        <f t="shared" si="48"/>
        <v>0</v>
      </c>
      <c r="M480" s="84">
        <f t="shared" si="49"/>
        <v>2.2432527164388363</v>
      </c>
      <c r="N480" s="84">
        <f t="shared" si="50"/>
        <v>5.3943789664551227</v>
      </c>
      <c r="O480" s="84">
        <f t="shared" si="51"/>
        <v>10.115979381443299</v>
      </c>
      <c r="P480" s="84">
        <f t="shared" si="47"/>
        <v>5.588428665351743</v>
      </c>
    </row>
    <row r="481" spans="2:16">
      <c r="B481" s="55" t="s">
        <v>970</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46"/>
        <v>4.8323471400394471</v>
      </c>
      <c r="K481" s="55" t="str">
        <f t="shared" si="36"/>
        <v>week 18/14</v>
      </c>
      <c r="L481" s="84">
        <f t="shared" si="48"/>
        <v>0</v>
      </c>
      <c r="M481" s="84">
        <f t="shared" si="49"/>
        <v>1.7525411847178409</v>
      </c>
      <c r="N481" s="84">
        <f t="shared" si="50"/>
        <v>3.762466001813237</v>
      </c>
      <c r="O481" s="84">
        <f t="shared" si="51"/>
        <v>10.373711340206187</v>
      </c>
      <c r="P481" s="84">
        <f t="shared" si="47"/>
        <v>4.8323471400394471</v>
      </c>
    </row>
    <row r="482" spans="2:16">
      <c r="B482" s="55" t="s">
        <v>972</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46"/>
        <v>5.1282051282051277</v>
      </c>
      <c r="K482" s="55" t="str">
        <f t="shared" si="36"/>
        <v>week 19/14</v>
      </c>
      <c r="L482" s="84">
        <f t="shared" si="48"/>
        <v>0</v>
      </c>
      <c r="M482" s="84">
        <f t="shared" si="49"/>
        <v>1.4721345951629863</v>
      </c>
      <c r="N482" s="84">
        <f t="shared" si="50"/>
        <v>3.8531278331822301</v>
      </c>
      <c r="O482" s="84">
        <f t="shared" si="51"/>
        <v>11.920103092783506</v>
      </c>
      <c r="P482" s="84">
        <f t="shared" si="47"/>
        <v>5.1282051282051277</v>
      </c>
    </row>
    <row r="483" spans="2:16">
      <c r="B483" s="55" t="s">
        <v>975</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46"/>
        <v>5.8349769888231426</v>
      </c>
      <c r="K483" s="55" t="str">
        <f t="shared" si="36"/>
        <v>week 20/14</v>
      </c>
      <c r="L483" s="84">
        <f t="shared" si="48"/>
        <v>0</v>
      </c>
      <c r="M483" s="84">
        <f t="shared" si="49"/>
        <v>1.9628461268839819</v>
      </c>
      <c r="N483" s="84">
        <f t="shared" si="50"/>
        <v>4.7144152311876697</v>
      </c>
      <c r="O483" s="84">
        <f t="shared" si="51"/>
        <v>12.564432989690722</v>
      </c>
      <c r="P483" s="84">
        <f t="shared" si="47"/>
        <v>5.8349769888231426</v>
      </c>
    </row>
    <row r="484" spans="2:16">
      <c r="B484" s="55" t="s">
        <v>976</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46"/>
        <v>5.4076265614727159</v>
      </c>
      <c r="K484" s="55" t="str">
        <f t="shared" si="36"/>
        <v>week 21/14</v>
      </c>
      <c r="L484" s="84">
        <f t="shared" si="48"/>
        <v>0</v>
      </c>
      <c r="M484" s="84">
        <f t="shared" si="49"/>
        <v>2.1030494216614093</v>
      </c>
      <c r="N484" s="84">
        <f t="shared" si="50"/>
        <v>4.1704442429737076</v>
      </c>
      <c r="O484" s="84">
        <f t="shared" si="51"/>
        <v>11.404639175257731</v>
      </c>
      <c r="P484" s="84">
        <f t="shared" si="47"/>
        <v>5.4076265614727159</v>
      </c>
    </row>
    <row r="485" spans="2:16">
      <c r="B485" s="55" t="s">
        <v>981</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161</v>
      </c>
      <c r="G485" s="85">
        <f>Brazil!G459+Australia!G561</f>
        <v>0</v>
      </c>
      <c r="H485" s="85">
        <f>Brazil!H459+Australia!H561</f>
        <v>0</v>
      </c>
      <c r="I485" s="85">
        <f>Brazil!I459+China!G573+'South Africa'!G363+Australia!I561+Indonesia!G401+India!G331+'WC Canada'!G54</f>
        <v>299</v>
      </c>
      <c r="J485" s="84">
        <f t="shared" si="46"/>
        <v>4.9145299145299148</v>
      </c>
      <c r="K485" s="55" t="str">
        <f t="shared" si="36"/>
        <v>week 22/14</v>
      </c>
      <c r="L485" s="84">
        <f t="shared" si="48"/>
        <v>0</v>
      </c>
      <c r="M485" s="84">
        <f t="shared" si="49"/>
        <v>1.8226428321065544</v>
      </c>
      <c r="N485" s="84">
        <f t="shared" si="50"/>
        <v>3.8531278331822301</v>
      </c>
      <c r="O485" s="84">
        <f t="shared" si="51"/>
        <v>10.373711340206187</v>
      </c>
      <c r="P485" s="84">
        <f t="shared" si="47"/>
        <v>4.9145299145299148</v>
      </c>
    </row>
    <row r="486" spans="2:16">
      <c r="B486" s="55" t="s">
        <v>983</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46"/>
        <v>4.8980933596318215</v>
      </c>
      <c r="K486" s="55" t="str">
        <f t="shared" si="36"/>
        <v>week 23/14</v>
      </c>
      <c r="L486" s="84">
        <f t="shared" si="48"/>
        <v>0</v>
      </c>
      <c r="M486" s="84">
        <f t="shared" si="49"/>
        <v>1.4370837714686295</v>
      </c>
      <c r="N486" s="84">
        <f t="shared" si="50"/>
        <v>4.4424297370806896</v>
      </c>
      <c r="O486" s="84">
        <f t="shared" si="51"/>
        <v>10.244845360824742</v>
      </c>
      <c r="P486" s="84">
        <f t="shared" si="47"/>
        <v>4.8980933596318215</v>
      </c>
    </row>
    <row r="487" spans="2:16">
      <c r="B487" s="55" t="s">
        <v>984</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46"/>
        <v>5.3418803418803416</v>
      </c>
      <c r="K487" s="55" t="str">
        <f t="shared" si="36"/>
        <v>week 24/14</v>
      </c>
      <c r="L487" s="84">
        <f t="shared" si="48"/>
        <v>0</v>
      </c>
      <c r="M487" s="84">
        <f t="shared" si="49"/>
        <v>1.717490361023484</v>
      </c>
      <c r="N487" s="84">
        <f t="shared" si="50"/>
        <v>4.6237533998186766</v>
      </c>
      <c r="O487" s="84">
        <f t="shared" si="51"/>
        <v>10.824742268041238</v>
      </c>
      <c r="P487" s="84">
        <f t="shared" si="47"/>
        <v>5.3418803418803416</v>
      </c>
    </row>
    <row r="488" spans="2:16">
      <c r="B488" s="55" t="s">
        <v>986</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46"/>
        <v>4.9638395792241949</v>
      </c>
      <c r="K488" s="55" t="str">
        <f t="shared" si="36"/>
        <v>week 25/14</v>
      </c>
      <c r="L488" s="84">
        <f t="shared" si="48"/>
        <v>0</v>
      </c>
      <c r="M488" s="84">
        <f t="shared" si="49"/>
        <v>1.7875920084121977</v>
      </c>
      <c r="N488" s="84">
        <f t="shared" si="50"/>
        <v>4.4424297370806896</v>
      </c>
      <c r="O488" s="84">
        <f t="shared" si="51"/>
        <v>9.4716494845360817</v>
      </c>
      <c r="P488" s="84">
        <f t="shared" si="47"/>
        <v>4.9638395792241949</v>
      </c>
    </row>
    <row r="489" spans="2:16">
      <c r="B489" s="55" t="s">
        <v>988</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46"/>
        <v>6.0815253122945432</v>
      </c>
      <c r="K489" s="55" t="str">
        <f t="shared" si="36"/>
        <v>week 26/14</v>
      </c>
      <c r="L489" s="84">
        <f t="shared" si="48"/>
        <v>0</v>
      </c>
      <c r="M489" s="84">
        <f t="shared" si="49"/>
        <v>2.2432527164388363</v>
      </c>
      <c r="N489" s="84">
        <f t="shared" si="50"/>
        <v>5.8023572076155938</v>
      </c>
      <c r="O489" s="84">
        <f t="shared" si="51"/>
        <v>11.146907216494846</v>
      </c>
      <c r="P489" s="84">
        <f t="shared" si="47"/>
        <v>6.0815253122945432</v>
      </c>
    </row>
    <row r="490" spans="2:16">
      <c r="B490" s="55" t="s">
        <v>990</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46"/>
        <v>5.4733727810650894</v>
      </c>
      <c r="K490" s="55" t="str">
        <f t="shared" si="36"/>
        <v>week 27/14</v>
      </c>
      <c r="L490" s="84">
        <f t="shared" si="48"/>
        <v>0</v>
      </c>
      <c r="M490" s="84">
        <f t="shared" si="49"/>
        <v>1.7525411847178409</v>
      </c>
      <c r="N490" s="84">
        <f t="shared" si="50"/>
        <v>5.8930190389845878</v>
      </c>
      <c r="O490" s="84">
        <f t="shared" si="51"/>
        <v>9.3427835051546388</v>
      </c>
      <c r="P490" s="84">
        <f t="shared" si="47"/>
        <v>5.4733727810650894</v>
      </c>
    </row>
    <row r="491" spans="2:16">
      <c r="B491" s="55" t="s">
        <v>993</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46"/>
        <v>5.2761341222879681</v>
      </c>
      <c r="K491" s="55" t="str">
        <f t="shared" si="36"/>
        <v>week 28/14</v>
      </c>
      <c r="L491" s="84">
        <f t="shared" si="48"/>
        <v>0</v>
      </c>
      <c r="M491" s="84">
        <f t="shared" si="49"/>
        <v>1.5071854188573433</v>
      </c>
      <c r="N491" s="84">
        <f t="shared" si="50"/>
        <v>4.9410698096101537</v>
      </c>
      <c r="O491" s="84">
        <f t="shared" si="51"/>
        <v>10.438144329896907</v>
      </c>
      <c r="P491" s="84">
        <f t="shared" si="47"/>
        <v>5.2761341222879681</v>
      </c>
    </row>
    <row r="492" spans="2:16">
      <c r="B492" s="55" t="s">
        <v>994</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46"/>
        <v>5.2925706771860623</v>
      </c>
      <c r="K492" s="55" t="str">
        <f t="shared" si="36"/>
        <v>week 29/14</v>
      </c>
      <c r="L492" s="84">
        <f t="shared" si="48"/>
        <v>0</v>
      </c>
      <c r="M492" s="84">
        <f t="shared" si="49"/>
        <v>2.3834560112162633</v>
      </c>
      <c r="N492" s="84">
        <f t="shared" si="50"/>
        <v>4.3970988213961917</v>
      </c>
      <c r="O492" s="84">
        <f t="shared" si="51"/>
        <v>10.18041237113402</v>
      </c>
      <c r="P492" s="84">
        <f t="shared" si="47"/>
        <v>5.2925706771860623</v>
      </c>
    </row>
    <row r="493" spans="2:16">
      <c r="B493" s="55" t="s">
        <v>997</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46"/>
        <v>6.2952005259697579</v>
      </c>
      <c r="K493" s="55" t="str">
        <f t="shared" si="36"/>
        <v>week 30/14</v>
      </c>
      <c r="L493" s="84">
        <f t="shared" si="48"/>
        <v>0</v>
      </c>
      <c r="M493" s="84">
        <f t="shared" si="49"/>
        <v>2.8040658955485456</v>
      </c>
      <c r="N493" s="84">
        <f t="shared" si="50"/>
        <v>5.5303717135086128</v>
      </c>
      <c r="O493" s="84">
        <f t="shared" si="51"/>
        <v>11.469072164948454</v>
      </c>
      <c r="P493" s="84">
        <f t="shared" si="47"/>
        <v>6.2952005259697579</v>
      </c>
    </row>
    <row r="494" spans="2:16">
      <c r="B494" s="55" t="s">
        <v>999</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46"/>
        <v>6.0486522024983564</v>
      </c>
      <c r="K494" s="55" t="str">
        <f t="shared" si="36"/>
        <v>week 31/14</v>
      </c>
      <c r="L494" s="84">
        <f t="shared" si="48"/>
        <v>0</v>
      </c>
      <c r="M494" s="84">
        <f t="shared" si="49"/>
        <v>1.7875920084121977</v>
      </c>
      <c r="N494" s="84">
        <f t="shared" si="50"/>
        <v>5.6663644605621029</v>
      </c>
      <c r="O494" s="84">
        <f t="shared" si="51"/>
        <v>12.371134020618557</v>
      </c>
      <c r="P494" s="84">
        <f t="shared" si="47"/>
        <v>6.0486522024983564</v>
      </c>
    </row>
    <row r="495" spans="2:16">
      <c r="B495" s="55" t="s">
        <v>1001</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46"/>
        <v>5.1117685733070353</v>
      </c>
      <c r="K495" s="55" t="str">
        <f t="shared" si="36"/>
        <v>week 32/14</v>
      </c>
      <c r="L495" s="84">
        <f t="shared" si="48"/>
        <v>0</v>
      </c>
      <c r="M495" s="84">
        <f t="shared" si="49"/>
        <v>1.7875920084121977</v>
      </c>
      <c r="N495" s="84">
        <f t="shared" si="50"/>
        <v>4.4877606527651857</v>
      </c>
      <c r="O495" s="84">
        <f t="shared" si="51"/>
        <v>10.373711340206187</v>
      </c>
      <c r="P495" s="84">
        <f t="shared" si="47"/>
        <v>5.1117685733070353</v>
      </c>
    </row>
    <row r="496" spans="2:16">
      <c r="B496" s="55" t="s">
        <v>1004</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46"/>
        <v>5.1775147928994087</v>
      </c>
      <c r="K496" s="55" t="str">
        <f t="shared" si="36"/>
        <v>week 33/14</v>
      </c>
      <c r="L496" s="84">
        <f t="shared" si="48"/>
        <v>0</v>
      </c>
      <c r="M496" s="84">
        <f t="shared" si="49"/>
        <v>1.8226428321065544</v>
      </c>
      <c r="N496" s="84">
        <f t="shared" si="50"/>
        <v>4.7597461468721667</v>
      </c>
      <c r="O496" s="84">
        <f t="shared" si="51"/>
        <v>10.18041237113402</v>
      </c>
      <c r="P496" s="84">
        <f t="shared" si="47"/>
        <v>5.1775147928994087</v>
      </c>
    </row>
    <row r="497" spans="2:16">
      <c r="B497" s="55" t="s">
        <v>1005</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46"/>
        <v>5.3254437869822491</v>
      </c>
      <c r="K497" s="55" t="str">
        <f t="shared" si="36"/>
        <v>week 34/14</v>
      </c>
      <c r="L497" s="84">
        <f t="shared" si="48"/>
        <v>0</v>
      </c>
      <c r="M497" s="84">
        <f t="shared" si="49"/>
        <v>1.6824395373291272</v>
      </c>
      <c r="N497" s="84">
        <f t="shared" si="50"/>
        <v>5.1223934723481417</v>
      </c>
      <c r="O497" s="84">
        <f t="shared" si="51"/>
        <v>10.631443298969073</v>
      </c>
      <c r="P497" s="84">
        <f t="shared" si="47"/>
        <v>5.3254437869822491</v>
      </c>
    </row>
    <row r="498" spans="2:16">
      <c r="B498" s="55" t="s">
        <v>1006</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46"/>
        <v>5.3090072320841548</v>
      </c>
      <c r="K498" s="55" t="str">
        <f t="shared" ref="K498:K547" si="52">B498</f>
        <v>week 35/14</v>
      </c>
      <c r="L498" s="84">
        <f t="shared" si="48"/>
        <v>0</v>
      </c>
      <c r="M498" s="84">
        <f t="shared" si="49"/>
        <v>1.9978969505783386</v>
      </c>
      <c r="N498" s="84">
        <f t="shared" si="50"/>
        <v>5.7116953762466007</v>
      </c>
      <c r="O498" s="84">
        <f t="shared" si="51"/>
        <v>9.6649484536082486</v>
      </c>
      <c r="P498" s="84">
        <f t="shared" si="47"/>
        <v>5.3090072320841548</v>
      </c>
    </row>
    <row r="499" spans="2:16">
      <c r="B499" s="55" t="s">
        <v>1009</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46"/>
        <v>5.5719921104536487</v>
      </c>
      <c r="K499" s="55" t="str">
        <f t="shared" si="52"/>
        <v>week 36/14</v>
      </c>
      <c r="L499" s="84">
        <f t="shared" si="48"/>
        <v>0</v>
      </c>
      <c r="M499" s="84">
        <f t="shared" si="49"/>
        <v>1.5422362425517</v>
      </c>
      <c r="N499" s="84">
        <f t="shared" si="50"/>
        <v>6.2556663644605619</v>
      </c>
      <c r="O499" s="84">
        <f t="shared" si="51"/>
        <v>10.115979381443299</v>
      </c>
      <c r="P499" s="84">
        <f t="shared" si="47"/>
        <v>5.5719921104536487</v>
      </c>
    </row>
    <row r="500" spans="2:16">
      <c r="B500" s="55" t="s">
        <v>1011</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46"/>
        <v>6.5417488494411575</v>
      </c>
      <c r="K500" s="55" t="str">
        <f t="shared" si="52"/>
        <v>week 37/14</v>
      </c>
      <c r="L500" s="84">
        <f t="shared" si="48"/>
        <v>0</v>
      </c>
      <c r="M500" s="84">
        <f t="shared" si="49"/>
        <v>2.6288117770767614</v>
      </c>
      <c r="N500" s="84">
        <f t="shared" si="50"/>
        <v>6.7089755213055309</v>
      </c>
      <c r="O500" s="84">
        <f t="shared" si="51"/>
        <v>11.275773195876289</v>
      </c>
      <c r="P500" s="84">
        <f t="shared" si="47"/>
        <v>6.5417488494411575</v>
      </c>
    </row>
    <row r="501" spans="2:16">
      <c r="B501" s="55" t="s">
        <v>1013</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46"/>
        <v>7.1499013806706122</v>
      </c>
      <c r="K501" s="55" t="str">
        <f t="shared" si="52"/>
        <v>week 38/14</v>
      </c>
      <c r="L501" s="84">
        <f t="shared" si="48"/>
        <v>0</v>
      </c>
      <c r="M501" s="84">
        <f t="shared" si="49"/>
        <v>2.8391167192429023</v>
      </c>
      <c r="N501" s="84">
        <f t="shared" si="50"/>
        <v>7.252946509519492</v>
      </c>
      <c r="O501" s="84">
        <f t="shared" si="51"/>
        <v>12.5</v>
      </c>
      <c r="P501" s="84">
        <f t="shared" si="47"/>
        <v>7.1499013806706122</v>
      </c>
    </row>
    <row r="502" spans="2:16">
      <c r="B502" s="55" t="s">
        <v>1015</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46"/>
        <v>7.0512820512820511</v>
      </c>
      <c r="K502" s="55" t="str">
        <f t="shared" si="52"/>
        <v>week 39/14</v>
      </c>
      <c r="L502" s="84">
        <f t="shared" si="48"/>
        <v>0</v>
      </c>
      <c r="M502" s="84">
        <f t="shared" si="49"/>
        <v>2.3834560112162633</v>
      </c>
      <c r="N502" s="84">
        <f t="shared" si="50"/>
        <v>7.3436083408884851</v>
      </c>
      <c r="O502" s="84">
        <f t="shared" si="51"/>
        <v>10.56701030927835</v>
      </c>
      <c r="P502" s="84">
        <f t="shared" si="47"/>
        <v>7.0512820512820511</v>
      </c>
    </row>
    <row r="503" spans="2:16">
      <c r="B503" s="55" t="s">
        <v>1016</v>
      </c>
      <c r="C503" s="85">
        <f>Brazil!C477+China!C591+'South Africa'!C381+Australia!C579+Indonesia!C419+India!C349+'WC Canada'!C72</f>
        <v>0</v>
      </c>
      <c r="D503" s="85">
        <f>Brazil!D477+China!D591+'South Africa'!D381+Australia!D579+Indonesia!D419+India!D349+'WC Canada'!D72</f>
        <v>34</v>
      </c>
      <c r="E503" s="85">
        <f>Brazil!E477+China!E591+'South Africa'!E381+Australia!E579+Indonesia!E419+India!E349+'WC Canada'!E72</f>
        <v>130</v>
      </c>
      <c r="F503" s="85">
        <f>Brazil!F477+China!F591+'South Africa'!F381+Australia!F579+Indonesia!F419+India!F349+'WC Canada'!F72</f>
        <v>164</v>
      </c>
      <c r="G503" s="85">
        <f>Brazil!G477+Australia!G579</f>
        <v>0</v>
      </c>
      <c r="H503" s="85">
        <f>Brazil!H477+Australia!H579</f>
        <v>0</v>
      </c>
      <c r="I503" s="85">
        <f>Brazil!I477+China!G591+'South Africa'!G381+Australia!I579+Indonesia!G419+India!G349+'WC Canada'!G72</f>
        <v>342</v>
      </c>
      <c r="J503" s="84">
        <f t="shared" si="46"/>
        <v>5.6213017751479288</v>
      </c>
      <c r="K503" s="55" t="str">
        <f t="shared" si="52"/>
        <v>week 40/14</v>
      </c>
      <c r="L503" s="84">
        <f t="shared" si="48"/>
        <v>0</v>
      </c>
      <c r="M503" s="84">
        <f t="shared" si="49"/>
        <v>1.1917280056081316</v>
      </c>
      <c r="N503" s="84">
        <f t="shared" si="50"/>
        <v>5.8930190389845878</v>
      </c>
      <c r="O503" s="84">
        <f t="shared" si="51"/>
        <v>10.56701030927835</v>
      </c>
      <c r="P503" s="84">
        <f t="shared" si="47"/>
        <v>5.6213017751479288</v>
      </c>
    </row>
    <row r="504" spans="2:16">
      <c r="B504" s="55" t="s">
        <v>1019</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46"/>
        <v>4.9967126890203817</v>
      </c>
      <c r="K504" s="55" t="str">
        <f t="shared" si="52"/>
        <v>week 41/14</v>
      </c>
      <c r="L504" s="84">
        <f t="shared" si="48"/>
        <v>0</v>
      </c>
      <c r="M504" s="84">
        <f t="shared" si="49"/>
        <v>1.6824395373291272</v>
      </c>
      <c r="N504" s="84">
        <f t="shared" si="50"/>
        <v>5.0770625566636447</v>
      </c>
      <c r="O504" s="84">
        <f t="shared" si="51"/>
        <v>9.2783505154639183</v>
      </c>
      <c r="P504" s="84">
        <f t="shared" si="47"/>
        <v>4.9967126890203817</v>
      </c>
    </row>
    <row r="505" spans="2:16">
      <c r="B505" s="55" t="s">
        <v>1020</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46"/>
        <v>5.2596975673898756</v>
      </c>
      <c r="K505" s="55" t="str">
        <f t="shared" si="52"/>
        <v>week 42/14</v>
      </c>
      <c r="L505" s="84">
        <f t="shared" si="48"/>
        <v>0</v>
      </c>
      <c r="M505" s="84">
        <f t="shared" si="49"/>
        <v>1.4721345951629863</v>
      </c>
      <c r="N505" s="84">
        <f t="shared" si="50"/>
        <v>4.9864007252946516</v>
      </c>
      <c r="O505" s="84">
        <f t="shared" si="51"/>
        <v>10.824742268041238</v>
      </c>
      <c r="P505" s="84">
        <f t="shared" si="47"/>
        <v>5.2596975673898756</v>
      </c>
    </row>
    <row r="506" spans="2:16">
      <c r="B506" s="55" t="s">
        <v>1023</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46"/>
        <v>5.4404996712689027</v>
      </c>
      <c r="K506" s="55" t="str">
        <f t="shared" si="52"/>
        <v>week 43/14</v>
      </c>
      <c r="L506" s="84">
        <f t="shared" si="48"/>
        <v>0</v>
      </c>
      <c r="M506" s="84">
        <f t="shared" si="49"/>
        <v>1.7525411847178409</v>
      </c>
      <c r="N506" s="84">
        <f t="shared" si="50"/>
        <v>5.8476881233000908</v>
      </c>
      <c r="O506" s="84">
        <f t="shared" si="51"/>
        <v>10.438144329896907</v>
      </c>
      <c r="P506" s="84">
        <f t="shared" si="47"/>
        <v>5.4404996712689027</v>
      </c>
    </row>
    <row r="507" spans="2:16">
      <c r="B507" s="55" t="s">
        <v>1025</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46"/>
        <v>6.1143984220907299</v>
      </c>
      <c r="K507" s="55" t="str">
        <f t="shared" si="52"/>
        <v>week 44/14</v>
      </c>
      <c r="L507" s="84">
        <f t="shared" si="48"/>
        <v>0</v>
      </c>
      <c r="M507" s="84">
        <f t="shared" si="49"/>
        <v>2.5587101296880475</v>
      </c>
      <c r="N507" s="84">
        <f t="shared" si="50"/>
        <v>6.8449682683590209</v>
      </c>
      <c r="O507" s="84">
        <f t="shared" si="51"/>
        <v>10.438144329896907</v>
      </c>
      <c r="P507" s="84">
        <f t="shared" si="47"/>
        <v>6.1143984220907299</v>
      </c>
    </row>
    <row r="508" spans="2:16">
      <c r="B508" s="55" t="s">
        <v>1026</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46"/>
        <v>6.3445101906640362</v>
      </c>
      <c r="K508" s="55" t="str">
        <f t="shared" si="52"/>
        <v>week 45/14</v>
      </c>
      <c r="L508" s="84">
        <f t="shared" si="48"/>
        <v>0</v>
      </c>
      <c r="M508" s="84">
        <f t="shared" si="49"/>
        <v>2.488608482299334</v>
      </c>
      <c r="N508" s="84">
        <f t="shared" si="50"/>
        <v>6.663644605621033</v>
      </c>
      <c r="O508" s="84">
        <f t="shared" si="51"/>
        <v>10.824742268041238</v>
      </c>
      <c r="P508" s="84">
        <f t="shared" si="47"/>
        <v>6.3445101906640362</v>
      </c>
    </row>
    <row r="509" spans="2:16">
      <c r="B509" s="55" t="s">
        <v>1029</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46"/>
        <v>6.4266929651545039</v>
      </c>
      <c r="K509" s="55" t="str">
        <f t="shared" si="52"/>
        <v>week 46/14</v>
      </c>
      <c r="L509" s="84">
        <f t="shared" si="48"/>
        <v>0</v>
      </c>
      <c r="M509" s="84">
        <f t="shared" si="49"/>
        <v>2.0679985979670521</v>
      </c>
      <c r="N509" s="84">
        <f t="shared" si="50"/>
        <v>6.8902991840435179</v>
      </c>
      <c r="O509" s="84">
        <f t="shared" si="51"/>
        <v>11.597938144329897</v>
      </c>
      <c r="P509" s="84">
        <f t="shared" si="47"/>
        <v>6.4266929651545039</v>
      </c>
    </row>
    <row r="510" spans="2:16">
      <c r="B510" s="55" t="s">
        <v>1031</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41" si="53">I510/6084*100</f>
        <v>5.982905982905983</v>
      </c>
      <c r="K510" s="55" t="str">
        <f t="shared" si="52"/>
        <v>week 47/14</v>
      </c>
      <c r="L510" s="84">
        <f t="shared" si="48"/>
        <v>0</v>
      </c>
      <c r="M510" s="84">
        <f t="shared" si="49"/>
        <v>2.138100245355766</v>
      </c>
      <c r="N510" s="84">
        <f t="shared" si="50"/>
        <v>5.6663644605621029</v>
      </c>
      <c r="O510" s="84">
        <f t="shared" si="51"/>
        <v>11.469072164948454</v>
      </c>
      <c r="P510" s="84">
        <f t="shared" ref="P510:P524" si="54">I510/6084*100</f>
        <v>5.982905982905983</v>
      </c>
    </row>
    <row r="511" spans="2:16">
      <c r="B511" s="55" t="s">
        <v>1033</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53"/>
        <v>5.8021038790269559</v>
      </c>
      <c r="K511" s="55" t="str">
        <f t="shared" si="52"/>
        <v>week 48/14</v>
      </c>
      <c r="L511" s="84">
        <f t="shared" ref="L511:L524" si="55">C511/2853*100</f>
        <v>0</v>
      </c>
      <c r="M511" s="84">
        <f t="shared" ref="M511:M524" si="56">D511/2853*100</f>
        <v>1.6824395373291272</v>
      </c>
      <c r="N511" s="84">
        <f t="shared" ref="N511:N524" si="57">E511/2206*100</f>
        <v>5.3037171350861287</v>
      </c>
      <c r="O511" s="84">
        <f t="shared" ref="O511:O524" si="58">F511/1552*100</f>
        <v>12.11340206185567</v>
      </c>
      <c r="P511" s="84">
        <f t="shared" si="54"/>
        <v>5.8021038790269559</v>
      </c>
    </row>
    <row r="512" spans="2:16">
      <c r="B512" s="55" t="s">
        <v>1035</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53"/>
        <v>6.0322156476002631</v>
      </c>
      <c r="K512" s="55" t="str">
        <f t="shared" si="52"/>
        <v>week 49/14</v>
      </c>
      <c r="L512" s="84">
        <f t="shared" si="55"/>
        <v>0</v>
      </c>
      <c r="M512" s="84">
        <f t="shared" si="56"/>
        <v>1.7875920084121977</v>
      </c>
      <c r="N512" s="84">
        <f t="shared" si="57"/>
        <v>5.5757026291931098</v>
      </c>
      <c r="O512" s="84">
        <f t="shared" si="58"/>
        <v>12.435567010309278</v>
      </c>
      <c r="P512" s="84">
        <f t="shared" si="54"/>
        <v>6.0322156476002631</v>
      </c>
    </row>
    <row r="513" spans="2:16">
      <c r="B513" s="55" t="s">
        <v>1037</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53"/>
        <v>6.1308349769888233</v>
      </c>
      <c r="K513" s="55" t="str">
        <f t="shared" si="52"/>
        <v>week 50/14</v>
      </c>
      <c r="L513" s="84">
        <f t="shared" si="55"/>
        <v>0</v>
      </c>
      <c r="M513" s="84">
        <f t="shared" si="56"/>
        <v>2.0679985979670521</v>
      </c>
      <c r="N513" s="84">
        <f t="shared" si="57"/>
        <v>5.4850407978241158</v>
      </c>
      <c r="O513" s="84">
        <f t="shared" si="58"/>
        <v>12.435567010309278</v>
      </c>
      <c r="P513" s="84">
        <f t="shared" si="54"/>
        <v>6.1308349769888233</v>
      </c>
    </row>
    <row r="514" spans="2:16">
      <c r="B514" s="55" t="s">
        <v>1039</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53"/>
        <v>6.3445101906640362</v>
      </c>
      <c r="K514" s="55" t="str">
        <f t="shared" si="52"/>
        <v>week 51/14</v>
      </c>
      <c r="L514" s="84">
        <f t="shared" si="55"/>
        <v>0</v>
      </c>
      <c r="M514" s="84">
        <f t="shared" si="56"/>
        <v>1.4721345951629863</v>
      </c>
      <c r="N514" s="84">
        <f t="shared" si="57"/>
        <v>6.7089755213055309</v>
      </c>
      <c r="O514" s="84">
        <f t="shared" si="58"/>
        <v>12.628865979381443</v>
      </c>
      <c r="P514" s="84">
        <f t="shared" si="54"/>
        <v>6.3445101906640362</v>
      </c>
    </row>
    <row r="515" spans="2:16">
      <c r="B515" s="55" t="s">
        <v>1041</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53"/>
        <v>7.5608152531229464</v>
      </c>
      <c r="K515" s="55" t="str">
        <f t="shared" si="52"/>
        <v>week 52/14</v>
      </c>
      <c r="L515" s="84">
        <f t="shared" si="55"/>
        <v>0</v>
      </c>
      <c r="M515" s="84">
        <f t="shared" si="56"/>
        <v>2.3484051875219065</v>
      </c>
      <c r="N515" s="84">
        <f t="shared" si="57"/>
        <v>8.4315503173164092</v>
      </c>
      <c r="O515" s="84">
        <f t="shared" si="58"/>
        <v>13.337628865979381</v>
      </c>
      <c r="P515" s="84">
        <f t="shared" si="54"/>
        <v>7.5608152531229464</v>
      </c>
    </row>
    <row r="516" spans="2:16">
      <c r="B516" s="55" t="s">
        <v>1044</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53"/>
        <v>6.4924391847468774</v>
      </c>
      <c r="K516" s="55" t="str">
        <f t="shared" si="52"/>
        <v>week 1/15</v>
      </c>
      <c r="L516" s="84">
        <f t="shared" si="55"/>
        <v>0</v>
      </c>
      <c r="M516" s="84">
        <f t="shared" si="56"/>
        <v>1.9628461268839819</v>
      </c>
      <c r="N516" s="84">
        <f t="shared" si="57"/>
        <v>6.3916591115140529</v>
      </c>
      <c r="O516" s="84">
        <f t="shared" si="58"/>
        <v>12.757731958762886</v>
      </c>
      <c r="P516" s="84">
        <f t="shared" si="54"/>
        <v>6.4924391847468774</v>
      </c>
    </row>
    <row r="517" spans="2:16">
      <c r="B517" s="55" t="s">
        <v>1047</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53"/>
        <v>5.8842866535174227</v>
      </c>
      <c r="K517" s="55" t="str">
        <f t="shared" si="52"/>
        <v>week 2/15</v>
      </c>
      <c r="L517" s="84">
        <f t="shared" si="55"/>
        <v>0</v>
      </c>
      <c r="M517" s="84">
        <f t="shared" si="56"/>
        <v>1.9628461268839819</v>
      </c>
      <c r="N517" s="84">
        <f t="shared" si="57"/>
        <v>5.3943789664551227</v>
      </c>
      <c r="O517" s="84">
        <f t="shared" si="58"/>
        <v>11.791237113402062</v>
      </c>
      <c r="P517" s="84">
        <f t="shared" si="54"/>
        <v>5.8842866535174227</v>
      </c>
    </row>
    <row r="518" spans="2:16">
      <c r="B518" s="55" t="s">
        <v>1050</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53"/>
        <v>5.3090072320841548</v>
      </c>
      <c r="K518" s="55" t="str">
        <f t="shared" si="52"/>
        <v>week 3/15</v>
      </c>
      <c r="L518" s="84">
        <f t="shared" si="55"/>
        <v>0</v>
      </c>
      <c r="M518" s="84">
        <f t="shared" si="56"/>
        <v>1.5422362425517</v>
      </c>
      <c r="N518" s="84">
        <f t="shared" si="57"/>
        <v>5.1677243880326387</v>
      </c>
      <c r="O518" s="84">
        <f t="shared" si="58"/>
        <v>10.631443298969073</v>
      </c>
      <c r="P518" s="84">
        <f t="shared" si="54"/>
        <v>5.3090072320841548</v>
      </c>
    </row>
    <row r="519" spans="2:16">
      <c r="B519" s="55" t="s">
        <v>1055</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53"/>
        <v>5.9500328731097962</v>
      </c>
      <c r="K519" s="55" t="str">
        <f t="shared" si="52"/>
        <v>week 4/15</v>
      </c>
      <c r="L519" s="84">
        <f t="shared" si="55"/>
        <v>0</v>
      </c>
      <c r="M519" s="84">
        <f t="shared" si="56"/>
        <v>2.1030494216614093</v>
      </c>
      <c r="N519" s="84">
        <f t="shared" si="57"/>
        <v>5.4397098821396188</v>
      </c>
      <c r="O519" s="84">
        <f t="shared" si="58"/>
        <v>11.726804123711339</v>
      </c>
      <c r="P519" s="84">
        <f t="shared" si="54"/>
        <v>5.9500328731097962</v>
      </c>
    </row>
    <row r="520" spans="2:16">
      <c r="B520" s="55" t="s">
        <v>1056</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53"/>
        <v>5.3911900065746217</v>
      </c>
      <c r="K520" s="55" t="str">
        <f t="shared" si="52"/>
        <v>week 5/15</v>
      </c>
      <c r="L520" s="84">
        <f t="shared" si="55"/>
        <v>0</v>
      </c>
      <c r="M520" s="84">
        <f t="shared" si="56"/>
        <v>1.9277953031896251</v>
      </c>
      <c r="N520" s="84">
        <f t="shared" si="57"/>
        <v>5.0770625566636447</v>
      </c>
      <c r="O520" s="84">
        <f t="shared" si="58"/>
        <v>10.373711340206187</v>
      </c>
      <c r="P520" s="84">
        <f t="shared" si="54"/>
        <v>5.3911900065746217</v>
      </c>
    </row>
    <row r="521" spans="2:16">
      <c r="B521" s="55" t="s">
        <v>1059</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si="53"/>
        <v>5.4569362261669951</v>
      </c>
      <c r="K521" s="55" t="str">
        <f t="shared" si="52"/>
        <v>week 6/15</v>
      </c>
      <c r="L521" s="84">
        <f t="shared" si="55"/>
        <v>0</v>
      </c>
      <c r="M521" s="84">
        <f t="shared" si="56"/>
        <v>1.8927444794952681</v>
      </c>
      <c r="N521" s="84">
        <f t="shared" si="57"/>
        <v>5.1223934723481417</v>
      </c>
      <c r="O521" s="84">
        <f t="shared" si="58"/>
        <v>10.631443298969073</v>
      </c>
      <c r="P521" s="84">
        <f t="shared" si="54"/>
        <v>5.4569362261669951</v>
      </c>
    </row>
    <row r="522" spans="2:16">
      <c r="B522" s="55" t="s">
        <v>1062</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53"/>
        <v>5.4076265614727159</v>
      </c>
      <c r="K522" s="55" t="str">
        <f t="shared" si="52"/>
        <v>week 7/15</v>
      </c>
      <c r="L522" s="84">
        <f t="shared" si="55"/>
        <v>0</v>
      </c>
      <c r="M522" s="84">
        <f t="shared" si="56"/>
        <v>1.8927444794952681</v>
      </c>
      <c r="N522" s="84">
        <f t="shared" si="57"/>
        <v>5.3943789664551227</v>
      </c>
      <c r="O522" s="84">
        <f t="shared" si="58"/>
        <v>10.051546391752577</v>
      </c>
      <c r="P522" s="84">
        <f t="shared" si="54"/>
        <v>5.4076265614727159</v>
      </c>
    </row>
    <row r="523" spans="2:16">
      <c r="B523" s="55" t="s">
        <v>1065</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53"/>
        <v>6.2952005259697579</v>
      </c>
      <c r="K523" s="55" t="str">
        <f t="shared" si="52"/>
        <v>week 8/15</v>
      </c>
      <c r="L523" s="84">
        <f t="shared" si="55"/>
        <v>0</v>
      </c>
      <c r="M523" s="84">
        <f t="shared" si="56"/>
        <v>2.6638626007711181</v>
      </c>
      <c r="N523" s="84">
        <f t="shared" si="57"/>
        <v>6.5729827742520399</v>
      </c>
      <c r="O523" s="84">
        <f t="shared" si="58"/>
        <v>10.438144329896907</v>
      </c>
      <c r="P523" s="84">
        <f t="shared" si="54"/>
        <v>6.2952005259697579</v>
      </c>
    </row>
    <row r="524" spans="2:16">
      <c r="B524" s="55" t="s">
        <v>1068</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53"/>
        <v>6.0815253122945432</v>
      </c>
      <c r="K524" s="55" t="str">
        <f t="shared" si="52"/>
        <v>week 9/15</v>
      </c>
      <c r="L524" s="84">
        <f t="shared" si="55"/>
        <v>0</v>
      </c>
      <c r="M524" s="84">
        <f t="shared" si="56"/>
        <v>1.7525411847178409</v>
      </c>
      <c r="N524" s="84">
        <f t="shared" si="57"/>
        <v>7.615593834995467</v>
      </c>
      <c r="O524" s="84">
        <f t="shared" si="58"/>
        <v>9.7938144329896915</v>
      </c>
      <c r="P524" s="84">
        <f t="shared" si="54"/>
        <v>6.0815253122945432</v>
      </c>
    </row>
    <row r="525" spans="2:16">
      <c r="B525" s="55" t="s">
        <v>1080</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53"/>
        <v>5.6213017751479288</v>
      </c>
      <c r="K525" s="55" t="str">
        <f t="shared" si="52"/>
        <v>week 10/15</v>
      </c>
      <c r="L525" s="84">
        <f t="shared" ref="L525:L547" si="59">C525/2255*100</f>
        <v>0.31042128603104213</v>
      </c>
      <c r="M525" s="84">
        <f t="shared" ref="M525:M547" si="60">D525/2875*100</f>
        <v>2.2608695652173916</v>
      </c>
      <c r="N525" s="84">
        <f t="shared" ref="N525:N547" si="61">E525/2432*100</f>
        <v>4.8930921052631584</v>
      </c>
      <c r="O525" s="84">
        <f t="shared" ref="O525:O547" si="62">F525/1585*100</f>
        <v>9.5268138801261824</v>
      </c>
      <c r="P525" s="84">
        <f t="shared" ref="P525:P547" si="63">I525/9147*100</f>
        <v>3.7389307969826175</v>
      </c>
    </row>
    <row r="526" spans="2:16">
      <c r="B526" s="55" t="s">
        <v>1081</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53"/>
        <v>5.7199211045364891</v>
      </c>
      <c r="K526" s="55" t="str">
        <f t="shared" si="52"/>
        <v>week 11/15</v>
      </c>
      <c r="L526" s="84">
        <f t="shared" si="59"/>
        <v>0.88691796008869184</v>
      </c>
      <c r="M526" s="84">
        <f t="shared" si="60"/>
        <v>2.3652173913043479</v>
      </c>
      <c r="N526" s="84">
        <f t="shared" si="61"/>
        <v>4.1529605263157894</v>
      </c>
      <c r="O526" s="84">
        <f t="shared" si="62"/>
        <v>10.031545741324921</v>
      </c>
      <c r="P526" s="84">
        <f t="shared" si="63"/>
        <v>3.8045260741226632</v>
      </c>
    </row>
    <row r="527" spans="2:16">
      <c r="B527" s="55" t="s">
        <v>1084</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si="53"/>
        <v>5.9500328731097962</v>
      </c>
      <c r="K527" s="55" t="str">
        <f t="shared" si="52"/>
        <v>week 12/15</v>
      </c>
      <c r="L527" s="84">
        <f t="shared" si="59"/>
        <v>0.48780487804878048</v>
      </c>
      <c r="M527" s="84">
        <f t="shared" si="60"/>
        <v>2.1217391304347828</v>
      </c>
      <c r="N527" s="84">
        <f t="shared" si="61"/>
        <v>3.7006578947368416</v>
      </c>
      <c r="O527" s="84">
        <f t="shared" si="62"/>
        <v>12.618296529968454</v>
      </c>
      <c r="P527" s="84">
        <f t="shared" si="63"/>
        <v>3.9575817207827706</v>
      </c>
    </row>
    <row r="528" spans="2:16">
      <c r="B528" s="55" t="s">
        <v>1089</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53"/>
        <v>5.6213017751479288</v>
      </c>
      <c r="K528" s="55" t="str">
        <f t="shared" si="52"/>
        <v>week 13/15</v>
      </c>
      <c r="L528" s="84">
        <f t="shared" si="59"/>
        <v>0.75388026607538805</v>
      </c>
      <c r="M528" s="84">
        <f t="shared" si="60"/>
        <v>1.7739130434782608</v>
      </c>
      <c r="N528" s="84">
        <f t="shared" si="61"/>
        <v>3.6595394736842106</v>
      </c>
      <c r="O528" s="84">
        <f t="shared" si="62"/>
        <v>11.67192429022082</v>
      </c>
      <c r="P528" s="84">
        <f t="shared" si="63"/>
        <v>3.7389307969826175</v>
      </c>
    </row>
    <row r="529" spans="2:16">
      <c r="B529" s="55" t="s">
        <v>1092</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53"/>
        <v>5.0788954635108485</v>
      </c>
      <c r="K529" s="55" t="str">
        <f t="shared" si="52"/>
        <v>week 14/15</v>
      </c>
      <c r="L529" s="84">
        <f t="shared" si="59"/>
        <v>0.70953436807095338</v>
      </c>
      <c r="M529" s="84">
        <f t="shared" si="60"/>
        <v>1.6695652173913043</v>
      </c>
      <c r="N529" s="84">
        <f t="shared" si="61"/>
        <v>3.7006578947368416</v>
      </c>
      <c r="O529" s="84">
        <f t="shared" si="62"/>
        <v>9.7791798107255516</v>
      </c>
      <c r="P529" s="84">
        <f t="shared" si="63"/>
        <v>3.3781567727123645</v>
      </c>
    </row>
    <row r="530" spans="2:16">
      <c r="B530" s="55" t="s">
        <v>1095</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53"/>
        <v>5.851413543721236</v>
      </c>
      <c r="K530" s="55" t="str">
        <f t="shared" si="52"/>
        <v>week 15/15</v>
      </c>
      <c r="L530" s="84">
        <f t="shared" si="59"/>
        <v>0.88691796008869184</v>
      </c>
      <c r="M530" s="84">
        <f t="shared" si="60"/>
        <v>1.7739130434782608</v>
      </c>
      <c r="N530" s="84">
        <f t="shared" si="61"/>
        <v>4.6875</v>
      </c>
      <c r="O530" s="84">
        <f t="shared" si="62"/>
        <v>10.788643533123029</v>
      </c>
      <c r="P530" s="84">
        <f t="shared" si="63"/>
        <v>3.8919864436427245</v>
      </c>
    </row>
    <row r="531" spans="2:16">
      <c r="B531" s="55" t="s">
        <v>1098</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53"/>
        <v>5.1610782380013145</v>
      </c>
      <c r="K531" s="55" t="str">
        <f t="shared" si="52"/>
        <v>week 16/15</v>
      </c>
      <c r="L531" s="84">
        <f t="shared" si="59"/>
        <v>0.48780487804878048</v>
      </c>
      <c r="M531" s="84">
        <f t="shared" si="60"/>
        <v>2.2956521739130435</v>
      </c>
      <c r="N531" s="84">
        <f t="shared" si="61"/>
        <v>3.8651315789473686</v>
      </c>
      <c r="O531" s="84">
        <f t="shared" si="62"/>
        <v>9.0220820189274455</v>
      </c>
      <c r="P531" s="84">
        <f t="shared" si="63"/>
        <v>3.4328195036624027</v>
      </c>
    </row>
    <row r="532" spans="2:16">
      <c r="B532" s="55" t="s">
        <v>1116</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53"/>
        <v>5.0131492439184742</v>
      </c>
      <c r="K532" s="55" t="str">
        <f t="shared" si="52"/>
        <v>week 17/15</v>
      </c>
      <c r="L532" s="84">
        <f t="shared" si="59"/>
        <v>0.57649667405764971</v>
      </c>
      <c r="M532" s="84">
        <f t="shared" si="60"/>
        <v>1.3565217391304347</v>
      </c>
      <c r="N532" s="84">
        <f t="shared" si="61"/>
        <v>4.1940789473684212</v>
      </c>
      <c r="O532" s="84">
        <f t="shared" si="62"/>
        <v>7.823343848580441</v>
      </c>
      <c r="P532" s="84">
        <f t="shared" si="63"/>
        <v>3.334426587952334</v>
      </c>
    </row>
    <row r="533" spans="2:16">
      <c r="B533" s="55" t="s">
        <v>1119</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si="53"/>
        <v>4.9967126890203817</v>
      </c>
      <c r="K533" s="55" t="str">
        <f t="shared" si="52"/>
        <v>week 18/15</v>
      </c>
      <c r="L533" s="84">
        <f t="shared" si="59"/>
        <v>0.62084257206208426</v>
      </c>
      <c r="M533" s="84">
        <f t="shared" si="60"/>
        <v>1.4956521739130435</v>
      </c>
      <c r="N533" s="84">
        <f t="shared" si="61"/>
        <v>3.3305921052631584</v>
      </c>
      <c r="O533" s="84">
        <f t="shared" si="62"/>
        <v>9.0220820189274455</v>
      </c>
      <c r="P533" s="84">
        <f t="shared" si="63"/>
        <v>3.3234940417623267</v>
      </c>
    </row>
    <row r="534" spans="2:16">
      <c r="B534" s="55" t="s">
        <v>1122</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53"/>
        <v>5.2103879026955946</v>
      </c>
      <c r="K534" s="55" t="str">
        <f t="shared" si="52"/>
        <v>week 19/15</v>
      </c>
      <c r="L534" s="84">
        <f t="shared" si="59"/>
        <v>0.70953436807095338</v>
      </c>
      <c r="M534" s="84">
        <f t="shared" si="60"/>
        <v>1.5304347826086957</v>
      </c>
      <c r="N534" s="84">
        <f t="shared" si="61"/>
        <v>3.5773026315789469</v>
      </c>
      <c r="O534" s="84">
        <f t="shared" si="62"/>
        <v>8.3911671924290214</v>
      </c>
      <c r="P534" s="84">
        <f t="shared" si="63"/>
        <v>3.4656171422324258</v>
      </c>
    </row>
    <row r="535" spans="2:16">
      <c r="B535" s="55" t="s">
        <v>1125</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53"/>
        <v>5.3254437869822491</v>
      </c>
      <c r="K535" s="55" t="str">
        <f t="shared" si="52"/>
        <v>week 20/15</v>
      </c>
      <c r="L535" s="84">
        <f t="shared" si="59"/>
        <v>0.88691796008869184</v>
      </c>
      <c r="M535" s="84">
        <f t="shared" si="60"/>
        <v>1.7043478260869567</v>
      </c>
      <c r="N535" s="84">
        <f t="shared" si="61"/>
        <v>3.4950657894736845</v>
      </c>
      <c r="O535" s="84">
        <f t="shared" si="62"/>
        <v>8.5804416403785488</v>
      </c>
      <c r="P535" s="84">
        <f t="shared" si="63"/>
        <v>3.5421449655624797</v>
      </c>
    </row>
    <row r="536" spans="2:16">
      <c r="B536" s="55" t="s">
        <v>1128</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53"/>
        <v>5.2432610124917813</v>
      </c>
      <c r="K536" s="55" t="str">
        <f t="shared" si="52"/>
        <v>week 21/15</v>
      </c>
      <c r="L536" s="84">
        <f t="shared" si="59"/>
        <v>0.57649667405764971</v>
      </c>
      <c r="M536" s="84">
        <f t="shared" si="60"/>
        <v>1.2521739130434784</v>
      </c>
      <c r="N536" s="84">
        <f t="shared" si="61"/>
        <v>4.2351973684210531</v>
      </c>
      <c r="O536" s="84">
        <f t="shared" si="62"/>
        <v>8.5804416403785488</v>
      </c>
      <c r="P536" s="84">
        <f t="shared" si="63"/>
        <v>3.4874822346124414</v>
      </c>
    </row>
    <row r="537" spans="2:16">
      <c r="B537" s="55" t="s">
        <v>1129</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11</v>
      </c>
      <c r="H537" s="85">
        <f>Brazil!H511+Australia!H613</f>
        <v>22</v>
      </c>
      <c r="I537" s="85">
        <f>Brazil!I511+China!G625+'South Africa'!G415+Australia!I613+Indonesia!G453+India!G383+'WC Canada'!G106</f>
        <v>312</v>
      </c>
      <c r="J537" s="84">
        <f t="shared" si="53"/>
        <v>5.1282051282051277</v>
      </c>
      <c r="K537" s="55" t="str">
        <f t="shared" si="52"/>
        <v>week 22/15</v>
      </c>
      <c r="L537" s="84">
        <f t="shared" si="59"/>
        <v>0.53215077605321504</v>
      </c>
      <c r="M537" s="84">
        <f t="shared" si="60"/>
        <v>1.3217391304347827</v>
      </c>
      <c r="N537" s="84">
        <f t="shared" si="61"/>
        <v>3.9473684210526314</v>
      </c>
      <c r="O537" s="84">
        <f t="shared" si="62"/>
        <v>8.3911671924290214</v>
      </c>
      <c r="P537" s="84">
        <f t="shared" si="63"/>
        <v>3.4109544112823875</v>
      </c>
    </row>
    <row r="538" spans="2:16">
      <c r="B538" s="55" t="s">
        <v>1136</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53"/>
        <v>5.095332018408941</v>
      </c>
      <c r="K538" s="55" t="str">
        <f t="shared" si="52"/>
        <v>week 23/15</v>
      </c>
      <c r="L538" s="84">
        <f t="shared" si="59"/>
        <v>0.53215077605321504</v>
      </c>
      <c r="M538" s="84">
        <f t="shared" si="60"/>
        <v>1.008695652173913</v>
      </c>
      <c r="N538" s="84">
        <f t="shared" si="61"/>
        <v>3.90625</v>
      </c>
      <c r="O538" s="84">
        <f t="shared" si="62"/>
        <v>8.3280757097791795</v>
      </c>
      <c r="P538" s="84">
        <f t="shared" si="63"/>
        <v>3.3890893189023727</v>
      </c>
    </row>
    <row r="539" spans="2:16">
      <c r="B539" s="55" t="s">
        <v>1137</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si="53"/>
        <v>5.2925706771860623</v>
      </c>
      <c r="K539" s="55" t="str">
        <f t="shared" si="52"/>
        <v>week 24/15</v>
      </c>
      <c r="L539" s="84">
        <f t="shared" si="59"/>
        <v>0.44345898004434592</v>
      </c>
      <c r="M539" s="84">
        <f t="shared" si="60"/>
        <v>1.3565217391304347</v>
      </c>
      <c r="N539" s="84">
        <f t="shared" si="61"/>
        <v>3.9884868421052633</v>
      </c>
      <c r="O539" s="84">
        <f t="shared" si="62"/>
        <v>8.89589905362776</v>
      </c>
      <c r="P539" s="84">
        <f t="shared" si="63"/>
        <v>3.5202798731824645</v>
      </c>
    </row>
    <row r="540" spans="2:16">
      <c r="B540" s="55" t="s">
        <v>1140</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53"/>
        <v>5.0788954635108485</v>
      </c>
      <c r="K540" s="55" t="str">
        <f t="shared" si="52"/>
        <v>week 25/15</v>
      </c>
      <c r="L540" s="84">
        <f t="shared" si="59"/>
        <v>0.48780487804878048</v>
      </c>
      <c r="M540" s="84">
        <f t="shared" si="60"/>
        <v>1.3565217391304347</v>
      </c>
      <c r="N540" s="84">
        <f t="shared" si="61"/>
        <v>3.2483552631578947</v>
      </c>
      <c r="O540" s="84">
        <f t="shared" si="62"/>
        <v>10.094637223974763</v>
      </c>
      <c r="P540" s="84">
        <f t="shared" si="63"/>
        <v>3.3781567727123645</v>
      </c>
    </row>
    <row r="541" spans="2:16">
      <c r="B541" s="55" t="s">
        <v>1143</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0</v>
      </c>
      <c r="H541" s="85">
        <f>Brazil!H515+Australia!H617</f>
        <v>7</v>
      </c>
      <c r="I541" s="85">
        <f>Brazil!I515+China!G629+'South Africa'!G419+Australia!I617+Indonesia!G457+India!G387+'WC Canada'!G110</f>
        <v>284</v>
      </c>
      <c r="J541" s="84">
        <f t="shared" si="53"/>
        <v>4.6679815910585143</v>
      </c>
      <c r="K541" s="55" t="str">
        <f t="shared" si="52"/>
        <v>week 26/15</v>
      </c>
      <c r="L541" s="84">
        <f t="shared" si="59"/>
        <v>0.44345898004434592</v>
      </c>
      <c r="M541" s="84">
        <f t="shared" si="60"/>
        <v>1.6695652173913043</v>
      </c>
      <c r="N541" s="84">
        <f t="shared" si="61"/>
        <v>3.4950657894736845</v>
      </c>
      <c r="O541" s="84">
        <f t="shared" si="62"/>
        <v>8.4542586750788651</v>
      </c>
      <c r="P541" s="84">
        <f t="shared" si="63"/>
        <v>3.1048431179621736</v>
      </c>
    </row>
    <row r="542" spans="2:16">
      <c r="B542" s="55" t="s">
        <v>1146</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ref="J542:J547" si="64">I542/6084*100</f>
        <v>4.4378698224852071</v>
      </c>
      <c r="K542" s="55" t="str">
        <f t="shared" si="52"/>
        <v>week 27/15</v>
      </c>
      <c r="L542" s="84">
        <f t="shared" si="59"/>
        <v>1.9512195121951219</v>
      </c>
      <c r="M542" s="84">
        <f t="shared" si="60"/>
        <v>1.3217391304347827</v>
      </c>
      <c r="N542" s="84">
        <f t="shared" si="61"/>
        <v>2.5904605263157894</v>
      </c>
      <c r="O542" s="84">
        <f t="shared" si="62"/>
        <v>7.1293375394321759</v>
      </c>
      <c r="P542" s="84">
        <f t="shared" si="63"/>
        <v>2.9517874713020662</v>
      </c>
    </row>
    <row r="543" spans="2:16">
      <c r="B543" s="55" t="s">
        <v>1149</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64"/>
        <v>3.6489151873767258</v>
      </c>
      <c r="K543" s="55" t="str">
        <f t="shared" si="52"/>
        <v>week 28/15</v>
      </c>
      <c r="L543" s="84">
        <f t="shared" si="59"/>
        <v>1.0643015521064301</v>
      </c>
      <c r="M543" s="84">
        <f t="shared" si="60"/>
        <v>1.1478260869565218</v>
      </c>
      <c r="N543" s="84">
        <f t="shared" si="61"/>
        <v>1.9736842105263157</v>
      </c>
      <c r="O543" s="84">
        <f t="shared" si="62"/>
        <v>6.2460567823343842</v>
      </c>
      <c r="P543" s="84">
        <f t="shared" si="63"/>
        <v>2.4270252541816988</v>
      </c>
    </row>
    <row r="544" spans="2:16">
      <c r="B544" s="55" t="s">
        <v>1170</v>
      </c>
      <c r="C544" s="85">
        <f>Brazil!C518+China!C632+'South Africa'!C422+Australia!C620+Indonesia!C460+India!C390+'WC Canada'!C113</f>
        <v>27</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64"/>
        <v>3.5831689677843523</v>
      </c>
      <c r="K544" s="55" t="str">
        <f t="shared" si="52"/>
        <v>week 29/15</v>
      </c>
      <c r="L544" s="84">
        <f t="shared" si="59"/>
        <v>1.1973392461197341</v>
      </c>
      <c r="M544" s="84">
        <f t="shared" si="60"/>
        <v>1.2173913043478262</v>
      </c>
      <c r="N544" s="84">
        <f t="shared" si="61"/>
        <v>2.0559210526315792</v>
      </c>
      <c r="O544" s="84">
        <f t="shared" si="62"/>
        <v>5.8675078864353312</v>
      </c>
      <c r="P544" s="84">
        <f t="shared" si="63"/>
        <v>2.3832950694216684</v>
      </c>
    </row>
    <row r="545" spans="2:16">
      <c r="B545" s="55" t="s">
        <v>1171</v>
      </c>
      <c r="C545" s="85">
        <f>Brazil!C519+China!C633+'South Africa'!C423+Australia!C621+Indonesia!C461+India!C391+'WC Canada'!C114</f>
        <v>18</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64"/>
        <v>4.1584483892176198</v>
      </c>
      <c r="K545" s="55" t="str">
        <f t="shared" si="52"/>
        <v>week 30/15</v>
      </c>
      <c r="L545" s="84">
        <f t="shared" si="59"/>
        <v>0.79822616407982261</v>
      </c>
      <c r="M545" s="84">
        <f t="shared" si="60"/>
        <v>1.2869565217391303</v>
      </c>
      <c r="N545" s="84">
        <f t="shared" si="61"/>
        <v>3.4128289473684208</v>
      </c>
      <c r="O545" s="84">
        <f t="shared" si="62"/>
        <v>5.6151419558359628</v>
      </c>
      <c r="P545" s="84">
        <f t="shared" si="63"/>
        <v>2.7659341860719362</v>
      </c>
    </row>
    <row r="546" spans="2:16">
      <c r="B546" s="55" t="s">
        <v>1174</v>
      </c>
      <c r="C546" s="85">
        <f>Brazil!C520+China!C634+'South Africa'!C424+Australia!C622+Indonesia!C462+India!C392+'WC Canada'!C115</f>
        <v>18</v>
      </c>
      <c r="D546" s="85">
        <f>Brazil!D520+China!D634+'South Africa'!D424+Australia!D622+Indonesia!D462+India!D392+'WC Canada'!D115</f>
        <v>51</v>
      </c>
      <c r="E546" s="85">
        <f>Brazil!E520+China!E634+'South Africa'!E424+Australia!E622+Indonesia!E462+India!E392+'WC Canada'!E115</f>
        <v>55</v>
      </c>
      <c r="F546" s="85">
        <f>Brazil!F520+China!F634+'South Africa'!F424+Australia!F622+Indonesia!F462+India!F392+'WC Canada'!F115</f>
        <v>112</v>
      </c>
      <c r="G546" s="85">
        <f>Brazil!G520+Australia!G622</f>
        <v>7</v>
      </c>
      <c r="H546" s="85">
        <f>Brazil!H520+Australia!H622</f>
        <v>5</v>
      </c>
      <c r="I546" s="85">
        <f>Brazil!I520+China!G634+'South Africa'!G424+Australia!I622+Indonesia!G462+India!G392+'WC Canada'!G115</f>
        <v>248</v>
      </c>
      <c r="J546" s="84">
        <f t="shared" si="64"/>
        <v>4.076265614727153</v>
      </c>
      <c r="K546" s="55" t="str">
        <f t="shared" si="52"/>
        <v>week 31/15</v>
      </c>
      <c r="L546" s="84">
        <f t="shared" si="59"/>
        <v>0.79822616407982261</v>
      </c>
      <c r="M546" s="84">
        <f t="shared" si="60"/>
        <v>1.7739130434782608</v>
      </c>
      <c r="N546" s="84">
        <f t="shared" si="61"/>
        <v>2.2615131578947367</v>
      </c>
      <c r="O546" s="84">
        <f t="shared" si="62"/>
        <v>7.066246056782334</v>
      </c>
      <c r="P546" s="84">
        <f t="shared" si="63"/>
        <v>2.7112714551218979</v>
      </c>
    </row>
    <row r="547" spans="2:16">
      <c r="B547" s="55" t="s">
        <v>1181</v>
      </c>
      <c r="C547" s="85">
        <f>Brazil!C521+China!C635+'South Africa'!C425+Australia!C623+Indonesia!C463+India!C393+'WC Canada'!C116</f>
        <v>6</v>
      </c>
      <c r="D547" s="85">
        <f>Brazil!D521+China!D635+'South Africa'!D425+Australia!D623+Indonesia!D463+India!D393+'WC Canada'!D116</f>
        <v>29</v>
      </c>
      <c r="E547" s="85">
        <f>Brazil!E521+China!E635+'South Africa'!E425+Australia!E623+Indonesia!E463+India!E393+'WC Canada'!E116</f>
        <v>58</v>
      </c>
      <c r="F547" s="85">
        <f>Brazil!F521+China!F635+'South Africa'!F425+Australia!F623+Indonesia!F463+India!F393+'WC Canada'!F116</f>
        <v>105</v>
      </c>
      <c r="G547" s="85">
        <f>Brazil!G521+Australia!G623</f>
        <v>3</v>
      </c>
      <c r="H547" s="85">
        <f>Brazil!H521+Australia!H623</f>
        <v>6</v>
      </c>
      <c r="I547" s="85">
        <f>Brazil!I521+China!G635+'South Africa'!G425+Australia!I623+Indonesia!G463+India!G393+'WC Canada'!G116</f>
        <v>207</v>
      </c>
      <c r="J547" s="84">
        <f t="shared" si="64"/>
        <v>3.4023668639053253</v>
      </c>
      <c r="K547" s="55" t="str">
        <f t="shared" si="52"/>
        <v>week 32/15</v>
      </c>
      <c r="L547" s="84">
        <f t="shared" si="59"/>
        <v>0.26607538802660752</v>
      </c>
      <c r="M547" s="84">
        <f t="shared" si="60"/>
        <v>1.008695652173913</v>
      </c>
      <c r="N547" s="84">
        <f t="shared" si="61"/>
        <v>2.3848684210526319</v>
      </c>
      <c r="O547" s="84">
        <f t="shared" si="62"/>
        <v>6.624605678233439</v>
      </c>
      <c r="P547" s="84">
        <f t="shared" si="63"/>
        <v>2.2630370613315844</v>
      </c>
    </row>
    <row r="548" spans="2:16">
      <c r="B548" s="55" t="s">
        <v>1188</v>
      </c>
      <c r="C548" s="85">
        <f>Brazil!C523+China!C637+'South Africa'!C427+Australia!C625+Indonesia!C465+India!C395+'WC Canada'!C118</f>
        <v>29</v>
      </c>
      <c r="D548" s="85">
        <f>Brazil!D523+China!D637+'South Africa'!D427+Australia!D625+Indonesia!D465+India!D395+'WC Canada'!D118</f>
        <v>35</v>
      </c>
      <c r="E548" s="85">
        <f>Brazil!E523+China!E637+'South Africa'!E427+Australia!E625+Indonesia!E465+India!E395+'WC Canada'!E118</f>
        <v>71</v>
      </c>
      <c r="F548" s="85">
        <f>Brazil!F523+China!F637+'South Africa'!F427+Australia!F625+Indonesia!F465+India!F395+'WC Canada'!F118</f>
        <v>101</v>
      </c>
      <c r="G548" s="85">
        <f>Brazil!G522+Australia!G624</f>
        <v>9</v>
      </c>
      <c r="H548" s="85">
        <f>Brazil!H522+Australia!H624</f>
        <v>14</v>
      </c>
      <c r="I548" s="85">
        <f>Brazil!I522+China!G636+'South Africa'!G426+Australia!I624+Indonesia!G464+India!G394+'WC Canada'!G117</f>
        <v>202</v>
      </c>
      <c r="J548" s="84">
        <f t="shared" ref="J548" si="65">I548/6084*100</f>
        <v>3.3201840894148584</v>
      </c>
      <c r="K548" s="55" t="str">
        <f t="shared" ref="K548" si="66">B548</f>
        <v>week 33/15</v>
      </c>
      <c r="L548" s="84">
        <f t="shared" ref="L548" si="67">C548/2255*100</f>
        <v>1.2860310421286032</v>
      </c>
      <c r="M548" s="84">
        <f t="shared" ref="M548" si="68">D548/2875*100</f>
        <v>1.2173913043478262</v>
      </c>
      <c r="N548" s="84">
        <f t="shared" ref="N548" si="69">E548/2432*100</f>
        <v>2.919407894736842</v>
      </c>
      <c r="O548" s="84">
        <f t="shared" ref="O548" si="70">F548/1585*100</f>
        <v>6.3722397476340689</v>
      </c>
      <c r="P548" s="84">
        <f t="shared" ref="P548" si="71">I548/9147*100</f>
        <v>2.2083743303815457</v>
      </c>
    </row>
    <row r="549" spans="2:16">
      <c r="B549" s="55" t="s">
        <v>1189</v>
      </c>
      <c r="C549" s="85">
        <f>Brazil!C523+China!C637+'South Africa'!C427+Australia!C625+Indonesia!C465+India!C395+'WC Canada'!C118</f>
        <v>29</v>
      </c>
      <c r="D549" s="85">
        <f>Brazil!D523+China!D637+'South Africa'!D427+Australia!D625+Indonesia!D465+India!D395+'WC Canada'!D118</f>
        <v>35</v>
      </c>
      <c r="E549" s="85">
        <f>Brazil!E523+China!E637+'South Africa'!E427+Australia!E625+Indonesia!E465+India!E395+'WC Canada'!E118</f>
        <v>71</v>
      </c>
      <c r="F549" s="85">
        <f>Brazil!F523+China!F637+'South Africa'!F427+Australia!F625+Indonesia!F465+India!F395+'WC Canada'!F118</f>
        <v>101</v>
      </c>
      <c r="G549" s="85">
        <f>Brazil!G523+Australia!G625</f>
        <v>7</v>
      </c>
      <c r="H549" s="85">
        <f>Brazil!H523+Australia!H625</f>
        <v>5</v>
      </c>
      <c r="I549" s="85">
        <f>Brazil!I523+China!G637+'South Africa'!G427+Australia!I625+Indonesia!G465+India!G395+'WC Canada'!G118</f>
        <v>248</v>
      </c>
      <c r="J549" s="84">
        <f t="shared" ref="J549" si="72">I549/6084*100</f>
        <v>4.076265614727153</v>
      </c>
      <c r="K549" s="55" t="str">
        <f t="shared" ref="K549" si="73">B549</f>
        <v>week 34/15</v>
      </c>
      <c r="L549" s="84">
        <f t="shared" ref="L549" si="74">C549/2255*100</f>
        <v>1.2860310421286032</v>
      </c>
      <c r="M549" s="84">
        <f t="shared" ref="M549" si="75">D549/2875*100</f>
        <v>1.2173913043478262</v>
      </c>
      <c r="N549" s="84">
        <f t="shared" ref="N549" si="76">E549/2432*100</f>
        <v>2.919407894736842</v>
      </c>
      <c r="O549" s="84">
        <f t="shared" ref="O549" si="77">F549/1585*100</f>
        <v>6.3722397476340689</v>
      </c>
      <c r="P549" s="84">
        <f t="shared" ref="P549" si="78">I549/9147*100</f>
        <v>2.7112714551218979</v>
      </c>
    </row>
    <row r="553" spans="2:16">
      <c r="C553" s="85"/>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martyn</cp:lastModifiedBy>
  <dcterms:created xsi:type="dcterms:W3CDTF">2014-03-26T10:42:00Z</dcterms:created>
  <dcterms:modified xsi:type="dcterms:W3CDTF">2015-08-19T10:54:18Z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