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H102" i="1"/>
  <c r="H103"/>
  <c r="H105"/>
  <c r="C105"/>
  <c r="K555" i="9"/>
  <c r="IU8"/>
  <c r="IT12"/>
  <c r="IT13"/>
  <c r="IT14"/>
  <c r="IV14"/>
  <c r="IT15"/>
  <c r="IT16"/>
  <c r="IT17"/>
  <c r="IT18"/>
  <c r="IT19"/>
  <c r="IT20"/>
  <c r="IT21"/>
  <c r="IT22"/>
  <c r="IT23"/>
  <c r="IT24"/>
  <c r="IT25"/>
  <c r="IT26"/>
  <c r="IT29"/>
  <c r="IT30"/>
  <c r="IT31"/>
  <c r="IV31"/>
  <c r="IT32"/>
  <c r="IT33"/>
  <c r="IT34"/>
  <c r="IT35"/>
  <c r="IT36"/>
  <c r="IT37"/>
  <c r="IT38"/>
  <c r="IT39"/>
  <c r="IT40"/>
  <c r="IT41"/>
  <c r="IT42"/>
  <c r="IT43"/>
  <c r="IT44"/>
  <c r="IT45"/>
  <c r="IT46"/>
  <c r="IT47"/>
  <c r="IT48"/>
  <c r="IT49"/>
  <c r="IT50"/>
  <c r="IT51"/>
  <c r="IT52"/>
  <c r="IT53"/>
  <c r="IT54"/>
  <c r="IT55"/>
  <c r="IT58"/>
  <c r="IT59"/>
  <c r="IT60"/>
  <c r="IT61"/>
  <c r="IT62"/>
  <c r="IT63"/>
  <c r="IT64"/>
  <c r="IT65"/>
  <c r="IT66"/>
  <c r="IT67"/>
  <c r="IT68"/>
  <c r="IT69"/>
  <c r="IT70"/>
  <c r="IT71"/>
  <c r="IT72"/>
  <c r="IT73"/>
  <c r="IT74"/>
  <c r="IT75"/>
  <c r="IT76"/>
  <c r="IT77"/>
  <c r="IT78"/>
  <c r="IT79"/>
  <c r="IT80"/>
  <c r="IT81"/>
  <c r="IU85"/>
  <c r="IT88"/>
  <c r="IT89"/>
  <c r="IT90"/>
  <c r="IT91"/>
  <c r="IT92"/>
  <c r="IV92"/>
  <c r="IT93"/>
  <c r="IT94"/>
  <c r="IT95"/>
  <c r="IT96"/>
  <c r="IT97"/>
  <c r="IT98"/>
  <c r="IT102"/>
  <c r="IU103" s="1"/>
  <c r="IW103" s="1"/>
  <c r="IT103"/>
  <c r="IV103"/>
  <c r="IT104"/>
  <c r="IU108"/>
  <c r="IT111"/>
  <c r="IT112"/>
  <c r="IV112"/>
  <c r="IT115"/>
  <c r="IT116"/>
  <c r="IV116"/>
  <c r="IT117"/>
  <c r="IT118"/>
  <c r="IT119"/>
  <c r="IT120"/>
  <c r="IT121"/>
  <c r="IT122"/>
  <c r="IT123"/>
  <c r="IT124"/>
  <c r="IT125"/>
  <c r="IT126"/>
  <c r="IT127"/>
  <c r="IT128"/>
  <c r="IT129"/>
  <c r="IU133"/>
  <c r="IU138"/>
  <c r="IU144"/>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V59" l="1"/>
  <c r="C106" i="1"/>
  <c r="IU116" i="9"/>
  <c r="IU92"/>
  <c r="IU31"/>
  <c r="IT4"/>
  <c r="H99" i="1" s="1"/>
  <c r="IU59" i="9"/>
  <c r="IU14"/>
  <c r="IT5"/>
  <c r="IU112"/>
  <c r="G115" i="7"/>
  <c r="K554" i="9"/>
  <c r="G214" i="3"/>
  <c r="G213"/>
  <c r="G207"/>
  <c r="G206"/>
  <c r="G193"/>
  <c r="G192"/>
  <c r="G172"/>
  <c r="G171"/>
  <c r="G165"/>
  <c r="G164"/>
  <c r="G158"/>
  <c r="G157"/>
  <c r="G130"/>
  <c r="G129"/>
  <c r="G123"/>
  <c r="G122"/>
  <c r="G46"/>
  <c r="G45"/>
  <c r="G39"/>
  <c r="G38"/>
  <c r="G32"/>
  <c r="G31"/>
  <c r="G18"/>
  <c r="G17"/>
  <c r="G11"/>
  <c r="G10"/>
  <c r="K553" i="9"/>
  <c r="C941" i="2"/>
  <c r="C219" i="5"/>
  <c r="C1054" i="3"/>
  <c r="K552" i="9"/>
  <c r="I11" i="5"/>
  <c r="IW92" i="9" l="1"/>
  <c r="C104" i="1"/>
  <c r="IW112" i="9"/>
  <c r="H104" i="1"/>
  <c r="IW14" i="9"/>
  <c r="C101" i="1"/>
  <c r="IW116" i="9"/>
  <c r="H101" i="1"/>
  <c r="IW59" i="9"/>
  <c r="C103" i="1"/>
  <c r="IW31" i="9"/>
  <c r="C102" i="1"/>
  <c r="C99"/>
  <c r="C633" i="5"/>
  <c r="C631"/>
  <c r="IS5" i="9"/>
  <c r="IU5" s="1"/>
  <c r="IS4"/>
  <c r="IU4" s="1"/>
  <c r="G234" i="3"/>
  <c r="IR4" i="9"/>
  <c r="IR5"/>
  <c r="IQ5"/>
  <c r="IQ4"/>
  <c r="K551"/>
  <c r="K550"/>
  <c r="I550"/>
  <c r="J550" s="1"/>
  <c r="H550"/>
  <c r="G550"/>
  <c r="F550"/>
  <c r="O550" s="1"/>
  <c r="E550"/>
  <c r="N550" s="1"/>
  <c r="D550"/>
  <c r="M550" s="1"/>
  <c r="C550"/>
  <c r="L550" s="1"/>
  <c r="G1053" i="3" l="1"/>
  <c r="G1051"/>
  <c r="P550" i="9"/>
  <c r="IP4"/>
  <c r="IP5"/>
  <c r="F231" i="3" l="1"/>
  <c r="F643" s="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45" i="3" l="1"/>
  <c r="IO5" i="9"/>
  <c r="IO4"/>
  <c r="K549"/>
  <c r="K548"/>
  <c r="C234" i="3"/>
  <c r="C1051" s="1"/>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53" i="3" l="1"/>
  <c r="F646"/>
  <c r="IN4" i="9"/>
  <c r="IN5"/>
  <c r="IM5"/>
  <c r="IM4"/>
  <c r="K547"/>
  <c r="G32" i="7"/>
  <c r="H219" i="5"/>
  <c r="G219"/>
  <c r="F219"/>
  <c r="E219"/>
  <c r="D219"/>
  <c r="I166"/>
  <c r="H633" l="1"/>
  <c r="H631"/>
  <c r="G633"/>
  <c r="G631"/>
  <c r="F633"/>
  <c r="F631"/>
  <c r="D633"/>
  <c r="D631"/>
  <c r="E633"/>
  <c r="E631"/>
  <c r="J532" i="9"/>
  <c r="J533"/>
  <c r="J534"/>
  <c r="P535"/>
  <c r="J536"/>
  <c r="J537"/>
  <c r="P538"/>
  <c r="J539"/>
  <c r="J541"/>
  <c r="P542"/>
  <c r="P543"/>
  <c r="P544"/>
  <c r="J545"/>
  <c r="G130" i="7"/>
  <c r="I216" i="5"/>
  <c r="I215"/>
  <c r="IK4" i="9"/>
  <c r="F116" i="2"/>
  <c r="E116"/>
  <c r="E529" s="1"/>
  <c r="D116"/>
  <c r="D529" s="1"/>
  <c r="C116"/>
  <c r="C529" s="1"/>
  <c r="G116"/>
  <c r="G529" s="1"/>
  <c r="H116"/>
  <c r="H529" s="1"/>
  <c r="E19" i="1"/>
  <c r="I514" i="5"/>
  <c r="I438" i="9" s="1"/>
  <c r="P438" s="1"/>
  <c r="C21" i="4"/>
  <c r="D21"/>
  <c r="D433" s="1"/>
  <c r="E21"/>
  <c r="E433" s="1"/>
  <c r="F21"/>
  <c r="C231" i="3"/>
  <c r="C643" s="1"/>
  <c r="D231"/>
  <c r="D643" s="1"/>
  <c r="E231"/>
  <c r="C88" i="6"/>
  <c r="C471" s="1"/>
  <c r="D88"/>
  <c r="D471" s="1"/>
  <c r="E88"/>
  <c r="E471" s="1"/>
  <c r="F88"/>
  <c r="F471" s="1"/>
  <c r="F134" i="7"/>
  <c r="E134"/>
  <c r="D134"/>
  <c r="D401" s="1"/>
  <c r="C134"/>
  <c r="K546" i="9"/>
  <c r="F33" i="8"/>
  <c r="F215" s="1"/>
  <c r="E33"/>
  <c r="E215" s="1"/>
  <c r="D33"/>
  <c r="C33"/>
  <c r="F137" i="7"/>
  <c r="E137"/>
  <c r="D137"/>
  <c r="D665" s="1"/>
  <c r="C137"/>
  <c r="I209" i="5"/>
  <c r="I202"/>
  <c r="I195"/>
  <c r="I188"/>
  <c r="I181"/>
  <c r="I174"/>
  <c r="I167"/>
  <c r="I160"/>
  <c r="I153"/>
  <c r="I146"/>
  <c r="I139"/>
  <c r="I132"/>
  <c r="I125"/>
  <c r="I118"/>
  <c r="I111"/>
  <c r="I104"/>
  <c r="I97"/>
  <c r="I90"/>
  <c r="I83"/>
  <c r="I74"/>
  <c r="I61"/>
  <c r="I54"/>
  <c r="I47"/>
  <c r="I40"/>
  <c r="I33"/>
  <c r="I26"/>
  <c r="G34" i="1" s="1"/>
  <c r="I19" i="5"/>
  <c r="I12"/>
  <c r="I67"/>
  <c r="H222"/>
  <c r="H1040" s="1"/>
  <c r="G222"/>
  <c r="G1040" s="1"/>
  <c r="F222"/>
  <c r="F1040" s="1"/>
  <c r="E222"/>
  <c r="E1040" s="1"/>
  <c r="D222"/>
  <c r="D1040" s="1"/>
  <c r="C222"/>
  <c r="C1040" s="1"/>
  <c r="D91" i="6"/>
  <c r="D851" s="1"/>
  <c r="E91"/>
  <c r="F91"/>
  <c r="F851" s="1"/>
  <c r="C91"/>
  <c r="D24" i="4"/>
  <c r="D843" s="1"/>
  <c r="E24"/>
  <c r="E843" s="1"/>
  <c r="F24"/>
  <c r="F843" s="1"/>
  <c r="C24"/>
  <c r="C843" s="1"/>
  <c r="F234" i="3"/>
  <c r="F1051" s="1"/>
  <c r="E234"/>
  <c r="D234"/>
  <c r="D1051" s="1"/>
  <c r="C119" i="2"/>
  <c r="D119"/>
  <c r="E119"/>
  <c r="F119"/>
  <c r="G119"/>
  <c r="H119"/>
  <c r="F30" i="8"/>
  <c r="F124" s="1"/>
  <c r="E30"/>
  <c r="E124" s="1"/>
  <c r="D30"/>
  <c r="D124" s="1"/>
  <c r="C30"/>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I106" i="2"/>
  <c r="I105"/>
  <c r="I99"/>
  <c r="I98"/>
  <c r="I88"/>
  <c r="I87"/>
  <c r="I81"/>
  <c r="I80"/>
  <c r="I74"/>
  <c r="I73"/>
  <c r="I67"/>
  <c r="I66"/>
  <c r="I60"/>
  <c r="I59"/>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C218" i="8"/>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G941" i="2"/>
  <c r="I774"/>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46" i="4"/>
  <c r="GQ4" i="9"/>
  <c r="GP4"/>
  <c r="GQ5"/>
  <c r="GP5"/>
  <c r="GO5"/>
  <c r="GO4"/>
  <c r="CZ4" i="10"/>
  <c r="DA4"/>
  <c r="DB4"/>
  <c r="DC4"/>
  <c r="DD4"/>
  <c r="DE4"/>
  <c r="CZ5"/>
  <c r="DA5"/>
  <c r="DB5"/>
  <c r="DC5"/>
  <c r="DD5"/>
  <c r="DE5"/>
  <c r="GN5" i="9"/>
  <c r="GN4"/>
  <c r="GM5"/>
  <c r="GM4"/>
  <c r="GL4"/>
  <c r="GL5"/>
  <c r="GK5"/>
  <c r="F668" i="7"/>
  <c r="E854" i="6"/>
  <c r="E1043"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07" i="3"/>
  <c r="E907"/>
  <c r="F907"/>
  <c r="G907"/>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93" i="5"/>
  <c r="M534" i="9"/>
  <c r="N534"/>
  <c r="L534"/>
  <c r="L533"/>
  <c r="O534"/>
  <c r="O533"/>
  <c r="M533"/>
  <c r="N533"/>
  <c r="L535"/>
  <c r="N535"/>
  <c r="M535"/>
  <c r="O535"/>
  <c r="D218" i="8"/>
  <c r="E1054" i="3"/>
  <c r="D941" i="2"/>
  <c r="E941"/>
  <c r="H941"/>
  <c r="M536" i="9"/>
  <c r="G1043" i="5"/>
  <c r="C1043"/>
  <c r="C668" i="7"/>
  <c r="D1054" i="3"/>
  <c r="F854" i="6"/>
  <c r="F941" i="2"/>
  <c r="F846" i="4"/>
  <c r="O536" i="9"/>
  <c r="H1043" i="5"/>
  <c r="N536" i="9"/>
  <c r="C846" i="4"/>
  <c r="C854" i="6"/>
  <c r="E668" i="7"/>
  <c r="F218" i="8"/>
  <c r="G1054" i="3"/>
  <c r="F1043" i="5"/>
  <c r="D1043"/>
  <c r="I1043"/>
  <c r="G854" i="6"/>
  <c r="D846" i="4"/>
  <c r="E218" i="8"/>
  <c r="F1054" i="3"/>
  <c r="G218" i="8"/>
  <c r="D668" i="7"/>
  <c r="I941" i="2"/>
  <c r="D854" i="6"/>
  <c r="L536" i="9"/>
  <c r="G668" i="7"/>
  <c r="G846" i="4"/>
  <c r="M542" i="9"/>
  <c r="L538"/>
  <c r="L542"/>
  <c r="N542"/>
  <c r="O542"/>
  <c r="L537"/>
  <c r="L539"/>
  <c r="L541"/>
  <c r="N541"/>
  <c r="O541"/>
  <c r="M541"/>
  <c r="L540"/>
  <c r="M540"/>
  <c r="O540"/>
  <c r="N540"/>
  <c r="O539"/>
  <c r="N539"/>
  <c r="M539"/>
  <c r="N538"/>
  <c r="M538"/>
  <c r="O538"/>
  <c r="N537"/>
  <c r="O537"/>
  <c r="M537"/>
  <c r="L543"/>
  <c r="O543"/>
  <c r="M543"/>
  <c r="N543"/>
  <c r="H555" l="1"/>
  <c r="G555"/>
  <c r="D555"/>
  <c r="M555" s="1"/>
  <c r="D217" i="8"/>
  <c r="D215"/>
  <c r="C217"/>
  <c r="C215"/>
  <c r="C126"/>
  <c r="C124"/>
  <c r="E667" i="7"/>
  <c r="E665"/>
  <c r="C667"/>
  <c r="C665"/>
  <c r="F667"/>
  <c r="F665"/>
  <c r="C403"/>
  <c r="C401"/>
  <c r="F403"/>
  <c r="F401"/>
  <c r="E403"/>
  <c r="E401"/>
  <c r="E853" i="6"/>
  <c r="E851"/>
  <c r="C853"/>
  <c r="C851"/>
  <c r="C435" i="4"/>
  <c r="C433"/>
  <c r="F435"/>
  <c r="F433"/>
  <c r="E1053" i="3"/>
  <c r="E1051"/>
  <c r="E645"/>
  <c r="E643"/>
  <c r="E555" i="9" s="1"/>
  <c r="N555" s="1"/>
  <c r="F938" i="2"/>
  <c r="F940"/>
  <c r="H938"/>
  <c r="H940"/>
  <c r="D940"/>
  <c r="D938"/>
  <c r="E940"/>
  <c r="E938"/>
  <c r="G940"/>
  <c r="G938"/>
  <c r="C940"/>
  <c r="C938"/>
  <c r="F531"/>
  <c r="F529"/>
  <c r="E217" i="8"/>
  <c r="F217"/>
  <c r="D126"/>
  <c r="E126"/>
  <c r="F126"/>
  <c r="D667" i="7"/>
  <c r="D403"/>
  <c r="G1042" i="5"/>
  <c r="F1042"/>
  <c r="D1042"/>
  <c r="H1042"/>
  <c r="C1042"/>
  <c r="E1042"/>
  <c r="D853" i="6"/>
  <c r="F853"/>
  <c r="C473"/>
  <c r="E473"/>
  <c r="D473"/>
  <c r="F845" i="4"/>
  <c r="C845"/>
  <c r="D845"/>
  <c r="E845"/>
  <c r="E435"/>
  <c r="D435"/>
  <c r="F1053" i="3"/>
  <c r="D1053"/>
  <c r="G231"/>
  <c r="C645"/>
  <c r="D645"/>
  <c r="D531" i="2"/>
  <c r="E531"/>
  <c r="C531"/>
  <c r="D634" i="5"/>
  <c r="F634"/>
  <c r="E634"/>
  <c r="G634"/>
  <c r="H634"/>
  <c r="C634"/>
  <c r="D551" i="9"/>
  <c r="M551" s="1"/>
  <c r="E551"/>
  <c r="N551" s="1"/>
  <c r="D1037" i="5"/>
  <c r="F1037"/>
  <c r="E1037"/>
  <c r="H1037"/>
  <c r="C1037"/>
  <c r="G1037"/>
  <c r="I522" i="9"/>
  <c r="P522" s="1"/>
  <c r="G551"/>
  <c r="H551"/>
  <c r="B22" i="1"/>
  <c r="I531" i="9"/>
  <c r="P531" s="1"/>
  <c r="H549"/>
  <c r="G549"/>
  <c r="F16" i="1"/>
  <c r="F348" i="4"/>
  <c r="F470" i="9" s="1"/>
  <c r="CT470" i="10" s="1"/>
  <c r="J10" i="1"/>
  <c r="I519" i="9"/>
  <c r="J519" s="1"/>
  <c r="I523"/>
  <c r="J523" s="1"/>
  <c r="I527"/>
  <c r="J527" s="1"/>
  <c r="I517"/>
  <c r="J517" s="1"/>
  <c r="I521"/>
  <c r="J521" s="1"/>
  <c r="I525"/>
  <c r="P525" s="1"/>
  <c r="I529"/>
  <c r="J529" s="1"/>
  <c r="E698" i="6"/>
  <c r="IH5" i="9"/>
  <c r="O545"/>
  <c r="N545"/>
  <c r="D40" i="8"/>
  <c r="D557" i="7"/>
  <c r="D349"/>
  <c r="E885" i="5"/>
  <c r="J19" i="1"/>
  <c r="M415" i="9"/>
  <c r="K19" i="1"/>
  <c r="H19"/>
  <c r="D751" i="6"/>
  <c r="F766"/>
  <c r="E245"/>
  <c r="B328" i="10" s="1"/>
  <c r="F681" i="4"/>
  <c r="D790"/>
  <c r="E790"/>
  <c r="E326"/>
  <c r="F326"/>
  <c r="C16" i="1"/>
  <c r="D970" i="3"/>
  <c r="E13" i="1"/>
  <c r="K13"/>
  <c r="I509" i="9"/>
  <c r="J509" s="1"/>
  <c r="E10" i="1"/>
  <c r="C522" i="2"/>
  <c r="C532" s="1"/>
  <c r="P425" i="9"/>
  <c r="D245" i="6"/>
  <c r="A328" i="10" s="1"/>
  <c r="F245" i="6"/>
  <c r="C328" i="10" s="1"/>
  <c r="D729" i="4"/>
  <c r="E139" i="8"/>
  <c r="G37" i="1"/>
  <c r="F139" i="8"/>
  <c r="E40"/>
  <c r="F40"/>
  <c r="G33"/>
  <c r="G215" s="1"/>
  <c r="I514" i="9"/>
  <c r="P514" s="1"/>
  <c r="I506"/>
  <c r="P506" s="1"/>
  <c r="G30" i="8"/>
  <c r="I505" i="9"/>
  <c r="J505" s="1"/>
  <c r="B37" i="1"/>
  <c r="I885" i="5"/>
  <c r="D19" i="1"/>
  <c r="O547" i="9"/>
  <c r="I508"/>
  <c r="P508" s="1"/>
  <c r="I219" i="5"/>
  <c r="I631" s="1"/>
  <c r="D885"/>
  <c r="I19" i="1"/>
  <c r="C620" i="5"/>
  <c r="C544" i="9" s="1"/>
  <c r="I222" i="5"/>
  <c r="I1040" s="1"/>
  <c r="F19" i="1"/>
  <c r="O546" i="9"/>
  <c r="L547"/>
  <c r="CR391" i="10"/>
  <c r="F885" i="5"/>
  <c r="C19" i="1"/>
  <c r="F698" i="6"/>
  <c r="F566"/>
  <c r="F770"/>
  <c r="F751"/>
  <c r="F677"/>
  <c r="D766"/>
  <c r="G88"/>
  <c r="G471" s="1"/>
  <c r="D566"/>
  <c r="D770"/>
  <c r="E770"/>
  <c r="D677"/>
  <c r="D698"/>
  <c r="G91"/>
  <c r="G851" s="1"/>
  <c r="E566"/>
  <c r="E751"/>
  <c r="E766"/>
  <c r="E677"/>
  <c r="K16" i="1"/>
  <c r="F611" i="4"/>
  <c r="F284"/>
  <c r="E348"/>
  <c r="F790"/>
  <c r="E729"/>
  <c r="D348"/>
  <c r="D263"/>
  <c r="E384" i="10" s="1"/>
  <c r="D321" i="4"/>
  <c r="F729"/>
  <c r="H16" i="1"/>
  <c r="CR428" i="10"/>
  <c r="D326" i="4"/>
  <c r="D268"/>
  <c r="E681"/>
  <c r="G21"/>
  <c r="G433" s="1"/>
  <c r="E284"/>
  <c r="E16" i="1"/>
  <c r="I16"/>
  <c r="D284" i="4"/>
  <c r="G24"/>
  <c r="G843" s="1"/>
  <c r="O405" i="9"/>
  <c r="D681" i="4"/>
  <c r="M411" i="9"/>
  <c r="N404"/>
  <c r="N412"/>
  <c r="D611" i="4"/>
  <c r="F263"/>
  <c r="F268"/>
  <c r="E611"/>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0" i="3"/>
  <c r="I518" i="9"/>
  <c r="J518" s="1"/>
  <c r="I526"/>
  <c r="P526" s="1"/>
  <c r="I10" i="1"/>
  <c r="CR393" i="10"/>
  <c r="CR464"/>
  <c r="CS440"/>
  <c r="P446" i="9"/>
  <c r="I119" i="2"/>
  <c r="IL5" i="9"/>
  <c r="CT395" i="10"/>
  <c r="O415" i="9"/>
  <c r="H10" i="1"/>
  <c r="CT407" i="10"/>
  <c r="CR462"/>
  <c r="P394" i="9"/>
  <c r="M466"/>
  <c r="P479"/>
  <c r="CS472" i="10"/>
  <c r="CS458"/>
  <c r="O473" i="9"/>
  <c r="D10" i="1"/>
  <c r="I116" i="2"/>
  <c r="I529" s="1"/>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0"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82" i="8"/>
  <c r="D139"/>
  <c r="P545" i="9"/>
  <c r="C114" i="8"/>
  <c r="C545" i="9" s="1"/>
  <c r="M545"/>
  <c r="IK5"/>
  <c r="F557" i="7"/>
  <c r="E296"/>
  <c r="E349"/>
  <c r="D504"/>
  <c r="F504"/>
  <c r="F296"/>
  <c r="F349"/>
  <c r="G137"/>
  <c r="E504"/>
  <c r="E557"/>
  <c r="F331"/>
  <c r="F485" i="9" s="1"/>
  <c r="D296" i="7"/>
  <c r="D450" i="9" s="1"/>
  <c r="G134" i="7"/>
  <c r="C555" i="9" l="1"/>
  <c r="L555" s="1"/>
  <c r="F555"/>
  <c r="O555" s="1"/>
  <c r="G126" i="8"/>
  <c r="G124"/>
  <c r="G667" i="7"/>
  <c r="G665"/>
  <c r="G403"/>
  <c r="G401"/>
  <c r="F554" i="9"/>
  <c r="O554" s="1"/>
  <c r="F473" i="6"/>
  <c r="G645" i="3"/>
  <c r="G643"/>
  <c r="I555" i="9" s="1"/>
  <c r="J555" s="1"/>
  <c r="I938" i="2"/>
  <c r="H554" i="9"/>
  <c r="H531" i="2"/>
  <c r="G554" i="9"/>
  <c r="G531" i="2"/>
  <c r="C554" i="9"/>
  <c r="L554" s="1"/>
  <c r="E554"/>
  <c r="N554" s="1"/>
  <c r="D554"/>
  <c r="M554" s="1"/>
  <c r="G217" i="8"/>
  <c r="I1042" i="5"/>
  <c r="I633"/>
  <c r="G853" i="6"/>
  <c r="G473"/>
  <c r="G845" i="4"/>
  <c r="G435"/>
  <c r="I940" i="2"/>
  <c r="E553" i="9"/>
  <c r="N553" s="1"/>
  <c r="I531" i="2"/>
  <c r="F553" i="9"/>
  <c r="O553" s="1"/>
  <c r="C553"/>
  <c r="L553" s="1"/>
  <c r="H553"/>
  <c r="G553"/>
  <c r="D553"/>
  <c r="M553" s="1"/>
  <c r="E127" i="8"/>
  <c r="C127"/>
  <c r="D127"/>
  <c r="F127"/>
  <c r="F404" i="7"/>
  <c r="D404"/>
  <c r="E404"/>
  <c r="C404"/>
  <c r="D474" i="6"/>
  <c r="F474"/>
  <c r="C474"/>
  <c r="E474"/>
  <c r="D436" i="4"/>
  <c r="E436"/>
  <c r="F436"/>
  <c r="C436"/>
  <c r="C646" i="3"/>
  <c r="E646"/>
  <c r="D646"/>
  <c r="C552" i="9"/>
  <c r="L552" s="1"/>
  <c r="H552"/>
  <c r="H532" i="2"/>
  <c r="E552" i="9"/>
  <c r="N552" s="1"/>
  <c r="E532" i="2"/>
  <c r="G552" i="9"/>
  <c r="G532" i="2"/>
  <c r="F532"/>
  <c r="D532"/>
  <c r="F552" i="9"/>
  <c r="O552" s="1"/>
  <c r="D552"/>
  <c r="M552" s="1"/>
  <c r="I1037"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39" i="8"/>
  <c r="G245" i="6"/>
  <c r="D328" i="10" s="1"/>
  <c r="G268" i="4"/>
  <c r="I390" i="9" s="1"/>
  <c r="J390" s="1"/>
  <c r="J514"/>
  <c r="P509"/>
  <c r="J508"/>
  <c r="M547"/>
  <c r="N547"/>
  <c r="G10" i="1"/>
  <c r="G263" i="4"/>
  <c r="G326"/>
  <c r="I448" i="9" s="1"/>
  <c r="P448" s="1"/>
  <c r="I464"/>
  <c r="J464" s="1"/>
  <c r="G182" i="8"/>
  <c r="P505" i="9"/>
  <c r="I461"/>
  <c r="J546"/>
  <c r="G40" i="8"/>
  <c r="I471" i="9" s="1"/>
  <c r="J506"/>
  <c r="G557" i="7"/>
  <c r="P530" i="9"/>
  <c r="J513"/>
  <c r="B19" i="1"/>
  <c r="G19"/>
  <c r="J512" i="9"/>
  <c r="G285" i="6"/>
  <c r="D368" i="10" s="1"/>
  <c r="G751" i="6"/>
  <c r="G766"/>
  <c r="G770"/>
  <c r="G677"/>
  <c r="G566"/>
  <c r="G698"/>
  <c r="J510" i="9"/>
  <c r="J511"/>
  <c r="G284" i="4"/>
  <c r="I406" i="9" s="1"/>
  <c r="J406" s="1"/>
  <c r="G127" i="4"/>
  <c r="D248" i="10" s="1"/>
  <c r="B16" i="1"/>
  <c r="G348" i="4"/>
  <c r="I470" i="9" s="1"/>
  <c r="P470" s="1"/>
  <c r="G113" i="4"/>
  <c r="G16" i="1"/>
  <c r="G626" i="4"/>
  <c r="G681"/>
  <c r="G790"/>
  <c r="G611"/>
  <c r="G729"/>
  <c r="J526" i="9"/>
  <c r="J516"/>
  <c r="P520"/>
  <c r="P524"/>
  <c r="J531"/>
  <c r="P518"/>
  <c r="J528"/>
  <c r="B10" i="1"/>
  <c r="P507" i="9"/>
  <c r="J515"/>
  <c r="G970" i="3"/>
  <c r="G13" i="1"/>
  <c r="B13"/>
  <c r="M546" i="9"/>
  <c r="G504" i="7"/>
  <c r="CT485" i="10"/>
  <c r="O485" i="9"/>
  <c r="G349" i="7"/>
  <c r="I503" i="9" s="1"/>
  <c r="G296" i="7"/>
  <c r="I450" i="9" s="1"/>
  <c r="CR450" i="10"/>
  <c r="M450" i="9"/>
  <c r="P555" l="1"/>
  <c r="I554"/>
  <c r="J554" s="1"/>
  <c r="I553"/>
  <c r="G127" i="8"/>
  <c r="G404" i="7"/>
  <c r="I634" i="5"/>
  <c r="G474" i="6"/>
  <c r="D326" i="10"/>
  <c r="G436" i="4"/>
  <c r="D327" i="10" s="1"/>
  <c r="G646" i="3"/>
  <c r="I532" i="2"/>
  <c r="I552" i="9"/>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54" l="1"/>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<sst xmlns="http://schemas.openxmlformats.org/spreadsheetml/2006/main" count="7847" uniqueCount="1230">
  <si>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</si>
  <si>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</si>
  <si>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</si>
  <si>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</si>
  <si>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</si>
  <si>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</si>
  <si>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</si>
  <si>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</si>
  <si>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</si>
  <si>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</si>
  <si>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</si>
  <si>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</si>
  <si>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</si>
  <si>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</si>
  <si>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</si>
  <si>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</si>
  <si>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</si>
  <si>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</si>
  <si>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</si>
  <si>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</si>
  <si>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</si>
  <si>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</si>
  <si>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</si>
  <si>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</si>
  <si>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</si>
  <si>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</si>
  <si>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</si>
  <si>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</si>
  <si>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</si>
  <si>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</si>
  <si>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</si>
  <si>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</si>
  <si>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</si>
  <si>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</si>
  <si>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</si>
  <si>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</si>
  <si>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</si>
  <si>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</si>
  <si>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</si>
  <si>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</si>
  <si>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</si>
  <si>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</si>
  <si>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</si>
  <si>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</si>
  <si>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</si>
  <si>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</si>
  <si>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</si>
  <si>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</si>
  <si>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</si>
  <si>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</si>
  <si>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</si>
  <si>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</si>
  <si>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</si>
  <si>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</si>
  <si>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</si>
  <si>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</si>
  <si>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</si>
  <si>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</si>
  <si>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</si>
  <si>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</si>
  <si>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</si>
  <si>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</si>
  <si>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</si>
  <si>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</si>
  <si>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</si>
  <si>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</si>
  <si>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</si>
  <si>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</si>
  <si>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</si>
  <si>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</si>
  <si>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</si>
  <si>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</si>
  <si>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</si>
  <si>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</si>
  <si>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</si>
  <si>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</si>
  <si>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</si>
  <si>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</si>
  <si>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</si>
  <si>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</si>
  <si>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</si>
  <si>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</si>
  <si>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</si>
  <si>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</si>
  <si>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</si>
  <si>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</si>
  <si>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</si>
  <si>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</si>
  <si>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</si>
  <si>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</si>
  <si>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</si>
  <si>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</si>
  <si>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</si>
  <si>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</si>
  <si>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</si>
  <si>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</si>
  <si>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</si>
  <si>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</si>
  <si>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</si>
  <si>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</si>
  <si>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</si>
  <si>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</si>
  <si>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</si>
  <si>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</si>
  <si>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</si>
  <si>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</si>
  <si>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</si>
  <si>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</si>
  <si>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</si>
  <si>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</si>
  <si>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</si>
  <si>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</si>
  <si>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</si>
  <si>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</si>
  <si>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</si>
  <si>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</si>
  <si>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</si>
  <si>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</si>
  <si>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</si>
  <si>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</si>
  <si>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</si>
  <si>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</si>
  <si>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</si>
  <si>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</si>
  <si>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</si>
  <si>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</si>
  <si>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</si>
  <si>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</si>
  <si>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</si>
  <si>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</si>
  <si>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</si>
  <si>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</si>
  <si>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</si>
  <si>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</si>
  <si>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</si>
  <si>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</si>
  <si>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</si>
  <si>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</si>
  <si>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</si>
  <si>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</si>
  <si>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</si>
  <si>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</si>
  <si>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</si>
  <si>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</si>
  <si>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</si>
  <si>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</si>
  <si>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</si>
  <si>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</si>
  <si>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</si>
  <si>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</si>
  <si>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</si>
  <si>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</si>
  <si>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</si>
  <si>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</si>
  <si>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</si>
  <si>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</si>
  <si>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</si>
  <si>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</si>
  <si>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</si>
  <si>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</si>
  <si>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</si>
  <si>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</si>
  <si>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</si>
  <si>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</si>
  <si>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</si>
  <si>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</si>
  <si>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</si>
  <si>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</si>
  <si>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</si>
  <si>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</si>
  <si>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</si>
  <si>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</si>
  <si>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</si>
  <si>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</si>
  <si>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</si>
  <si>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</si>
  <si>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</si>
  <si>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</si>
  <si>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</si>
  <si>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</si>
  <si>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</si>
  <si>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</si>
  <si>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</si>
  <si>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</si>
  <si>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</si>
  <si>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</si>
  <si>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</si>
  <si>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</si>
  <si>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</si>
  <si>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</si>
  <si>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</si>
  <si>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</si>
  <si>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</si>
  <si>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</si>
  <si>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</si>
  <si>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</si>
  <si>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</si>
  <si>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</si>
  <si>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</si>
  <si>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</si>
  <si>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</si>
  <si>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</si>
  <si>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</si>
  <si>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</si>
  <si>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</si>
  <si>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</si>
  <si>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</si>
  <si>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</si>
  <si>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</si>
  <si>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</si>
  <si>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</si>
  <si>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</si>
  <si>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</si>
  <si>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</si>
  <si>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</si>
  <si>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</si>
  <si>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</si>
  <si>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</si>
  <si>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</si>
  <si>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</si>
  <si>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</si>
  <si>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</si>
  <si>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</si>
  <si>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</si>
  <si>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</si>
  <si>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</si>
  <si>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</si>
  <si>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</si>
  <si>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</si>
  <si>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</si>
  <si>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</si>
  <si>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</si>
  <si>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</si>
  <si>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</si>
  <si>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</si>
  <si>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</si>
  <si>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</si>
  <si>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</si>
  <si>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</si>
  <si>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</si>
  <si>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</si>
  <si>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</si>
  <si>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</si>
  <si>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</si>
  <si>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</si>
  <si>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</si>
  <si>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</si>
  <si>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</si>
  <si>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</si>
  <si>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</si>
  <si>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</si>
  <si>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</si>
  <si>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</si>
  <si>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</si>
  <si>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</si>
  <si>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</si>
  <si>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</si>
  <si>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</si>
  <si>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</si>
  <si>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</si>
  <si>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</si>
  <si>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</si>
  <si>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</si>
  <si>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</si>
  <si>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</si>
  <si>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</si>
  <si>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</si>
  <si>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</si>
  <si>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</si>
  <si>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</si>
  <si>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</si>
  <si>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</si>
  <si>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</si>
  <si>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</si>
  <si>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</si>
  <si>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</si>
  <si>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</si>
  <si>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</si>
  <si>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</si>
  <si>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</si>
  <si>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</si>
  <si>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</si>
  <si>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</si>
  <si>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</si>
  <si>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</si>
  <si>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</si>
  <si>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</si>
  <si>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</si>
  <si>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</si>
  <si>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</si>
  <si>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</si>
  <si>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</si>
  <si>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</si>
  <si>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</si>
  <si>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</si>
  <si>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</si>
  <si>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</si>
  <si>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</si>
  <si>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</si>
  <si>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</si>
  <si>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</si>
  <si>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</si>
  <si>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</si>
  <si>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</si>
  <si>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</si>
  <si>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</si>
  <si>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</si>
  <si>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</si>
  <si>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</si>
  <si>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</si>
  <si>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</si>
  <si>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</si>
  <si>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</si>
  <si>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</si>
  <si>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</si>
  <si>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</si>
  <si>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</si>
  <si>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</si>
  <si>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</si>
  <si>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</si>
  <si>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</si>
  <si>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</si>
  <si>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</si>
  <si>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</si>
  <si>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</si>
  <si>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</si>
  <si>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</si>
  <si>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</si>
  <si>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</si>
  <si>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</si>
  <si>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</si>
  <si>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</si>
  <si>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</si>
  <si>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</si>
  <si>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</si>
  <si>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</si>
  <si>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</si>
  <si>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</si>
  <si>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</si>
  <si>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</si>
  <si>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</si>
  <si>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</si>
  <si>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</si>
  <si>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</si>
  <si>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</si>
  <si>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</si>
  <si>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</si>
  <si>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</si>
  <si>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</si>
  <si>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</si>
  <si>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</si>
  <si>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</si>
  <si>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</si>
  <si>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</si>
  <si>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</si>
  <si>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</si>
  <si>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</si>
  <si>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</si>
  <si>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</si>
  <si>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</si>
  <si>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</si>
  <si>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</si>
  <si>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</si>
  <si>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</si>
  <si>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</si>
  <si>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</si>
  <si>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</si>
  <si>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</si>
  <si>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</si>
  <si>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</si>
  <si>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</si>
  <si>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</si>
  <si>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</si>
  <si>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</si>
  <si>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</si>
  <si>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</si>
  <si>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</si>
  <si>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</si>
  <si>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</si>
  <si>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</si>
  <si>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</si>
  <si>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</si>
  <si>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</si>
  <si>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</si>
  <si>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</si>
  <si>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</si>
  <si>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</si>
  <si>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</si>
  <si>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</si>
  <si>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</si>
  <si>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</si>
  <si>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</si>
  <si>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</si>
  <si>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</si>
  <si>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</si>
  <si>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</si>
  <si>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</si>
  <si>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</si>
  <si>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</si>
  <si>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</si>
  <si>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</si>
  <si>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</si>
  <si>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</si>
  <si>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</si>
  <si>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</si>
  <si>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</si>
  <si>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</si>
  <si>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</si>
  <si>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</si>
  <si>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</si>
  <si>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</si>
  <si>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</si>
  <si>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</si>
  <si>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</si>
  <si>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</si>
  <si>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</si>
  <si>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</si>
  <si>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</si>
  <si>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</si>
  <si>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</si>
  <si>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</si>
  <si>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</si>
  <si>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</si>
  <si>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</si>
  <si>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</si>
  <si>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</si>
  <si>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</si>
  <si>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</si>
  <si>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</si>
  <si>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</si>
  <si>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</si>
  <si>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</si>
  <si>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</si>
  <si>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</si>
  <si>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</si>
  <si>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</si>
  <si>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</si>
  <si>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</si>
  <si>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</si>
  <si>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</si>
  <si>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</si>
  <si>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</si>
  <si>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</si>
  <si>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</si>
  <si>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</si>
  <si>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</si>
  <si>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</si>
  <si>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</si>
  <si>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</si>
  <si>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</si>
  <si>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</si>
  <si>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</si>
  <si>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</si>
  <si>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</si>
  <si>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</si>
  <si>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</si>
  <si>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</si>
  <si>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</si>
  <si>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</si>
  <si>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</si>
  <si>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</si>
  <si>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</si>
  <si>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</si>
  <si>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</si>
  <si>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</si>
  <si>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</si>
  <si>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</si>
  <si>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</si>
  <si>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</si>
  <si>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</si>
  <si>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</si>
  <si>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</si>
  <si>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</si>
  <si>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</si>
  <si>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</si>
  <si>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</si>
  <si>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</si>
  <si>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</si>
  <si>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</si>
  <si>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</si>
  <si>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</si>
  <si>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</si>
  <si>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</si>
  <si>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</si>
  <si>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</si>
  <si>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</si>
  <si>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</si>
  <si>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</si>
  <si>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</si>
  <si>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</si>
  <si>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</si>
  <si>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</si>
  <si>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</si>
  <si>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</si>
  <si>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</si>
  <si>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</si>
  <si>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</si>
  <si>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</si>
  <si>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</si>
  <si>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</si>
  <si>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</si>
  <si>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</si>
  <si>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</si>
  <si>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</si>
  <si>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</si>
  <si>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</si>
  <si>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</si>
  <si>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</si>
  <si>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</si>
  <si>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</si>
  <si>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</si>
  <si>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</si>
  <si>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</si>
  <si>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</si>
  <si>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</si>
  <si>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</si>
  <si>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</si>
  <si>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</si>
  <si>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</si>
  <si>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</si>
  <si>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</si>
  <si>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</si>
  <si>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</si>
  <si>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</si>
  <si>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</si>
  <si>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</si>
  <si>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</si>
  <si>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</si>
  <si>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</si>
  <si>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</si>
  <si>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</si>
  <si>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</si>
  <si>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</si>
  <si>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</si>
  <si>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</si>
  <si>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</si>
  <si>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</si>
  <si>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</si>
  <si>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</si>
  <si>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</si>
  <si>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</si>
  <si>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</si>
  <si>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</si>
  <si>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</si>
  <si>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</si>
  <si>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</si>
  <si>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</si>
  <si>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</si>
  <si>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</si>
  <si>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</si>
  <si>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</si>
  <si>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</si>
  <si>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</si>
  <si>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</si>
  <si>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</si>
  <si>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</si>
  <si>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</si>
  <si>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</si>
  <si>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</si>
  <si>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</si>
  <si>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</si>
  <si>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</si>
  <si>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</si>
  <si>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</si>
  <si>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</si>
  <si>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</si>
  <si>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</si>
  <si>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</si>
  <si>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</si>
  <si>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</si>
  <si>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</si>
  <si>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</si>
  <si>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</si>
  <si>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</si>
  <si>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</si>
  <si>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</si>
  <si>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</si>
  <si>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</si>
  <si>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</si>
  <si>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</si>
  <si>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</si>
  <si>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</si>
  <si>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</si>
  <si>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</si>
  <si>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</si>
  <si>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</si>
  <si>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</si>
  <si>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</si>
  <si>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</si>
  <si>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</si>
  <si>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</si>
  <si>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</si>
  <si>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</si>
  <si>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</si>
  <si>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</si>
  <si>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</si>
  <si>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</si>
  <si>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</si>
  <si>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</si>
  <si>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</si>
  <si>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</si>
  <si>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</si>
  <si>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</si>
  <si>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</si>
  <si>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</si>
  <si>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</si>
  <si>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</si>
  <si>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</si>
  <si>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</si>
  <si>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</si>
  <si>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</si>
  <si>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</si>
  <si>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</si>
  <si>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</si>
  <si>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</si>
  <si>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</si>
  <si>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</si>
  <si>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</si>
  <si>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</si>
  <si>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</si>
  <si>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</si>
  <si>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</si>
  <si>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</si>
  <si>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</si>
  <si>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</si>
  <si>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</si>
  <si>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</si>
  <si>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</si>
  <si>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</si>
  <si>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</si>
  <si>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</si>
  <si>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</si>
  <si>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</si>
  <si>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</si>
  <si>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</si>
  <si>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</si>
  <si>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</si>
  <si>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</si>
  <si>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</si>
  <si>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</si>
  <si>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</si>
  <si>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</si>
  <si>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</si>
  <si>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</si>
  <si>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</si>
  <si>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</si>
  <si>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</si>
  <si>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</si>
  <si>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</si>
  <si>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</si>
  <si>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</si>
  <si>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</si>
  <si>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</si>
  <si>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</si>
  <si>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</si>
  <si>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</si>
  <si>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</si>
  <si>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</si>
  <si>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</si>
  <si>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</si>
  <si>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</si>
  <si>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</si>
  <si>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</si>
  <si>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</si>
  <si>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</si>
  <si>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</si>
  <si>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</si>
  <si>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</si>
  <si>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</si>
  <si>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</si>
  <si>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</si>
  <si>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</si>
  <si>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</si>
  <si>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</si>
  <si>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</si>
  <si>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</si>
  <si>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</si>
  <si>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</si>
  <si>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</si>
  <si>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</si>
  <si>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</si>
  <si>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</si>
  <si>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</si>
  <si>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</si>
  <si>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</si>
  <si>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</si>
  <si>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</si>
  <si>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</si>
  <si>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</si>
  <si>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</si>
  <si>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</si>
  <si>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</si>
  <si>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</si>
  <si>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</si>
  <si>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</si>
  <si>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</si>
  <si>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</si>
  <si>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</si>
  <si>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</si>
  <si>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</si>
  <si>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</si>
  <si>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</si>
  <si>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</si>
  <si>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</si>
  <si>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</si>
  <si>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</si>
  <si>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</si>
  <si>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</si>
  <si>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</si>
  <si>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</si>
  <si>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</si>
  <si>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</si>
  <si>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</si>
  <si>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</si>
  <si>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</si>
  <si>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</si>
  <si>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</si>
  <si>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</si>
  <si>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</si>
  <si>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</si>
  <si>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</si>
  <si>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</si>
  <si>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</si>
  <si>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</si>
  <si>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</si>
  <si>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</si>
  <si>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</si>
  <si>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</si>
  <si>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</si>
  <si>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</si>
  <si>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</si>
  <si>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</si>
  <si>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</si>
  <si>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</si>
  <si>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</si>
  <si>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</si>
  <si>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</si>
  <si>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</si>
  <si>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</si>
  <si>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</si>
  <si>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</si>
  <si>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</si>
  <si>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</si>
  <si>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</si>
  <si>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</si>
  <si>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</si>
  <si>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</si>
  <si>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</si>
  <si>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</si>
  <si>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</si>
  <si>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</si>
  <si>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</si>
  <si>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</si>
  <si>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</si>
  <si>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</si>
  <si>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</si>
  <si>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</si>
  <si>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</si>
  <si>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</si>
  <si>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</si>
  <si>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</si>
  <si>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</si>
  <si>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</si>
  <si>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</si>
  <si>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</si>
  <si>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</si>
  <si>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</si>
  <si>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</si>
  <si>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</si>
  <si>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</si>
  <si>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</si>
  <si>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</si>
  <si>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</si>
  <si>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</si>
  <si>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</si>
  <si>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</si>
  <si>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</si>
  <si>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</si>
  <si>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</si>
  <si>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</si>
  <si>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</si>
  <si>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</si>
  <si>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</si>
  <si>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</si>
  <si>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</si>
  <si>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</si>
  <si>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</si>
  <si>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</si>
  <si>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</si>
  <si>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</si>
  <si>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</si>
  <si>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</si>
  <si>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</si>
  <si>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</si>
  <si>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</si>
  <si>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</si>
  <si>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</si>
  <si>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</si>
  <si>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</si>
  <si>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</si>
  <si>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</si>
  <si>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</si>
  <si>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</si>
  <si>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</si>
  <si>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</si>
  <si>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</si>
  <si>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</si>
  <si>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</si>
  <si>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</si>
  <si>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</si>
  <si>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</si>
  <si>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</si>
  <si>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</si>
  <si>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</si>
  <si>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</si>
  <si>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</si>
  <si>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</si>
  <si>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</si>
  <si>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</si>
  <si>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</si>
  <si>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</si>
  <si>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</si>
  <si>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</si>
  <si>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</si>
  <si>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</si>
  <si>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</si>
  <si>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</si>
  <si>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</si>
  <si>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</si>
  <si>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</si>
  <si>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</si>
  <si>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</si>
  <si>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</si>
  <si>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</si>
  <si>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</si>
  <si>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</si>
  <si>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</si>
  <si>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</si>
  <si>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</si>
  <si>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</si>
  <si>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</si>
  <si>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</si>
  <si>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</si>
  <si>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</si>
  <si>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</si>
  <si>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</si>
  <si>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</si>
  <si>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</si>
  <si>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</si>
  <si>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</si>
  <si>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</si>
  <si>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</si>
  <si>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</si>
  <si>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</si>
  <si>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</si>
  <si>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</si>
  <si>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</si>
  <si>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</si>
  <si>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</si>
  <si>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</si>
  <si>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</si>
  <si>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</si>
  <si>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</si>
  <si>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</si>
  <si>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</si>
  <si>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</si>
  <si>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</si>
  <si>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</si>
  <si>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</si>
  <si>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</si>
  <si>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</si>
  <si>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</si>
  <si>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</si>
  <si>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</si>
  <si>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</si>
  <si>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</si>
  <si>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</si>
  <si>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</si>
  <si>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</si>
  <si>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</si>
  <si>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</si>
  <si>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</si>
  <si>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</si>
  <si>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</si>
  <si>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</si>
  <si>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</si>
  <si>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</si>
  <si>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</si>
  <si>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</si>
  <si>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</si>
  <si>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</si>
  <si>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</si>
  <si>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</si>
  <si>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</si>
  <si>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</si>
  <si>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</si>
  <si>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</si>
  <si>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</si>
  <si>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</si>
  <si>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</si>
  <si>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</si>
  <si>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</si>
  <si>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</si>
  <si>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</si>
  <si>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</si>
  <si>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</si>
  <si>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</si>
  <si>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</si>
  <si>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</si>
  <si>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</si>
  <si>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</si>
  <si>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</si>
  <si>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</si>
  <si>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</si>
  <si>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</si>
  <si>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</si>
  <si>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</si>
  <si>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</si>
  <si>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</si>
  <si>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</si>
  <si>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</si>
  <si>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</si>
  <si>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</si>
  <si>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</si>
  <si>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</si>
  <si>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</si>
  <si>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</si>
  <si>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</si>
  <si>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</si>
  <si>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</si>
  <si>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</si>
  <si>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</si>
  <si>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</si>
  <si>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</si>
  <si>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</si>
  <si>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</si>
  <si>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</si>
  <si>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</si>
  <si>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</si>
  <si>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</si>
  <si>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</si>
  <si>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</si>
  <si>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</si>
  <si>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</si>
  <si>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</si>
  <si>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</si>
  <si>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</si>
  <si>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</si>
  <si>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</si>
  <si>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</si>
  <si>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</si>
  <si>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</si>
  <si>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</si>
  <si>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</si>
  <si>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</si>
  <si>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</si>
  <si>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</si>
  <si>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</si>
  <si>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</si>
  <si>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</si>
  <si>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</si>
  <si>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</si>
  <si>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</si>
  <si>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</si>
  <si>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</si>
  <si>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</si>
  <si>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</si>
  <si>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</si>
  <si>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</si>
  <si>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</si>
  <si>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</si>
  <si>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</si>
  <si>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</si>
  <si>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</si>
  <si>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</si>
  <si>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</si>
  <si>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</si>
  <si>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</si>
  <si>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</si>
  <si>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</si>
  <si>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</si>
  <si>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</si>
  <si>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</si>
  <si>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</si>
  <si>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</si>
  <si>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</si>
  <si>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</si>
  <si>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</si>
  <si>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</si>
  <si>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</si>
  <si>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</si>
  <si>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</si>
  <si>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</si>
  <si>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</si>
  <si>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</si>
  <si>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</si>
  <si>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</si>
  <si>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</si>
  <si>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</si>
  <si>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</si>
  <si>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</si>
  <si>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</si>
  <si>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</si>
  <si>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</si>
  <si>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</si>
  <si>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</si>
  <si>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</si>
  <si>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</si>
  <si>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</si>
  <si>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</si>
  <si>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</si>
  <si>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</si>
  <si>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</si>
  <si>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</si>
  <si>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</si>
  <si>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</si>
  <si>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</si>
  <si>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</si>
  <si>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</si>
  <si>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</si>
  <si>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</si>
  <si>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</si>
  <si>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</si>
  <si>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</si>
  <si>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</si>
  <si>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</si>
  <si>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</si>
  <si>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</si>
  <si>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</si>
  <si>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</si>
  <si>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</si>
  <si>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</si>
  <si>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</si>
  <si>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</si>
  <si>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</si>
  <si>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</si>
  <si>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</si>
  <si>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</si>
  <si>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</si>
  <si>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</si>
  <si>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</si>
  <si>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</si>
  <si>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</si>
  <si>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</si>
  <si>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</si>
  <si>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</si>
  <si>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</si>
  <si>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</si>
  <si>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</si>
  <si>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</si>
  <si>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</si>
  <si>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</si>
  <si>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</si>
  <si>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</si>
  <si>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</si>
  <si>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</si>
  <si>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</si>
  <si>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</si>
  <si>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</si>
  <si>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</si>
  <si>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</si>
  <si>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</si>
  <si>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</si>
  <si>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</si>
  <si>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</si>
  <si>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</si>
  <si>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</si>
  <si>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</si>
  <si>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</si>
  <si>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</si>
  <si>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</si>
  <si>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</si>
  <si>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</si>
  <si>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</si>
  <si>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</si>
  <si>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</si>
  <si>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</si>
  <si>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</si>
  <si>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</si>
  <si>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</si>
  <si>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</si>
  <si>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</si>
  <si>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</si>
  <si>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</si>
  <si>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</si>
  <si>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</si>
  <si>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</si>
  <si>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</si>
  <si>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</si>
  <si>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</si>
  <si>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</si>
  <si>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</si>
  <si>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</si>
  <si>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</si>
  <si>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</si>
  <si>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</si>
  <si>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</si>
  <si>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</si>
  <si>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</si>
  <si>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</si>
  <si>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</si>
  <si>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</si>
  <si>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</si>
  <si>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</si>
  <si>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</si>
  <si>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</si>
  <si>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</si>
  <si>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</si>
  <si>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</si>
  <si>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</si>
  <si>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</si>
  <si>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</si>
  <si>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</si>
  <si>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</si>
  <si>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</si>
  <si>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</si>
  <si>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</si>
  <si>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</si>
  <si>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</si>
  <si>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</si>
  <si>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</si>
  <si>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</si>
  <si>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</si>
  <si>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</si>
  <si>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</si>
  <si>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</si>
  <si>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</si>
  <si>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</si>
  <si>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</si>
  <si>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</si>
  <si>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</si>
  <si>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</si>
  <si>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</si>
  <si>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</si>
  <si>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</si>
  <si>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</si>
  <si>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</si>
  <si>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</si>
  <si>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</si>
  <si>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</si>
  <si>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</si>
  <si>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</si>
  <si>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</si>
  <si>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</si>
  <si>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</si>
  <si>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</si>
  <si>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</si>
  <si>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</si>
  <si>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</si>
  <si>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</si>
  <si>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</si>
  <si>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</si>
  <si>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</si>
  <si>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</si>
  <si>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</si>
  <si>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</si>
  <si>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</si>
  <si>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</si>
  <si>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</si>
  <si>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</si>
  <si>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</si>
  <si>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</si>
  <si>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</si>
  <si>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</si>
  <si>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</si>
  <si>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</si>
  <si>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</si>
  <si>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</si>
  <si>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</si>
  <si>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</si>
  <si>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</si>
  <si>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</si>
  <si>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</si>
  <si>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</si>
  <si>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</si>
  <si>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</si>
  <si>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</si>
  <si>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</si>
  <si>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</si>
  <si>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</si>
  <si>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</si>
  <si>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</si>
  <si>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</si>
  <si>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</si>
  <si>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</si>
  <si>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</si>
  <si>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</si>
  <si>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</si>
  <si>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</si>
  <si>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</si>
  <si>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</si>
  <si>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</si>
  <si>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</si>
  <si>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</si>
  <si>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</si>
  <si>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</si>
  <si>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</si>
  <si>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</si>
  <si>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</si>
  <si>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</si>
  <si>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</si>
  <si>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</si>
  <si>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</si>
  <si>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</si>
  <si>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</si>
  <si>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GLOBAL PORTS CONGESTION INDEX- COAL AND ORE - 30th September 2015</t>
  </si>
  <si>
    <t>Week 40/15</t>
  </si>
  <si>
    <r>
      <rPr>
        <sz val="9"/>
        <color indexed="9"/>
        <rFont val="/15"/>
      </rPr>
      <t>Week 40/1</t>
    </r>
    <r>
      <rPr>
        <sz val="9"/>
        <color indexed="9"/>
        <rFont val="Tahoma"/>
        <family val="2"/>
      </rPr>
      <t>5</t>
    </r>
  </si>
  <si>
    <t>Date: 30th September 2015</t>
  </si>
  <si>
    <t>week 40/15</t>
  </si>
  <si>
    <t>-1</t>
  </si>
  <si>
    <t>-7</t>
  </si>
  <si>
    <t>+2</t>
  </si>
  <si>
    <t>+1</t>
  </si>
  <si>
    <t>+3</t>
  </si>
  <si>
    <t>+5</t>
  </si>
  <si>
    <t>+7</t>
  </si>
  <si>
    <t>+6</t>
  </si>
  <si>
    <t>+4</t>
  </si>
  <si>
    <t>-3</t>
  </si>
  <si>
    <t>-2</t>
  </si>
  <si>
    <t>-6</t>
  </si>
  <si>
    <t>-4</t>
  </si>
  <si>
    <t>-5</t>
  </si>
  <si>
    <t>-0.7</t>
  </si>
  <si>
    <t>+0.8</t>
  </si>
  <si>
    <t>-0.1</t>
  </si>
  <si>
    <t>+0.9</t>
  </si>
  <si>
    <t>-0.2</t>
  </si>
  <si>
    <t>-0.5</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</si>
</sst>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1">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
      <patternFill patternType="solid">
        <fgColor rgb="FFFF0000"/>
        <bgColor indexed="62"/>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4">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0" fontId="31" fillId="0" borderId="14" xfId="0" quotePrefix="1" applyNumberFormat="1" applyFont="1" applyFill="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24" xfId="0" applyFont="1" applyBorder="1" applyAlignment="1">
      <alignment horizontal="center" vertical="center"/>
    </xf>
    <xf numFmtId="0" fontId="36" fillId="0" borderId="46" xfId="0" applyFont="1" applyBorder="1" applyAlignment="1">
      <alignment horizont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0" fontId="0" fillId="0" borderId="44" xfId="0" applyBorder="1"/>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51" fillId="10" borderId="0" xfId="0" applyFont="1" applyFill="1" applyBorder="1" applyAlignment="1">
      <alignment horizontal="left"/>
    </xf>
    <xf numFmtId="0" fontId="51" fillId="10" borderId="5" xfId="0" applyFont="1" applyFill="1" applyBorder="1" applyAlignment="1">
      <alignment horizontal="left"/>
    </xf>
    <xf numFmtId="0" fontId="51" fillId="10" borderId="0" xfId="0" applyFont="1" applyFill="1" applyBorder="1" applyAlignment="1">
      <alignment horizontal="left" wrapText="1"/>
    </xf>
    <xf numFmtId="0" fontId="42" fillId="2" borderId="49" xfId="0" applyFont="1" applyFill="1" applyBorder="1" applyAlignment="1">
      <alignment horizontal="left"/>
    </xf>
    <xf numFmtId="164" fontId="42" fillId="2" borderId="49" xfId="0" applyNumberFormat="1" applyFont="1" applyFill="1" applyBorder="1" applyAlignment="1">
      <alignment horizontal="center"/>
    </xf>
    <xf numFmtId="164" fontId="31" fillId="0" borderId="49" xfId="0" quotePrefix="1" applyNumberFormat="1" applyFont="1" applyFill="1" applyBorder="1" applyAlignment="1">
      <alignment horizontal="center"/>
    </xf>
    <xf numFmtId="0" fontId="44" fillId="0" borderId="33" xfId="0" applyFont="1" applyBorder="1" applyAlignment="1">
      <alignment horizontal="center" vertical="center"/>
    </xf>
    <xf numFmtId="0" fontId="44" fillId="0" borderId="43"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9" xfId="0" applyFont="1" applyBorder="1" applyAlignment="1">
      <alignment horizontal="center" vertical="center"/>
    </xf>
    <xf numFmtId="0" fontId="44" fillId="0" borderId="35" xfId="0" applyFont="1" applyBorder="1" applyAlignment="1">
      <alignment horizontal="center" vertical="center"/>
    </xf>
    <xf numFmtId="0" fontId="44" fillId="0" borderId="47" xfId="0" applyFont="1" applyBorder="1" applyAlignment="1">
      <alignment horizontal="center" vertical="center"/>
    </xf>
    <xf numFmtId="0" fontId="44" fillId="0" borderId="45" xfId="0" applyFont="1" applyBorder="1" applyAlignment="1">
      <alignment horizontal="center" vertic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6">
    <dxf>
      <fill>
        <patternFill>
          <bgColor rgb="FF00B050"/>
        </patternFill>
      </fill>
    </dxf>
    <dxf>
      <fill>
        <patternFill>
          <bgColor rgb="FFF34B39"/>
        </patternFill>
      </fill>
    </dxf>
    <dxf>
      <fill>
        <patternFill>
          <bgColor rgb="FF00B050"/>
        </patternFill>
      </fill>
    </dxf>
    <dxf>
      <fill>
        <patternFill>
          <bgColor rgb="FFF34B39"/>
        </patternFill>
      </fill>
    </dxf>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Africa'!$B$342:$B$433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'South Africa'!$D$342:$D$434</c:f>
              <c:numCache>
                <c:formatCode>General</c:formatCode>
                <c:ptCount val="93"/>
                <c:pt idx="0">
                  <c:v>3</c:v>
                </c:pt>
                <c:pt idx="1">
                  <c:v>0</c:v>
                </c:pt>
                <c:pt idx="2">
                  <c:v>0</c:v>
                </c:pt>
                <c:pt idx="3">
                  <c:v>2</c:v>
                </c:pt>
                <c:pt idx="4">
                  <c:v>1</c:v>
                </c:pt>
                <c:pt idx="5">
                  <c:v>7</c:v>
                </c:pt>
                <c:pt idx="6">
                  <c:v>5</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numCache>
            </c:numRef>
          </c:val>
        </c:ser>
        <c:ser>
          <c:idx val="1"/>
          <c:order val="1"/>
          <c:tx>
            <c:v>Panamax</c:v>
          </c:tx>
          <c:spPr>
            <a:ln w="25400">
              <a:solidFill>
                <a:srgbClr val="993366"/>
              </a:solidFill>
              <a:prstDash val="solid"/>
            </a:ln>
          </c:spPr>
          <c:marker>
            <c:symbol val="none"/>
          </c:marker>
          <c:cat>
            <c:strRef>
              <c:f>'South Africa'!$B$342:$B$433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'South Africa'!$E$342:$E$434</c:f>
              <c:numCache>
                <c:formatCode>General</c:formatCode>
                <c:ptCount val="93"/>
                <c:pt idx="0">
                  <c:v>0</c:v>
                </c:pt>
                <c:pt idx="1">
                  <c:v>0</c:v>
                </c:pt>
                <c:pt idx="2">
                  <c:v>0</c:v>
                </c:pt>
                <c:pt idx="3">
                  <c:v>0</c:v>
                </c:pt>
                <c:pt idx="4">
                  <c:v>0</c:v>
                </c:pt>
                <c:pt idx="5">
                  <c:v>5</c:v>
                </c:pt>
                <c:pt idx="6">
                  <c:v>4</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numCache>
            </c:numRef>
          </c:val>
        </c:ser>
        <c:ser>
          <c:idx val="2"/>
          <c:order val="2"/>
          <c:tx>
            <c:v>Capesize</c:v>
          </c:tx>
          <c:spPr>
            <a:ln w="25400">
              <a:solidFill>
                <a:srgbClr val="90713A"/>
              </a:solidFill>
              <a:prstDash val="solid"/>
            </a:ln>
          </c:spPr>
          <c:marker>
            <c:symbol val="none"/>
          </c:marker>
          <c:cat>
            <c:strRef>
              <c:f>'South Africa'!$B$342:$B$433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'South Africa'!$F$342:$F$434</c:f>
              <c:numCache>
                <c:formatCode>General</c:formatCode>
                <c:ptCount val="93"/>
                <c:pt idx="0">
                  <c:v>0</c:v>
                </c:pt>
                <c:pt idx="1">
                  <c:v>0</c:v>
                </c:pt>
                <c:pt idx="2">
                  <c:v>2</c:v>
                </c:pt>
                <c:pt idx="3">
                  <c:v>2</c:v>
                </c:pt>
                <c:pt idx="4">
                  <c:v>2</c:v>
                </c:pt>
                <c:pt idx="5">
                  <c:v>6</c:v>
                </c:pt>
                <c:pt idx="6">
                  <c:v>3</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numCache>
            </c:numRef>
          </c:val>
        </c:ser>
        <c:ser>
          <c:idx val="3"/>
          <c:order val="3"/>
          <c:tx>
            <c:v>Total</c:v>
          </c:tx>
          <c:spPr>
            <a:ln w="25400">
              <a:solidFill>
                <a:srgbClr val="666699"/>
              </a:solidFill>
              <a:prstDash val="solid"/>
            </a:ln>
          </c:spPr>
          <c:marker>
            <c:symbol val="none"/>
          </c:marker>
          <c:cat>
            <c:strRef>
              <c:f>'South Africa'!$B$342:$B$433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'South Africa'!$G$342:$G$431</c:f>
              <c:numCache>
                <c:formatCode>General</c:formatCode>
                <c:ptCount val="90"/>
                <c:pt idx="0">
                  <c:v>4</c:v>
                </c:pt>
                <c:pt idx="1">
                  <c:v>0</c:v>
                </c:pt>
                <c:pt idx="2">
                  <c:v>0</c:v>
                </c:pt>
                <c:pt idx="3">
                  <c:v>7</c:v>
                </c:pt>
                <c:pt idx="4">
                  <c:v>7</c:v>
                </c:pt>
                <c:pt idx="5">
                  <c:v>18</c:v>
                </c:pt>
                <c:pt idx="6">
                  <c:v>12</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numCache>
            </c:numRef>
          </c:val>
        </c:ser>
        <c:marker val="1"/>
        <c:axId val="51171712"/>
        <c:axId val="51173248"/>
      </c:lineChart>
      <c:catAx>
        <c:axId val="511717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173248"/>
        <c:crosses val="autoZero"/>
        <c:auto val="1"/>
        <c:lblAlgn val="ctr"/>
        <c:lblOffset val="100"/>
        <c:tickLblSkip val="4"/>
      </c:catAx>
      <c:valAx>
        <c:axId val="5117324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171712"/>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073"/>
          <c:h val="0.3172413793103529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501"/>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Australia!$B$540:$B$632</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Australia!$D$540:$D$632</c:f>
              <c:numCache>
                <c:formatCode>General</c:formatCode>
                <c:ptCount val="93"/>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numCache>
            </c:numRef>
          </c:val>
        </c:ser>
        <c:ser>
          <c:idx val="1"/>
          <c:order val="1"/>
          <c:tx>
            <c:v>Panamax</c:v>
          </c:tx>
          <c:spPr>
            <a:ln w="25400">
              <a:solidFill>
                <a:srgbClr val="993366"/>
              </a:solidFill>
              <a:prstDash val="solid"/>
            </a:ln>
          </c:spPr>
          <c:marker>
            <c:symbol val="none"/>
          </c:marker>
          <c:cat>
            <c:strRef>
              <c:f>Australia!$B$540:$B$632</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Australia!$E$540:$E$632</c:f>
              <c:numCache>
                <c:formatCode>General</c:formatCode>
                <c:ptCount val="93"/>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numCache>
            </c:numRef>
          </c:val>
        </c:ser>
        <c:ser>
          <c:idx val="2"/>
          <c:order val="2"/>
          <c:tx>
            <c:v>Capesize</c:v>
          </c:tx>
          <c:spPr>
            <a:ln w="25400">
              <a:solidFill>
                <a:srgbClr val="90713A"/>
              </a:solidFill>
              <a:prstDash val="solid"/>
            </a:ln>
          </c:spPr>
          <c:marker>
            <c:symbol val="none"/>
          </c:marker>
          <c:cat>
            <c:strRef>
              <c:f>Australia!$B$540:$B$632</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Australia!$F$540:$F$632</c:f>
              <c:numCache>
                <c:formatCode>General</c:formatCode>
                <c:ptCount val="93"/>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numCache>
            </c:numRef>
          </c:val>
        </c:ser>
        <c:ser>
          <c:idx val="3"/>
          <c:order val="3"/>
          <c:tx>
            <c:v>Total</c:v>
          </c:tx>
          <c:spPr>
            <a:ln w="25400">
              <a:solidFill>
                <a:srgbClr val="666699"/>
              </a:solidFill>
              <a:prstDash val="solid"/>
            </a:ln>
          </c:spPr>
          <c:marker>
            <c:symbol val="none"/>
          </c:marker>
          <c:cat>
            <c:strRef>
              <c:f>Australia!$B$540:$B$632</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Australia!$I$540:$I$632</c:f>
              <c:numCache>
                <c:formatCode>General</c:formatCode>
                <c:ptCount val="93"/>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numCache>
            </c:numRef>
          </c:val>
        </c:ser>
        <c:marker val="1"/>
        <c:axId val="51634176"/>
        <c:axId val="51635712"/>
      </c:lineChart>
      <c:catAx>
        <c:axId val="516341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635712"/>
        <c:crosses val="autoZero"/>
        <c:auto val="1"/>
        <c:lblAlgn val="ctr"/>
        <c:lblOffset val="100"/>
        <c:tickLblSkip val="4"/>
      </c:catAx>
      <c:valAx>
        <c:axId val="516357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634176"/>
        <c:crosses val="autoZero"/>
        <c:crossBetween val="between"/>
      </c:valAx>
      <c:spPr>
        <a:solidFill>
          <a:srgbClr val="FFFFFF"/>
        </a:solidFill>
        <a:ln w="25400">
          <a:noFill/>
        </a:ln>
      </c:spPr>
    </c:plotArea>
    <c:legend>
      <c:legendPos val="r"/>
      <c:layout>
        <c:manualLayout>
          <c:xMode val="edge"/>
          <c:yMode val="edge"/>
          <c:x val="0.86086365841824464"/>
          <c:y val="0.15546340444469087"/>
          <c:w val="0.13913634158175744"/>
          <c:h val="0.3337100509495207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0655"/>
          <c:h val="0.59027977932325348"/>
        </c:manualLayout>
      </c:layout>
      <c:lineChart>
        <c:grouping val="standard"/>
        <c:ser>
          <c:idx val="0"/>
          <c:order val="0"/>
          <c:tx>
            <c:v>Supramax</c:v>
          </c:tx>
          <c:spPr>
            <a:ln w="25400">
              <a:solidFill>
                <a:srgbClr val="666699"/>
              </a:solidFill>
              <a:prstDash val="solid"/>
            </a:ln>
          </c:spPr>
          <c:marker>
            <c:symbol val="none"/>
          </c:marker>
          <c:cat>
            <c:strRef>
              <c:f>Brazil!$B$438:$B$529</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Brazil!$D$438:$D$530</c:f>
              <c:numCache>
                <c:formatCode>General</c:formatCode>
                <c:ptCount val="93"/>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numCache>
            </c:numRef>
          </c:val>
        </c:ser>
        <c:ser>
          <c:idx val="1"/>
          <c:order val="1"/>
          <c:tx>
            <c:v>Panamax</c:v>
          </c:tx>
          <c:spPr>
            <a:ln w="25400">
              <a:solidFill>
                <a:srgbClr val="993366"/>
              </a:solidFill>
              <a:prstDash val="solid"/>
            </a:ln>
          </c:spPr>
          <c:marker>
            <c:symbol val="none"/>
          </c:marker>
          <c:cat>
            <c:strRef>
              <c:f>Brazil!$B$438:$B$529</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Brazil!$E$438:$E$530</c:f>
              <c:numCache>
                <c:formatCode>General</c:formatCode>
                <c:ptCount val="93"/>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numCache>
            </c:numRef>
          </c:val>
        </c:ser>
        <c:ser>
          <c:idx val="2"/>
          <c:order val="2"/>
          <c:tx>
            <c:v>Capesize</c:v>
          </c:tx>
          <c:spPr>
            <a:ln w="25400">
              <a:solidFill>
                <a:srgbClr val="90713A"/>
              </a:solidFill>
              <a:prstDash val="solid"/>
            </a:ln>
          </c:spPr>
          <c:marker>
            <c:symbol val="none"/>
          </c:marker>
          <c:cat>
            <c:strRef>
              <c:f>Brazil!$B$438:$B$529</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Brazil!$F$438:$F$530</c:f>
              <c:numCache>
                <c:formatCode>General</c:formatCode>
                <c:ptCount val="93"/>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numCache>
            </c:numRef>
          </c:val>
        </c:ser>
        <c:ser>
          <c:idx val="3"/>
          <c:order val="3"/>
          <c:tx>
            <c:v>Total</c:v>
          </c:tx>
          <c:spPr>
            <a:ln w="25400">
              <a:solidFill>
                <a:srgbClr val="666699"/>
              </a:solidFill>
              <a:prstDash val="solid"/>
            </a:ln>
          </c:spPr>
          <c:marker>
            <c:symbol val="none"/>
          </c:marker>
          <c:cat>
            <c:strRef>
              <c:f>Brazil!$B$438:$B$529</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Brazil!$I$438:$I$530</c:f>
              <c:numCache>
                <c:formatCode>General</c:formatCode>
                <c:ptCount val="93"/>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numCache>
            </c:numRef>
          </c:val>
        </c:ser>
        <c:marker val="1"/>
        <c:axId val="51706880"/>
        <c:axId val="51708672"/>
      </c:lineChart>
      <c:catAx>
        <c:axId val="517068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708672"/>
        <c:crosses val="autoZero"/>
        <c:auto val="1"/>
        <c:lblAlgn val="ctr"/>
        <c:lblOffset val="100"/>
        <c:tickLblSkip val="4"/>
      </c:catAx>
      <c:valAx>
        <c:axId val="517086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706880"/>
        <c:crosses val="autoZero"/>
        <c:crossBetween val="between"/>
      </c:valAx>
      <c:spPr>
        <a:solidFill>
          <a:srgbClr val="FFFFFF"/>
        </a:solidFill>
        <a:ln w="25400">
          <a:noFill/>
        </a:ln>
      </c:spPr>
    </c:plotArea>
    <c:legend>
      <c:legendPos val="r"/>
      <c:layout>
        <c:manualLayout>
          <c:xMode val="edge"/>
          <c:yMode val="edge"/>
          <c:x val="0.85024942057683428"/>
          <c:y val="0.21527923592884204"/>
          <c:w val="0.13781108501788294"/>
          <c:h val="0.3263899825021976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China!$B$552:$B$643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China!$D$552:$D$644</c:f>
              <c:numCache>
                <c:formatCode>General</c:formatCode>
                <c:ptCount val="93"/>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numCache>
            </c:numRef>
          </c:val>
        </c:ser>
        <c:ser>
          <c:idx val="1"/>
          <c:order val="1"/>
          <c:tx>
            <c:v>Panamax</c:v>
          </c:tx>
          <c:spPr>
            <a:ln w="25400">
              <a:solidFill>
                <a:srgbClr val="993366"/>
              </a:solidFill>
              <a:prstDash val="solid"/>
            </a:ln>
          </c:spPr>
          <c:marker>
            <c:symbol val="none"/>
          </c:marker>
          <c:cat>
            <c:strRef>
              <c:f>China!$B$552:$B$643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China!$E$552:$E$644</c:f>
              <c:numCache>
                <c:formatCode>General</c:formatCode>
                <c:ptCount val="93"/>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9</c:v>
                </c:pt>
              </c:numCache>
            </c:numRef>
          </c:val>
        </c:ser>
        <c:ser>
          <c:idx val="2"/>
          <c:order val="2"/>
          <c:tx>
            <c:v>Capesize</c:v>
          </c:tx>
          <c:spPr>
            <a:ln w="25400">
              <a:solidFill>
                <a:srgbClr val="90713A"/>
              </a:solidFill>
              <a:prstDash val="solid"/>
            </a:ln>
          </c:spPr>
          <c:marker>
            <c:symbol val="none"/>
          </c:marker>
          <c:cat>
            <c:strRef>
              <c:f>China!$B$552:$B$643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China!$F$552:$F$644</c:f>
              <c:numCache>
                <c:formatCode>General</c:formatCode>
                <c:ptCount val="93"/>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25</c:v>
                </c:pt>
              </c:numCache>
            </c:numRef>
          </c:val>
        </c:ser>
        <c:ser>
          <c:idx val="3"/>
          <c:order val="3"/>
          <c:tx>
            <c:v>Total</c:v>
          </c:tx>
          <c:spPr>
            <a:ln w="25400">
              <a:solidFill>
                <a:srgbClr val="666699"/>
              </a:solidFill>
              <a:prstDash val="solid"/>
            </a:ln>
          </c:spPr>
          <c:marker>
            <c:symbol val="none"/>
          </c:marker>
          <c:cat>
            <c:strRef>
              <c:f>China!$B$552:$B$643</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China!$G$552:$G$644</c:f>
              <c:numCache>
                <c:formatCode>General</c:formatCode>
                <c:ptCount val="93"/>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40</c:v>
                </c:pt>
              </c:numCache>
            </c:numRef>
          </c:val>
        </c:ser>
        <c:marker val="1"/>
        <c:axId val="51771648"/>
        <c:axId val="51785728"/>
      </c:lineChart>
      <c:catAx>
        <c:axId val="517716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785728"/>
        <c:crosses val="autoZero"/>
        <c:auto val="1"/>
        <c:lblAlgn val="ctr"/>
        <c:lblOffset val="100"/>
        <c:tickLblSkip val="4"/>
      </c:catAx>
      <c:valAx>
        <c:axId val="5178572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771648"/>
        <c:crosses val="autoZero"/>
        <c:crossBetween val="between"/>
      </c:valAx>
      <c:spPr>
        <a:solidFill>
          <a:srgbClr val="FFFFFF"/>
        </a:solidFill>
        <a:ln w="25400">
          <a:noFill/>
        </a:ln>
      </c:spPr>
    </c:plotArea>
    <c:legend>
      <c:legendPos val="r"/>
      <c:layout>
        <c:manualLayout>
          <c:xMode val="edge"/>
          <c:yMode val="edge"/>
          <c:x val="0.83159461271720603"/>
          <c:y val="0.1862068965517315"/>
          <c:w val="0.16244412514129841"/>
          <c:h val="0.3172413793103529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5228"/>
          <c:h val="0.58333531133119998"/>
        </c:manualLayout>
      </c:layout>
      <c:lineChart>
        <c:grouping val="standard"/>
        <c:ser>
          <c:idx val="0"/>
          <c:order val="0"/>
          <c:tx>
            <c:v>Supramax</c:v>
          </c:tx>
          <c:spPr>
            <a:ln w="25400">
              <a:solidFill>
                <a:srgbClr val="666699"/>
              </a:solidFill>
              <a:prstDash val="solid"/>
            </a:ln>
          </c:spPr>
          <c:marker>
            <c:symbol val="none"/>
          </c:marker>
          <c:cat>
            <c:strRef>
              <c:f>Indonesia!$B$380:$B$471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Indonesia!$D$380:$D$472</c:f>
              <c:numCache>
                <c:formatCode>General</c:formatCode>
                <c:ptCount val="93"/>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numCache>
            </c:numRef>
          </c:val>
        </c:ser>
        <c:ser>
          <c:idx val="1"/>
          <c:order val="1"/>
          <c:tx>
            <c:v>Panamax</c:v>
          </c:tx>
          <c:spPr>
            <a:ln w="25400">
              <a:solidFill>
                <a:srgbClr val="993366"/>
              </a:solidFill>
              <a:prstDash val="solid"/>
            </a:ln>
          </c:spPr>
          <c:marker>
            <c:symbol val="none"/>
          </c:marker>
          <c:cat>
            <c:strRef>
              <c:f>Indonesia!$B$380:$B$471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Indonesia!$E$380:$E$472</c:f>
              <c:numCache>
                <c:formatCode>General</c:formatCode>
                <c:ptCount val="93"/>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0</c:v>
                </c:pt>
              </c:numCache>
            </c:numRef>
          </c:val>
        </c:ser>
        <c:ser>
          <c:idx val="2"/>
          <c:order val="2"/>
          <c:tx>
            <c:v>Capesize</c:v>
          </c:tx>
          <c:spPr>
            <a:ln w="25400">
              <a:solidFill>
                <a:srgbClr val="90713A"/>
              </a:solidFill>
              <a:prstDash val="solid"/>
            </a:ln>
          </c:spPr>
          <c:marker>
            <c:symbol val="none"/>
          </c:marker>
          <c:cat>
            <c:strRef>
              <c:f>Indonesia!$B$380:$B$471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Indonesia!$F$380:$F$470</c:f>
              <c:numCache>
                <c:formatCode>General</c:formatCode>
                <c:ptCount val="91"/>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numCache>
            </c:numRef>
          </c:val>
        </c:ser>
        <c:ser>
          <c:idx val="3"/>
          <c:order val="3"/>
          <c:tx>
            <c:v>Total</c:v>
          </c:tx>
          <c:spPr>
            <a:ln w="25400">
              <a:solidFill>
                <a:srgbClr val="666699"/>
              </a:solidFill>
              <a:prstDash val="solid"/>
            </a:ln>
          </c:spPr>
          <c:marker>
            <c:symbol val="none"/>
          </c:marker>
          <c:cat>
            <c:strRef>
              <c:f>Indonesia!$B$380:$B$471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Indonesia!$G$380:$G$472</c:f>
              <c:numCache>
                <c:formatCode>General</c:formatCode>
                <c:ptCount val="93"/>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numCache>
            </c:numRef>
          </c:val>
        </c:ser>
        <c:marker val="1"/>
        <c:axId val="51840896"/>
        <c:axId val="51842432"/>
      </c:lineChart>
      <c:catAx>
        <c:axId val="5184089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842432"/>
        <c:crosses val="autoZero"/>
        <c:auto val="1"/>
        <c:lblAlgn val="ctr"/>
        <c:lblOffset val="100"/>
        <c:tickLblSkip val="4"/>
      </c:catAx>
      <c:valAx>
        <c:axId val="518424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840896"/>
        <c:crosses val="autoZero"/>
        <c:crossBetween val="between"/>
      </c:valAx>
      <c:spPr>
        <a:solidFill>
          <a:srgbClr val="FFFFFF"/>
        </a:solidFill>
        <a:ln w="25400">
          <a:noFill/>
        </a:ln>
      </c:spPr>
    </c:plotArea>
    <c:legend>
      <c:legendPos val="r"/>
      <c:layout>
        <c:manualLayout>
          <c:xMode val="edge"/>
          <c:yMode val="edge"/>
          <c:x val="0.84726435511350662"/>
          <c:y val="0.15393664333625393"/>
          <c:w val="0.14079615048119756"/>
          <c:h val="0.3263899825021976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19199"/>
        </c:manualLayout>
      </c:layout>
      <c:lineChart>
        <c:grouping val="standard"/>
        <c:ser>
          <c:idx val="0"/>
          <c:order val="0"/>
          <c:tx>
            <c:v>Supramax</c:v>
          </c:tx>
          <c:spPr>
            <a:ln w="25400">
              <a:solidFill>
                <a:srgbClr val="666699"/>
              </a:solidFill>
              <a:prstDash val="solid"/>
            </a:ln>
          </c:spPr>
          <c:marker>
            <c:symbol val="none"/>
          </c:marker>
          <c:cat>
            <c:strRef>
              <c:f>India!$B$310:$B$401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India!$D$310:$D$402</c:f>
              <c:numCache>
                <c:formatCode>General</c:formatCode>
                <c:ptCount val="93"/>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3</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numCache>
            </c:numRef>
          </c:val>
        </c:ser>
        <c:ser>
          <c:idx val="1"/>
          <c:order val="1"/>
          <c:tx>
            <c:v>Panamax</c:v>
          </c:tx>
          <c:spPr>
            <a:ln w="25400">
              <a:solidFill>
                <a:srgbClr val="993366"/>
              </a:solidFill>
              <a:prstDash val="solid"/>
            </a:ln>
          </c:spPr>
          <c:marker>
            <c:symbol val="none"/>
          </c:marker>
          <c:cat>
            <c:strRef>
              <c:f>India!$B$310:$B$401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India!$E$310:$E$402</c:f>
              <c:numCache>
                <c:formatCode>General</c:formatCode>
                <c:ptCount val="93"/>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6</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numCache>
            </c:numRef>
          </c:val>
        </c:ser>
        <c:ser>
          <c:idx val="2"/>
          <c:order val="2"/>
          <c:tx>
            <c:v>Capesize</c:v>
          </c:tx>
          <c:spPr>
            <a:ln w="25400">
              <a:solidFill>
                <a:srgbClr val="90713A"/>
              </a:solidFill>
              <a:prstDash val="solid"/>
            </a:ln>
          </c:spPr>
          <c:marker>
            <c:symbol val="none"/>
          </c:marker>
          <c:cat>
            <c:strRef>
              <c:f>India!$B$310:$B$401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India!$F$310:$F$402</c:f>
              <c:numCache>
                <c:formatCode>General</c:formatCode>
                <c:ptCount val="93"/>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numCache>
            </c:numRef>
          </c:val>
        </c:ser>
        <c:ser>
          <c:idx val="3"/>
          <c:order val="3"/>
          <c:tx>
            <c:v>Total</c:v>
          </c:tx>
          <c:spPr>
            <a:ln w="25400">
              <a:solidFill>
                <a:srgbClr val="666699"/>
              </a:solidFill>
              <a:prstDash val="solid"/>
            </a:ln>
          </c:spPr>
          <c:marker>
            <c:symbol val="none"/>
          </c:marker>
          <c:cat>
            <c:strRef>
              <c:f>India!$B$310:$B$401</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India!$G$310:$G$402</c:f>
              <c:numCache>
                <c:formatCode>General</c:formatCode>
                <c:ptCount val="93"/>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11</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numCache>
            </c:numRef>
          </c:val>
        </c:ser>
        <c:marker val="1"/>
        <c:axId val="51922048"/>
        <c:axId val="51923584"/>
      </c:lineChart>
      <c:catAx>
        <c:axId val="519220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923584"/>
        <c:crosses val="autoZero"/>
        <c:auto val="1"/>
        <c:lblAlgn val="ctr"/>
        <c:lblOffset val="100"/>
        <c:tickLblSkip val="4"/>
      </c:catAx>
      <c:valAx>
        <c:axId val="519235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922048"/>
        <c:crosses val="autoZero"/>
        <c:crossBetween val="between"/>
      </c:valAx>
      <c:spPr>
        <a:solidFill>
          <a:srgbClr val="FFFFFF"/>
        </a:solidFill>
        <a:ln w="25400">
          <a:noFill/>
        </a:ln>
      </c:spPr>
    </c:plotArea>
    <c:legend>
      <c:legendPos val="r"/>
      <c:layout>
        <c:manualLayout>
          <c:xMode val="edge"/>
          <c:yMode val="edge"/>
          <c:x val="0.85074688032419821"/>
          <c:y val="0.127168270632838"/>
          <c:w val="0.14129376371813104"/>
          <c:h val="0.3256266404199589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5724"/>
          <c:h val="0.63934426229511998"/>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Sourcedata!$FG$3:$IT$3</c:f>
              <c:numCache>
                <c:formatCode>dd\-mmm\-yy</c:formatCode>
                <c:ptCount val="9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numCache>
            </c:numRef>
          </c:cat>
          <c:val>
            <c:numRef>
              <c:f>Sourcedata!$FG$4:$IT$4</c:f>
              <c:numCache>
                <c:formatCode>0.0</c:formatCode>
                <c:ptCount val="92"/>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numCache>
            </c:numRef>
          </c:val>
        </c:ser>
        <c:ser>
          <c:idx val="1"/>
          <c:order val="1"/>
          <c:tx>
            <c:v>Pacific</c:v>
          </c:tx>
          <c:spPr>
            <a:ln w="25400">
              <a:solidFill>
                <a:srgbClr val="993366"/>
              </a:solidFill>
              <a:prstDash val="solid"/>
            </a:ln>
          </c:spPr>
          <c:marker>
            <c:symbol val="none"/>
          </c:marker>
          <c:cat>
            <c:numRef>
              <c:f>Sourcedata!$FG$3:$IT$3</c:f>
              <c:numCache>
                <c:formatCode>dd\-mmm\-yy</c:formatCode>
                <c:ptCount val="9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numCache>
            </c:numRef>
          </c:cat>
          <c:val>
            <c:numRef>
              <c:f>Sourcedata!$FG$5:$IT$5</c:f>
              <c:numCache>
                <c:formatCode>0.0</c:formatCode>
                <c:ptCount val="92"/>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2.2301369863013698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numCache>
            </c:numRef>
          </c:val>
        </c:ser>
        <c:marker val="1"/>
        <c:axId val="51991680"/>
        <c:axId val="51993216"/>
      </c:lineChart>
      <c:dateAx>
        <c:axId val="51991680"/>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1993216"/>
        <c:crosses val="autoZero"/>
        <c:auto val="1"/>
        <c:lblOffset val="100"/>
        <c:baseTimeUnit val="days"/>
      </c:dateAx>
      <c:valAx>
        <c:axId val="5199321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1991680"/>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496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5179"/>
          <c:h val="0.60511033681765258"/>
        </c:manualLayout>
      </c:layout>
      <c:lineChart>
        <c:grouping val="standard"/>
        <c:ser>
          <c:idx val="0"/>
          <c:order val="0"/>
          <c:tx>
            <c:v>Supramax</c:v>
          </c:tx>
          <c:spPr>
            <a:ln w="25400">
              <a:solidFill>
                <a:srgbClr val="666699"/>
              </a:solidFill>
              <a:prstDash val="solid"/>
            </a:ln>
          </c:spPr>
          <c:marker>
            <c:symbol val="none"/>
          </c:marker>
          <c:cat>
            <c:strRef>
              <c:f>Sourcedata!$B$464:$B$555</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Sourcedata!$D$464:$D$556</c:f>
              <c:numCache>
                <c:formatCode>0</c:formatCode>
                <c:ptCount val="93"/>
                <c:pt idx="0">
                  <c:v>48</c:v>
                </c:pt>
                <c:pt idx="1">
                  <c:v>49</c:v>
                </c:pt>
                <c:pt idx="2">
                  <c:v>63</c:v>
                </c:pt>
                <c:pt idx="3">
                  <c:v>60</c:v>
                </c:pt>
                <c:pt idx="4">
                  <c:v>53</c:v>
                </c:pt>
                <c:pt idx="5">
                  <c:v>81</c:v>
                </c:pt>
                <c:pt idx="6">
                  <c:v>62</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30</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numCache>
            </c:numRef>
          </c:val>
        </c:ser>
        <c:ser>
          <c:idx val="1"/>
          <c:order val="1"/>
          <c:tx>
            <c:v>Panamax</c:v>
          </c:tx>
          <c:spPr>
            <a:ln w="25400">
              <a:solidFill>
                <a:srgbClr val="993366"/>
              </a:solidFill>
              <a:prstDash val="solid"/>
            </a:ln>
          </c:spPr>
          <c:marker>
            <c:symbol val="none"/>
          </c:marker>
          <c:cat>
            <c:strRef>
              <c:f>Sourcedata!$B$464:$B$555</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Sourcedata!$E$464:$E$556</c:f>
              <c:numCache>
                <c:formatCode>0</c:formatCode>
                <c:ptCount val="93"/>
                <c:pt idx="0">
                  <c:v>82</c:v>
                </c:pt>
                <c:pt idx="1">
                  <c:v>87</c:v>
                </c:pt>
                <c:pt idx="2">
                  <c:v>83</c:v>
                </c:pt>
                <c:pt idx="3">
                  <c:v>96</c:v>
                </c:pt>
                <c:pt idx="4">
                  <c:v>88</c:v>
                </c:pt>
                <c:pt idx="5">
                  <c:v>91</c:v>
                </c:pt>
                <c:pt idx="6">
                  <c:v>80</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133</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66</c:v>
                </c:pt>
              </c:numCache>
            </c:numRef>
          </c:val>
        </c:ser>
        <c:ser>
          <c:idx val="2"/>
          <c:order val="2"/>
          <c:tx>
            <c:v>Capesize</c:v>
          </c:tx>
          <c:spPr>
            <a:ln w="25400">
              <a:solidFill>
                <a:srgbClr val="90713A"/>
              </a:solidFill>
              <a:prstDash val="solid"/>
            </a:ln>
          </c:spPr>
          <c:marker>
            <c:symbol val="none"/>
          </c:marker>
          <c:cat>
            <c:strRef>
              <c:f>Sourcedata!$B$464:$B$555</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Sourcedata!$F$464:$F$556</c:f>
              <c:numCache>
                <c:formatCode>0</c:formatCode>
                <c:ptCount val="93"/>
                <c:pt idx="0">
                  <c:v>200</c:v>
                </c:pt>
                <c:pt idx="1">
                  <c:v>200</c:v>
                </c:pt>
                <c:pt idx="2">
                  <c:v>173</c:v>
                </c:pt>
                <c:pt idx="3">
                  <c:v>147</c:v>
                </c:pt>
                <c:pt idx="4">
                  <c:v>128</c:v>
                </c:pt>
                <c:pt idx="5">
                  <c:v>171</c:v>
                </c:pt>
                <c:pt idx="6">
                  <c:v>150</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86</c:v>
                </c:pt>
              </c:numCache>
            </c:numRef>
          </c:val>
        </c:ser>
        <c:ser>
          <c:idx val="3"/>
          <c:order val="3"/>
          <c:tx>
            <c:v>Total</c:v>
          </c:tx>
          <c:spPr>
            <a:ln w="25400">
              <a:solidFill>
                <a:srgbClr val="666699"/>
              </a:solidFill>
              <a:prstDash val="solid"/>
            </a:ln>
          </c:spPr>
          <c:marker>
            <c:symbol val="none"/>
          </c:marker>
          <c:cat>
            <c:strRef>
              <c:f>Sourcedata!$B$464:$B$555</c:f>
              <c:strCache>
                <c:ptCount val="9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strCache>
            </c:strRef>
          </c:cat>
          <c:val>
            <c:numRef>
              <c:f>Sourcedata!$I$464:$I$556</c:f>
              <c:numCache>
                <c:formatCode>0</c:formatCode>
                <c:ptCount val="93"/>
                <c:pt idx="0">
                  <c:v>347</c:v>
                </c:pt>
                <c:pt idx="1">
                  <c:v>336</c:v>
                </c:pt>
                <c:pt idx="2">
                  <c:v>317</c:v>
                </c:pt>
                <c:pt idx="3">
                  <c:v>306</c:v>
                </c:pt>
                <c:pt idx="4">
                  <c:v>303</c:v>
                </c:pt>
                <c:pt idx="5">
                  <c:v>343</c:v>
                </c:pt>
                <c:pt idx="6">
                  <c:v>292</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329</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207</c:v>
                </c:pt>
              </c:numCache>
            </c:numRef>
          </c:val>
        </c:ser>
        <c:marker val="1"/>
        <c:axId val="52199808"/>
        <c:axId val="52201344"/>
      </c:lineChart>
      <c:catAx>
        <c:axId val="521998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2201344"/>
        <c:crosses val="autoZero"/>
        <c:auto val="1"/>
        <c:lblAlgn val="ctr"/>
        <c:lblOffset val="100"/>
        <c:tickLblSkip val="4"/>
        <c:tickMarkSkip val="1"/>
      </c:catAx>
      <c:valAx>
        <c:axId val="522013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2199808"/>
        <c:crosses val="autoZero"/>
        <c:crossBetween val="between"/>
      </c:valAx>
      <c:spPr>
        <a:solidFill>
          <a:srgbClr val="FFFFFF"/>
        </a:solidFill>
        <a:ln w="25400">
          <a:noFill/>
        </a:ln>
      </c:spPr>
    </c:plotArea>
    <c:legend>
      <c:legendPos val="r"/>
      <c:layout>
        <c:manualLayout>
          <c:xMode val="edge"/>
          <c:yMode val="edge"/>
          <c:x val="0.84868415430629462"/>
          <c:y val="0.12983364884267501"/>
          <c:w val="0.13944637734237397"/>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92448</xdr:colOff>
      <xdr:row>42</xdr:row>
      <xdr:rowOff>124946</xdr:rowOff>
    </xdr:from>
    <xdr:to>
      <xdr:col>9</xdr:col>
      <xdr:colOff>44823</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abSelected="1" zoomScale="85" zoomScaleNormal="85" zoomScalePageLayoutView="40" workbookViewId="0">
      <selection activeCell="M18" sqref="M18"/>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1" t="s">
        <v>1205</v>
      </c>
      <c r="B7" s="261"/>
      <c r="C7" s="262"/>
      <c r="D7" s="262"/>
      <c r="E7" s="262"/>
    </row>
    <row r="8" spans="1:17" ht="29.25" customHeight="1">
      <c r="A8" s="288"/>
      <c r="B8" s="289" t="s">
        <v>1167</v>
      </c>
      <c r="C8" s="290" t="s">
        <v>1163</v>
      </c>
      <c r="D8" s="290" t="s">
        <v>1164</v>
      </c>
      <c r="E8" s="290" t="s">
        <v>1165</v>
      </c>
      <c r="F8" s="290" t="s">
        <v>1166</v>
      </c>
      <c r="G8" s="289" t="s">
        <v>1157</v>
      </c>
      <c r="H8" s="290" t="s">
        <v>1163</v>
      </c>
      <c r="I8" s="290" t="s">
        <v>1164</v>
      </c>
      <c r="J8" s="290" t="s">
        <v>1165</v>
      </c>
      <c r="K8" s="290" t="s">
        <v>1166</v>
      </c>
      <c r="L8" s="192"/>
      <c r="M8" s="186"/>
    </row>
    <row r="9" spans="1:17" ht="21.75" customHeight="1" thickBot="1">
      <c r="A9" s="367" t="s">
        <v>7</v>
      </c>
      <c r="B9" s="291"/>
      <c r="C9" s="291"/>
      <c r="D9" s="291"/>
      <c r="E9" s="291"/>
      <c r="F9" s="291"/>
      <c r="G9" s="291"/>
      <c r="H9" s="291"/>
      <c r="I9" s="291"/>
      <c r="J9" s="291"/>
      <c r="K9" s="292"/>
      <c r="L9" s="187"/>
      <c r="M9" s="187"/>
      <c r="N9" s="146"/>
      <c r="O9" s="146"/>
      <c r="Q9" s="2"/>
    </row>
    <row r="10" spans="1:17" s="10" customFormat="1" ht="20.100000000000001" customHeight="1">
      <c r="A10" s="288" t="s">
        <v>1155</v>
      </c>
      <c r="B10" s="372">
        <f>Brazil!I116</f>
        <v>25</v>
      </c>
      <c r="C10" s="265">
        <f>SUM(Brazil!F116:H116)</f>
        <v>23</v>
      </c>
      <c r="D10" s="265">
        <f>Brazil!E116</f>
        <v>0</v>
      </c>
      <c r="E10" s="265">
        <f>Brazil!D116</f>
        <v>2</v>
      </c>
      <c r="F10" s="265">
        <f>Brazil!C116</f>
        <v>0</v>
      </c>
      <c r="G10" s="265">
        <f>Brazil!I119</f>
        <v>65</v>
      </c>
      <c r="H10" s="265">
        <f>SUM(Brazil!F119:H119)</f>
        <v>52</v>
      </c>
      <c r="I10" s="265">
        <f>Brazil!E119</f>
        <v>5</v>
      </c>
      <c r="J10" s="265">
        <f>Brazil!D119</f>
        <v>8</v>
      </c>
      <c r="K10" s="313">
        <f>Brazil!C119</f>
        <v>0</v>
      </c>
      <c r="L10" s="187"/>
      <c r="M10" s="187"/>
      <c r="N10" s="147"/>
      <c r="O10" s="147"/>
      <c r="Q10" s="142"/>
    </row>
    <row r="11" spans="1:17" s="10" customFormat="1" ht="20.100000000000001" customHeight="1" thickBot="1">
      <c r="A11" s="288" t="s">
        <v>1156</v>
      </c>
      <c r="B11" s="373">
        <v>32</v>
      </c>
      <c r="C11" s="295">
        <v>28</v>
      </c>
      <c r="D11" s="295">
        <v>2</v>
      </c>
      <c r="E11" s="295">
        <v>2</v>
      </c>
      <c r="F11" s="295">
        <v>0</v>
      </c>
      <c r="G11" s="295">
        <v>82</v>
      </c>
      <c r="H11" s="295">
        <v>67</v>
      </c>
      <c r="I11" s="295">
        <v>8</v>
      </c>
      <c r="J11" s="295">
        <v>7</v>
      </c>
      <c r="K11" s="314">
        <v>0</v>
      </c>
      <c r="L11" s="187"/>
      <c r="M11" s="187"/>
      <c r="N11" s="147"/>
      <c r="O11" s="147"/>
      <c r="Q11" s="142"/>
    </row>
    <row r="12" spans="1:17" ht="18.75" customHeight="1" thickBot="1">
      <c r="A12" s="366" t="s">
        <v>8</v>
      </c>
      <c r="B12" s="296"/>
      <c r="C12" s="296"/>
      <c r="D12" s="296"/>
      <c r="E12" s="296"/>
      <c r="F12" s="296"/>
      <c r="G12" s="296"/>
      <c r="H12" s="296"/>
      <c r="I12" s="296"/>
      <c r="J12" s="296"/>
      <c r="K12" s="297"/>
      <c r="L12" s="187"/>
      <c r="M12" s="187"/>
      <c r="N12" s="146"/>
      <c r="O12" s="146"/>
      <c r="Q12" s="2"/>
    </row>
    <row r="13" spans="1:17" s="10" customFormat="1" ht="20.100000000000001" customHeight="1">
      <c r="A13" s="288" t="s">
        <v>1155</v>
      </c>
      <c r="B13" s="374">
        <f>China!G231</f>
        <v>40</v>
      </c>
      <c r="C13" s="318">
        <f>China!F231</f>
        <v>25</v>
      </c>
      <c r="D13" s="318">
        <f>China!E231</f>
        <v>9</v>
      </c>
      <c r="E13" s="318">
        <f>China!D231</f>
        <v>2</v>
      </c>
      <c r="F13" s="318">
        <f>China!C231</f>
        <v>4</v>
      </c>
      <c r="G13" s="318">
        <f>China!G234</f>
        <v>89</v>
      </c>
      <c r="H13" s="318">
        <f>China!F234</f>
        <v>59</v>
      </c>
      <c r="I13" s="318">
        <f>China!E234</f>
        <v>16</v>
      </c>
      <c r="J13" s="318">
        <f>China!D234</f>
        <v>6</v>
      </c>
      <c r="K13" s="318">
        <f>China!C234</f>
        <v>5</v>
      </c>
      <c r="L13" s="187"/>
      <c r="M13" s="187"/>
      <c r="N13" s="147"/>
      <c r="O13" s="147"/>
    </row>
    <row r="14" spans="1:17" s="10" customFormat="1" ht="20.100000000000001" customHeight="1" thickBot="1">
      <c r="A14" s="288" t="s">
        <v>1156</v>
      </c>
      <c r="B14" s="375">
        <v>52</v>
      </c>
      <c r="C14" s="298">
        <v>32</v>
      </c>
      <c r="D14" s="298">
        <v>11</v>
      </c>
      <c r="E14" s="298">
        <v>5</v>
      </c>
      <c r="F14" s="298">
        <v>4</v>
      </c>
      <c r="G14" s="298">
        <v>81</v>
      </c>
      <c r="H14" s="298">
        <v>49</v>
      </c>
      <c r="I14" s="298">
        <v>13</v>
      </c>
      <c r="J14" s="298">
        <v>5</v>
      </c>
      <c r="K14" s="298">
        <v>3</v>
      </c>
      <c r="L14" s="187"/>
      <c r="M14" s="187"/>
      <c r="N14" s="147"/>
      <c r="O14" s="147"/>
    </row>
    <row r="15" spans="1:17" ht="18.75" customHeight="1" thickBot="1">
      <c r="A15" s="366" t="s">
        <v>13</v>
      </c>
      <c r="B15" s="296"/>
      <c r="C15" s="296"/>
      <c r="D15" s="296"/>
      <c r="E15" s="296"/>
      <c r="F15" s="296"/>
      <c r="G15" s="296"/>
      <c r="H15" s="296"/>
      <c r="I15" s="296"/>
      <c r="J15" s="296"/>
      <c r="K15" s="297"/>
      <c r="L15" s="187"/>
      <c r="M15" s="187"/>
      <c r="N15" s="146"/>
      <c r="O15" s="146"/>
      <c r="Q15" s="2"/>
    </row>
    <row r="16" spans="1:17" s="10" customFormat="1" ht="20.100000000000001" customHeight="1">
      <c r="A16" s="288" t="s">
        <v>1155</v>
      </c>
      <c r="B16" s="372">
        <f>'South Africa'!G21</f>
        <v>12</v>
      </c>
      <c r="C16" s="265">
        <f>'South Africa'!F21</f>
        <v>3</v>
      </c>
      <c r="D16" s="265">
        <f>'South Africa'!E21</f>
        <v>4</v>
      </c>
      <c r="E16" s="265">
        <f>'South Africa'!D21</f>
        <v>5</v>
      </c>
      <c r="F16" s="265">
        <f>'South Africa'!C21</f>
        <v>0</v>
      </c>
      <c r="G16" s="265">
        <f>'South Africa'!G24</f>
        <v>48</v>
      </c>
      <c r="H16" s="265">
        <f>'South Africa'!F24</f>
        <v>9</v>
      </c>
      <c r="I16" s="265">
        <f>'South Africa'!E24</f>
        <v>19</v>
      </c>
      <c r="J16" s="265">
        <f>'South Africa'!D24</f>
        <v>16</v>
      </c>
      <c r="K16" s="299">
        <f>'South Africa'!C24</f>
        <v>4</v>
      </c>
      <c r="L16" s="187"/>
      <c r="M16" s="187"/>
      <c r="N16" s="147"/>
      <c r="O16" s="147"/>
      <c r="Q16" s="142"/>
    </row>
    <row r="17" spans="1:18" s="10" customFormat="1" ht="20.100000000000001" customHeight="1" thickBot="1">
      <c r="A17" s="288" t="s">
        <v>1156</v>
      </c>
      <c r="B17" s="376">
        <v>8</v>
      </c>
      <c r="C17" s="263">
        <v>0</v>
      </c>
      <c r="D17" s="263">
        <v>3</v>
      </c>
      <c r="E17" s="263">
        <v>5</v>
      </c>
      <c r="F17" s="263">
        <v>0</v>
      </c>
      <c r="G17" s="263">
        <v>53</v>
      </c>
      <c r="H17" s="263">
        <v>14</v>
      </c>
      <c r="I17" s="263">
        <v>16</v>
      </c>
      <c r="J17" s="263">
        <v>19</v>
      </c>
      <c r="K17" s="312">
        <v>4</v>
      </c>
      <c r="L17" s="187"/>
      <c r="M17" s="187"/>
      <c r="N17" s="147"/>
      <c r="O17" s="147"/>
      <c r="Q17" s="142"/>
    </row>
    <row r="18" spans="1:18" ht="22.5" customHeight="1" thickBot="1">
      <c r="A18" s="366" t="s">
        <v>6</v>
      </c>
      <c r="B18" s="296"/>
      <c r="C18" s="296"/>
      <c r="D18" s="296"/>
      <c r="E18" s="296"/>
      <c r="F18" s="296"/>
      <c r="G18" s="296"/>
      <c r="H18" s="296"/>
      <c r="I18" s="296"/>
      <c r="J18" s="296"/>
      <c r="K18" s="297"/>
      <c r="L18" s="187"/>
      <c r="M18" s="187"/>
      <c r="N18" s="146"/>
      <c r="O18" s="146"/>
      <c r="Q18" s="2"/>
    </row>
    <row r="19" spans="1:18" s="10" customFormat="1" ht="20.100000000000001" customHeight="1">
      <c r="A19" s="288" t="s">
        <v>1155</v>
      </c>
      <c r="B19" s="372">
        <f>Australia!I219</f>
        <v>87</v>
      </c>
      <c r="C19" s="265">
        <f>SUM(Australia!F219,Australia!G219,Australia!H219)</f>
        <v>49</v>
      </c>
      <c r="D19" s="265">
        <f>Australia!E219</f>
        <v>26</v>
      </c>
      <c r="E19" s="265">
        <f>Australia!D219</f>
        <v>10</v>
      </c>
      <c r="F19" s="265">
        <f>Australia!C219</f>
        <v>2</v>
      </c>
      <c r="G19" s="265">
        <f>Australia!I222</f>
        <v>234</v>
      </c>
      <c r="H19" s="265">
        <f>Australia!F222</f>
        <v>127</v>
      </c>
      <c r="I19" s="265">
        <f>Australia!E222</f>
        <v>68</v>
      </c>
      <c r="J19" s="265">
        <f>Australia!D222</f>
        <v>18</v>
      </c>
      <c r="K19" s="299">
        <f>Australia!C222</f>
        <v>14</v>
      </c>
      <c r="L19" s="187"/>
      <c r="M19" s="187"/>
      <c r="N19" s="147"/>
      <c r="O19" s="147"/>
      <c r="P19" s="142"/>
      <c r="Q19" s="142"/>
      <c r="R19" s="142"/>
    </row>
    <row r="20" spans="1:18" s="10" customFormat="1" ht="20.100000000000001" customHeight="1" thickBot="1">
      <c r="A20" s="288" t="s">
        <v>1156</v>
      </c>
      <c r="B20" s="377">
        <v>94</v>
      </c>
      <c r="C20" s="263">
        <v>58</v>
      </c>
      <c r="D20" s="263">
        <v>17</v>
      </c>
      <c r="E20" s="263">
        <v>15</v>
      </c>
      <c r="F20" s="263">
        <v>4</v>
      </c>
      <c r="G20" s="263">
        <v>231</v>
      </c>
      <c r="H20" s="263">
        <v>133</v>
      </c>
      <c r="I20" s="263">
        <v>64</v>
      </c>
      <c r="J20" s="263">
        <v>22</v>
      </c>
      <c r="K20" s="300">
        <v>10</v>
      </c>
      <c r="L20" s="187"/>
      <c r="M20" s="187"/>
      <c r="N20" s="147"/>
      <c r="O20" s="147"/>
      <c r="P20" s="142"/>
      <c r="Q20" s="142"/>
      <c r="R20" s="142"/>
    </row>
    <row r="21" spans="1:18" s="10" customFormat="1" ht="38.25" customHeight="1" thickBot="1">
      <c r="A21" s="368" t="s">
        <v>1187</v>
      </c>
      <c r="B21" s="191"/>
      <c r="C21" s="191"/>
      <c r="D21" s="191"/>
      <c r="E21" s="191"/>
      <c r="F21" s="191"/>
      <c r="G21" s="191"/>
      <c r="H21" s="191"/>
      <c r="I21" s="191"/>
      <c r="J21" s="191"/>
      <c r="K21" s="191"/>
      <c r="L21" s="187"/>
      <c r="M21" s="187"/>
      <c r="N21" s="147"/>
      <c r="O21" s="147"/>
      <c r="P21" s="142"/>
      <c r="Q21" s="142"/>
      <c r="R21" s="142"/>
    </row>
    <row r="22" spans="1:18" s="10" customFormat="1" ht="15" thickBot="1">
      <c r="A22" s="288" t="s">
        <v>1155</v>
      </c>
      <c r="B22" s="378">
        <f>SUM(Brazil!F116+Brazil!G116+Brazil!H116)+China!F231+'South Africa'!F21+Indonesia!F88+Australia!F219+Australia!G219+Australia!H219+India!F134+'WC Canada'!F30</f>
        <v>102</v>
      </c>
      <c r="C22" s="191"/>
      <c r="D22" s="191"/>
      <c r="E22" s="191"/>
      <c r="F22" s="191"/>
      <c r="G22" s="191"/>
      <c r="H22" s="191"/>
      <c r="I22" s="191"/>
      <c r="J22" s="191"/>
      <c r="K22" s="191"/>
      <c r="L22" s="187"/>
      <c r="M22" s="187"/>
      <c r="N22" s="147"/>
      <c r="O22" s="147"/>
      <c r="P22" s="142"/>
      <c r="Q22" s="142"/>
      <c r="R22" s="142"/>
    </row>
    <row r="23" spans="1:18" ht="15" thickBot="1">
      <c r="A23" s="288" t="s">
        <v>1156</v>
      </c>
      <c r="B23" s="379">
        <v>121</v>
      </c>
      <c r="C23" s="190"/>
      <c r="D23" s="191"/>
      <c r="E23" s="191"/>
      <c r="F23" s="191"/>
      <c r="G23" s="264"/>
      <c r="H23" s="191"/>
      <c r="I23" s="194"/>
      <c r="J23" s="194"/>
      <c r="K23" s="194"/>
      <c r="L23" s="192"/>
      <c r="M23" s="192"/>
      <c r="N23" s="2"/>
      <c r="O23" s="2"/>
      <c r="P23" s="2"/>
      <c r="Q23" s="2"/>
    </row>
    <row r="24" spans="1:18" ht="14.25">
      <c r="A24" s="301"/>
      <c r="B24" s="191"/>
      <c r="C24" s="190"/>
      <c r="D24" s="191"/>
      <c r="E24" s="191"/>
      <c r="F24" s="191"/>
      <c r="G24" s="264"/>
      <c r="H24" s="191"/>
      <c r="I24" s="194"/>
      <c r="J24" s="194"/>
      <c r="K24" s="194"/>
      <c r="L24" s="192"/>
      <c r="M24" s="192"/>
      <c r="N24" s="2"/>
      <c r="O24" s="2"/>
      <c r="P24" s="2"/>
      <c r="Q24" s="2"/>
    </row>
    <row r="25" spans="1:18" ht="14.25" customHeight="1">
      <c r="A25" s="380"/>
      <c r="B25" s="380"/>
      <c r="C25" s="380"/>
      <c r="D25" s="380"/>
      <c r="E25" s="380"/>
      <c r="F25" s="380"/>
      <c r="G25" s="380"/>
      <c r="H25" s="380"/>
      <c r="I25" s="380"/>
      <c r="J25" s="380"/>
      <c r="K25" s="380"/>
      <c r="L25" s="192"/>
      <c r="M25" s="192"/>
      <c r="N25" s="2"/>
      <c r="O25" s="2"/>
      <c r="P25" s="2"/>
      <c r="Q25" s="2"/>
    </row>
    <row r="26" spans="1:18" ht="18.75">
      <c r="A26" s="366" t="s">
        <v>13</v>
      </c>
      <c r="B26" s="289" t="s">
        <v>1167</v>
      </c>
      <c r="C26" s="290" t="s">
        <v>1163</v>
      </c>
      <c r="D26" s="290" t="s">
        <v>1164</v>
      </c>
      <c r="E26" s="290" t="s">
        <v>1165</v>
      </c>
      <c r="F26" s="290" t="s">
        <v>1166</v>
      </c>
      <c r="G26" s="289" t="s">
        <v>1157</v>
      </c>
      <c r="H26" s="290" t="s">
        <v>1163</v>
      </c>
      <c r="I26" s="290" t="s">
        <v>1164</v>
      </c>
      <c r="J26" s="290" t="s">
        <v>1165</v>
      </c>
      <c r="K26" s="290" t="s">
        <v>1166</v>
      </c>
      <c r="L26" s="192"/>
      <c r="M26" s="192"/>
      <c r="N26" s="2"/>
      <c r="O26" s="2"/>
      <c r="P26" s="2"/>
      <c r="Q26" s="2"/>
    </row>
    <row r="27" spans="1:18" ht="19.5" thickBot="1">
      <c r="A27" s="307" t="s">
        <v>1168</v>
      </c>
      <c r="B27" s="191"/>
      <c r="C27" s="191"/>
      <c r="D27" s="191"/>
      <c r="E27" s="191"/>
      <c r="F27" s="191"/>
      <c r="G27" s="191"/>
      <c r="H27" s="191"/>
      <c r="I27" s="191"/>
      <c r="J27" s="191"/>
      <c r="K27" s="191"/>
      <c r="L27" s="192"/>
      <c r="M27" s="192"/>
      <c r="N27" s="2"/>
      <c r="O27" s="2"/>
      <c r="P27" s="2"/>
      <c r="Q27" s="2"/>
    </row>
    <row r="28" spans="1:18" ht="14.25">
      <c r="A28" s="288" t="s">
        <v>1155</v>
      </c>
      <c r="B28" s="372">
        <f>'South Africa'!G10</f>
        <v>12</v>
      </c>
      <c r="C28" s="265">
        <f>'South Africa'!F10</f>
        <v>3</v>
      </c>
      <c r="D28" s="265">
        <f>'South Africa'!E10</f>
        <v>4</v>
      </c>
      <c r="E28" s="265">
        <f>'South Africa'!D10</f>
        <v>5</v>
      </c>
      <c r="F28" s="265">
        <f>'South Africa'!C10</f>
        <v>0</v>
      </c>
      <c r="G28" s="265">
        <f>'South Africa'!G11</f>
        <v>48</v>
      </c>
      <c r="H28" s="265">
        <f>'South Africa'!F11</f>
        <v>9</v>
      </c>
      <c r="I28" s="265">
        <f>'South Africa'!E11</f>
        <v>19</v>
      </c>
      <c r="J28" s="265">
        <f>'South Africa'!D11</f>
        <v>16</v>
      </c>
      <c r="K28" s="299">
        <f>'South Africa'!C11</f>
        <v>4</v>
      </c>
    </row>
    <row r="29" spans="1:18" ht="15" thickBot="1">
      <c r="A29" s="288" t="s">
        <v>1156</v>
      </c>
      <c r="B29" s="376">
        <v>8</v>
      </c>
      <c r="C29" s="309">
        <v>0</v>
      </c>
      <c r="D29" s="309">
        <v>3</v>
      </c>
      <c r="E29" s="309">
        <v>5</v>
      </c>
      <c r="F29" s="309">
        <v>0</v>
      </c>
      <c r="G29" s="309">
        <v>48</v>
      </c>
      <c r="H29" s="309">
        <v>9</v>
      </c>
      <c r="I29" s="310">
        <v>16</v>
      </c>
      <c r="J29" s="310">
        <v>19</v>
      </c>
      <c r="K29" s="311">
        <v>4</v>
      </c>
    </row>
    <row r="30" spans="1:18" ht="14.25">
      <c r="A30" s="302"/>
      <c r="B30" s="191"/>
      <c r="C30" s="190"/>
      <c r="D30" s="191"/>
      <c r="E30" s="191"/>
      <c r="F30" s="191"/>
      <c r="G30" s="264"/>
      <c r="H30" s="191"/>
      <c r="I30" s="194"/>
      <c r="J30" s="194"/>
      <c r="K30" s="194"/>
    </row>
    <row r="31" spans="1:18" ht="24" customHeight="1">
      <c r="A31" s="380"/>
      <c r="B31" s="380"/>
      <c r="C31" s="380"/>
      <c r="D31" s="380"/>
      <c r="E31" s="380"/>
      <c r="F31" s="380"/>
      <c r="G31" s="380"/>
      <c r="H31" s="380"/>
      <c r="I31" s="380"/>
      <c r="J31" s="380"/>
      <c r="K31" s="380"/>
    </row>
    <row r="32" spans="1:18" ht="21.75" customHeight="1">
      <c r="A32" s="366" t="s">
        <v>6</v>
      </c>
      <c r="B32" s="289" t="s">
        <v>1167</v>
      </c>
      <c r="C32" s="290" t="s">
        <v>1163</v>
      </c>
      <c r="D32" s="290" t="s">
        <v>1164</v>
      </c>
      <c r="E32" s="290" t="s">
        <v>1165</v>
      </c>
      <c r="F32" s="290" t="s">
        <v>1166</v>
      </c>
      <c r="G32" s="289" t="s">
        <v>1157</v>
      </c>
      <c r="H32" s="290" t="s">
        <v>1163</v>
      </c>
      <c r="I32" s="290" t="s">
        <v>1164</v>
      </c>
      <c r="J32" s="290" t="s">
        <v>1165</v>
      </c>
      <c r="K32" s="290" t="s">
        <v>1166</v>
      </c>
    </row>
    <row r="33" spans="1:17" ht="18" customHeight="1" thickBot="1">
      <c r="A33" s="307" t="s">
        <v>557</v>
      </c>
      <c r="B33" s="191"/>
      <c r="C33" s="191"/>
      <c r="D33" s="191"/>
      <c r="E33" s="191"/>
      <c r="F33" s="191"/>
      <c r="G33" s="191"/>
      <c r="H33" s="191"/>
      <c r="I33" s="191"/>
      <c r="J33" s="191"/>
      <c r="K33" s="191"/>
    </row>
    <row r="34" spans="1:17" ht="14.25" customHeight="1">
      <c r="A34" s="288" t="s">
        <v>1155</v>
      </c>
      <c r="B34" s="372">
        <f>Australia!I25</f>
        <v>9</v>
      </c>
      <c r="C34" s="293">
        <f>SUM(Australia!F25:H25)</f>
        <v>4</v>
      </c>
      <c r="D34" s="293">
        <f>Australia!E25</f>
        <v>3</v>
      </c>
      <c r="E34" s="293">
        <f>Australia!D25</f>
        <v>2</v>
      </c>
      <c r="F34" s="293">
        <f>Australia!C25</f>
        <v>0</v>
      </c>
      <c r="G34" s="293">
        <f>Australia!I26</f>
        <v>21</v>
      </c>
      <c r="H34" s="293">
        <f>Australia!F26</f>
        <v>7</v>
      </c>
      <c r="I34" s="293">
        <f>Australia!E26</f>
        <v>10</v>
      </c>
      <c r="J34" s="293">
        <f>Australia!D26</f>
        <v>0</v>
      </c>
      <c r="K34" s="313">
        <f>Australia!C26</f>
        <v>4</v>
      </c>
    </row>
    <row r="35" spans="1:17" ht="14.25" customHeight="1" thickBot="1">
      <c r="A35" s="288" t="s">
        <v>1156</v>
      </c>
      <c r="B35" s="373">
        <v>6</v>
      </c>
      <c r="C35" s="294">
        <v>1</v>
      </c>
      <c r="D35" s="294">
        <v>3</v>
      </c>
      <c r="E35" s="294">
        <v>2</v>
      </c>
      <c r="F35" s="294">
        <v>0</v>
      </c>
      <c r="G35" s="294">
        <v>22</v>
      </c>
      <c r="H35" s="294">
        <v>7</v>
      </c>
      <c r="I35" s="294">
        <v>10</v>
      </c>
      <c r="J35" s="294">
        <v>2</v>
      </c>
      <c r="K35" s="314">
        <v>3</v>
      </c>
    </row>
    <row r="36" spans="1:17" ht="19.5" thickBot="1">
      <c r="A36" s="307" t="s">
        <v>1160</v>
      </c>
      <c r="B36" s="191"/>
      <c r="C36" s="190"/>
      <c r="D36" s="191"/>
      <c r="E36" s="191"/>
      <c r="F36" s="191"/>
      <c r="G36" s="145"/>
      <c r="H36" s="191"/>
      <c r="I36" s="194"/>
      <c r="J36" s="194"/>
      <c r="K36" s="194"/>
    </row>
    <row r="37" spans="1:17" ht="14.25">
      <c r="A37" s="288" t="s">
        <v>1155</v>
      </c>
      <c r="B37" s="372">
        <f>SUM(Australia!I53,Australia!I60,Australia!I66)</f>
        <v>18</v>
      </c>
      <c r="C37" s="265">
        <f>SUM(Australia!F53:H53,Australia!F60:H60,Australia!F66:H66)</f>
        <v>4</v>
      </c>
      <c r="D37" s="265">
        <f>SUM(Australia!E53,Australia!E60,Australia!E66)</f>
        <v>12</v>
      </c>
      <c r="E37" s="265">
        <f>SUM(Australia!D60,Australia!D66,Australia!D53)</f>
        <v>2</v>
      </c>
      <c r="F37" s="265">
        <f>SUM(Australia!C53,Australia!C60,Australia!C66)</f>
        <v>0</v>
      </c>
      <c r="G37" s="266">
        <f>SUM(Australia!I54,Australia!I60,Australia!I60,Australia!I61,Australia!I67)</f>
        <v>68</v>
      </c>
      <c r="H37" s="265">
        <f>SUM(Australia!F54:H54,Australia!F61:H61,Australia!F67:H67)</f>
        <v>24</v>
      </c>
      <c r="I37" s="303">
        <f>SUM(Australia!E54,Australia!E61,Australia!E67)</f>
        <v>33</v>
      </c>
      <c r="J37" s="303">
        <f>SUM(Australia!D54,Australia!D61,Australia!D67)</f>
        <v>6</v>
      </c>
      <c r="K37" s="304">
        <f>SUM(Australia!C54,Australia!C61,Australia!C67)</f>
        <v>3</v>
      </c>
    </row>
    <row r="38" spans="1:17" ht="15" thickBot="1">
      <c r="A38" s="288" t="s">
        <v>1156</v>
      </c>
      <c r="B38" s="377">
        <v>19</v>
      </c>
      <c r="C38" s="263">
        <v>8</v>
      </c>
      <c r="D38" s="263">
        <v>8</v>
      </c>
      <c r="E38" s="263">
        <v>1</v>
      </c>
      <c r="F38" s="263">
        <v>2</v>
      </c>
      <c r="G38" s="278">
        <v>66</v>
      </c>
      <c r="H38" s="263">
        <v>17</v>
      </c>
      <c r="I38" s="305">
        <v>33</v>
      </c>
      <c r="J38" s="305">
        <v>10</v>
      </c>
      <c r="K38" s="306">
        <v>2</v>
      </c>
    </row>
    <row r="39" spans="1:17" ht="14.25">
      <c r="A39" s="188"/>
      <c r="B39" s="189"/>
      <c r="C39" s="190"/>
      <c r="D39" s="191"/>
      <c r="E39" s="191"/>
      <c r="F39" s="191"/>
      <c r="G39" s="145"/>
      <c r="H39" s="189"/>
      <c r="I39" s="192"/>
      <c r="J39" s="192"/>
      <c r="K39" s="192"/>
    </row>
    <row r="40" spans="1:17" ht="14.25">
      <c r="A40" s="192"/>
      <c r="B40" s="189"/>
      <c r="C40" s="190"/>
      <c r="D40" s="191"/>
      <c r="E40" s="191"/>
      <c r="F40" s="191"/>
      <c r="G40" s="145"/>
      <c r="H40" s="189"/>
      <c r="I40" s="192"/>
      <c r="J40" s="192"/>
      <c r="K40" s="192"/>
    </row>
    <row r="41" spans="1:17" ht="14.25">
      <c r="A41" s="192"/>
      <c r="B41" s="189"/>
      <c r="C41" s="190"/>
      <c r="D41" s="191"/>
      <c r="E41" s="191"/>
      <c r="F41" s="191"/>
      <c r="G41" s="145"/>
      <c r="H41" s="189"/>
      <c r="I41" s="192"/>
      <c r="J41" s="192"/>
      <c r="K41" s="192"/>
    </row>
    <row r="42" spans="1:17" ht="14.25">
      <c r="A42" s="188"/>
      <c r="B42" s="189"/>
      <c r="C42" s="190"/>
      <c r="D42" s="191"/>
      <c r="E42" s="191"/>
      <c r="F42" s="191"/>
      <c r="G42" s="145"/>
      <c r="H42" s="189"/>
      <c r="I42" s="192"/>
      <c r="J42" s="192"/>
      <c r="K42" s="192"/>
    </row>
    <row r="43" spans="1:17" ht="14.25">
      <c r="A43" s="195"/>
      <c r="B43" s="192"/>
      <c r="C43" s="193"/>
      <c r="D43" s="194"/>
      <c r="E43" s="194"/>
      <c r="F43" s="194"/>
      <c r="G43" s="192"/>
      <c r="H43" s="192"/>
      <c r="I43" s="192"/>
      <c r="J43" s="192"/>
      <c r="K43" s="192"/>
      <c r="L43" s="192"/>
      <c r="M43" s="192"/>
      <c r="N43" s="2"/>
      <c r="O43" s="2"/>
      <c r="P43" s="2"/>
      <c r="Q43" s="2"/>
    </row>
    <row r="44" spans="1:17">
      <c r="A44" s="186"/>
      <c r="B44" s="186"/>
      <c r="C44" s="186"/>
      <c r="D44" s="186"/>
      <c r="E44" s="186"/>
      <c r="F44" s="186"/>
      <c r="G44" s="186"/>
      <c r="H44" s="186"/>
      <c r="I44" s="186"/>
      <c r="J44" s="186"/>
      <c r="K44" s="192"/>
      <c r="L44" s="192"/>
      <c r="M44" s="192"/>
      <c r="N44" s="2"/>
      <c r="O44" s="2"/>
      <c r="P44" s="2"/>
      <c r="Q44" s="2"/>
    </row>
    <row r="45" spans="1:17">
      <c r="A45" s="186"/>
      <c r="B45" s="186"/>
      <c r="C45" s="186"/>
      <c r="D45" s="186"/>
      <c r="E45" s="186"/>
      <c r="F45" s="186"/>
      <c r="G45" s="186"/>
      <c r="H45" s="186"/>
      <c r="I45" s="186"/>
      <c r="J45" s="186"/>
      <c r="K45" s="192"/>
      <c r="L45" s="192"/>
      <c r="M45" s="192"/>
      <c r="N45" s="2"/>
      <c r="O45" s="2"/>
      <c r="P45" s="2"/>
      <c r="Q45" s="2"/>
    </row>
    <row r="46" spans="1:17">
      <c r="A46" s="186"/>
      <c r="B46" s="186"/>
      <c r="C46" s="186"/>
      <c r="D46" s="186"/>
      <c r="E46" s="186"/>
      <c r="F46" s="186"/>
      <c r="G46" s="186"/>
      <c r="H46" s="186"/>
      <c r="I46" s="186"/>
      <c r="J46" s="186"/>
      <c r="K46" s="192"/>
      <c r="L46" s="192"/>
      <c r="M46" s="192"/>
      <c r="N46" s="2"/>
      <c r="O46" s="2"/>
      <c r="P46" s="2"/>
      <c r="Q46" s="2"/>
    </row>
    <row r="47" spans="1:17">
      <c r="A47" s="186"/>
      <c r="B47" s="186"/>
      <c r="C47" s="186"/>
      <c r="D47" s="186"/>
      <c r="E47" s="186"/>
      <c r="F47" s="186"/>
      <c r="G47" s="186"/>
      <c r="H47" s="186"/>
      <c r="I47" s="186"/>
      <c r="J47" s="186"/>
      <c r="K47" s="186"/>
      <c r="L47" s="186"/>
      <c r="M47" s="186"/>
    </row>
    <row r="48" spans="1:17">
      <c r="A48" s="186"/>
      <c r="B48" s="186"/>
      <c r="C48" s="186"/>
      <c r="D48" s="186"/>
      <c r="E48" s="186"/>
      <c r="F48" s="186"/>
      <c r="G48" s="186"/>
      <c r="H48" s="186"/>
      <c r="I48" s="186"/>
      <c r="J48" s="186"/>
      <c r="K48" s="186"/>
      <c r="L48" s="186"/>
      <c r="M48" s="186"/>
    </row>
    <row r="49" spans="1:13">
      <c r="A49" s="186"/>
      <c r="B49" s="186"/>
      <c r="C49" s="186"/>
      <c r="D49" s="186"/>
      <c r="E49" s="186"/>
      <c r="F49" s="186"/>
      <c r="G49" s="186"/>
      <c r="H49" s="186"/>
      <c r="I49" s="186"/>
      <c r="J49" s="186"/>
      <c r="K49" s="186"/>
      <c r="L49" s="186"/>
      <c r="M49" s="186"/>
    </row>
    <row r="50" spans="1:13">
      <c r="A50" s="186"/>
      <c r="B50" s="186"/>
      <c r="C50" s="186"/>
      <c r="D50" s="186"/>
      <c r="E50" s="186"/>
      <c r="F50" s="186"/>
      <c r="G50" s="186"/>
      <c r="H50" s="186"/>
      <c r="I50" s="186"/>
      <c r="J50" s="186"/>
      <c r="K50" s="186"/>
      <c r="L50" s="186"/>
      <c r="M50" s="186"/>
    </row>
    <row r="51" spans="1:13">
      <c r="A51" s="186"/>
      <c r="B51" s="186"/>
      <c r="C51" s="186"/>
      <c r="D51" s="186"/>
      <c r="E51" s="186"/>
      <c r="F51" s="186"/>
      <c r="G51" s="186"/>
      <c r="H51" s="186"/>
      <c r="I51" s="186"/>
      <c r="J51" s="186"/>
      <c r="K51" s="186"/>
      <c r="L51" s="186"/>
      <c r="M51" s="186"/>
    </row>
    <row r="52" spans="1:13">
      <c r="A52" s="186"/>
      <c r="B52" s="186"/>
      <c r="C52" s="186"/>
      <c r="D52" s="186"/>
      <c r="E52" s="186"/>
      <c r="F52" s="186"/>
      <c r="G52" s="186"/>
      <c r="H52" s="186"/>
      <c r="I52" s="186"/>
      <c r="J52" s="186"/>
      <c r="K52" s="186"/>
      <c r="L52" s="186"/>
      <c r="M52" s="186"/>
    </row>
    <row r="53" spans="1:13">
      <c r="A53" s="186"/>
      <c r="B53" s="186"/>
      <c r="C53" s="186"/>
      <c r="D53" s="186"/>
      <c r="E53" s="186"/>
      <c r="F53" s="186"/>
      <c r="G53" s="186"/>
      <c r="H53" s="186"/>
      <c r="I53" s="186"/>
      <c r="J53" s="186"/>
      <c r="K53" s="186"/>
      <c r="L53" s="186"/>
      <c r="M53" s="186"/>
    </row>
    <row r="54" spans="1:13">
      <c r="A54" s="186"/>
      <c r="B54" s="186"/>
      <c r="C54" s="186"/>
      <c r="D54" s="186"/>
      <c r="E54" s="186"/>
      <c r="F54" s="186"/>
      <c r="G54" s="186"/>
      <c r="H54" s="186"/>
      <c r="I54" s="186"/>
      <c r="J54" s="186"/>
      <c r="K54" s="186"/>
      <c r="L54" s="186"/>
      <c r="M54" s="186"/>
    </row>
    <row r="55" spans="1:13">
      <c r="A55" s="186"/>
      <c r="B55" s="186"/>
      <c r="C55" s="186"/>
      <c r="D55" s="186"/>
      <c r="E55" s="186"/>
      <c r="F55" s="186"/>
      <c r="G55" s="186"/>
      <c r="H55" s="186"/>
      <c r="I55" s="186"/>
      <c r="J55" s="186"/>
      <c r="K55" s="186"/>
      <c r="L55" s="186"/>
      <c r="M55" s="186"/>
    </row>
    <row r="56" spans="1:13">
      <c r="A56" s="186"/>
      <c r="B56" s="186"/>
      <c r="C56" s="186"/>
      <c r="D56" s="186"/>
      <c r="E56" s="186"/>
      <c r="F56" s="186"/>
      <c r="G56" s="186"/>
      <c r="H56" s="186"/>
      <c r="I56" s="186"/>
      <c r="J56" s="186"/>
      <c r="K56" s="186"/>
      <c r="L56" s="186"/>
      <c r="M56" s="186"/>
    </row>
    <row r="57" spans="1:13" s="3" customFormat="1" ht="62.25" customHeight="1">
      <c r="A57" s="186"/>
      <c r="B57" s="6"/>
      <c r="C57" s="4"/>
      <c r="D57" s="5"/>
      <c r="E57" s="5"/>
      <c r="F57" s="6"/>
      <c r="G57" s="4"/>
      <c r="H57" s="5"/>
      <c r="I57" s="5"/>
      <c r="J57" s="6"/>
      <c r="K57" s="6"/>
      <c r="L57" s="186"/>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67" t="s">
        <v>1</v>
      </c>
      <c r="C98" s="268" t="s">
        <v>2</v>
      </c>
      <c r="D98" s="267" t="s">
        <v>3</v>
      </c>
      <c r="E98" s="131"/>
      <c r="F98" s="131"/>
      <c r="G98" s="267"/>
      <c r="H98" s="268" t="s">
        <v>2</v>
      </c>
      <c r="I98" s="267" t="s">
        <v>3</v>
      </c>
      <c r="J98" s="131"/>
      <c r="K98" s="186"/>
      <c r="L98" s="186"/>
      <c r="M98" s="186"/>
    </row>
    <row r="99" spans="1:15" s="8" customFormat="1" ht="24.95" customHeight="1">
      <c r="A99" s="186"/>
      <c r="B99" s="369" t="s">
        <v>4</v>
      </c>
      <c r="C99" s="370">
        <f>Sourcedata!IT5</f>
        <v>2.4178082191780823</v>
      </c>
      <c r="D99" s="371" t="s">
        <v>1225</v>
      </c>
      <c r="E99" s="197"/>
      <c r="F99" s="197"/>
      <c r="G99" s="369" t="s">
        <v>5</v>
      </c>
      <c r="H99" s="370">
        <f>Sourcedata!IT4</f>
        <v>4.5882352941176467</v>
      </c>
      <c r="I99" s="199" t="s">
        <v>1224</v>
      </c>
      <c r="J99" s="197"/>
      <c r="K99" s="196"/>
      <c r="L99" s="196"/>
      <c r="M99" s="196"/>
    </row>
    <row r="100" spans="1:15" s="8" customFormat="1" ht="24.95" customHeight="1">
      <c r="A100" s="198"/>
      <c r="B100" s="270"/>
      <c r="C100" s="308"/>
      <c r="D100" s="271"/>
      <c r="E100" s="197"/>
      <c r="F100" s="197"/>
      <c r="G100" s="272"/>
      <c r="H100" s="273"/>
      <c r="I100" s="199"/>
      <c r="J100" s="197"/>
      <c r="K100" s="196"/>
      <c r="L100" s="196"/>
      <c r="M100" s="196"/>
    </row>
    <row r="101" spans="1:15" s="8" customFormat="1" ht="24.95" customHeight="1">
      <c r="A101" s="196"/>
      <c r="B101" s="269" t="s">
        <v>6</v>
      </c>
      <c r="C101" s="201">
        <f>Sourcedata!IU14</f>
        <v>3.7</v>
      </c>
      <c r="D101" s="203">
        <v>0</v>
      </c>
      <c r="E101" s="197"/>
      <c r="F101" s="197"/>
      <c r="G101" s="269" t="s">
        <v>7</v>
      </c>
      <c r="H101" s="274">
        <f>Sourcedata!IU116</f>
        <v>4.5666666666666664</v>
      </c>
      <c r="I101" s="199" t="s">
        <v>1229</v>
      </c>
      <c r="J101" s="197"/>
      <c r="K101" s="196"/>
      <c r="L101" s="196"/>
      <c r="M101" s="196"/>
    </row>
    <row r="102" spans="1:15" s="8" customFormat="1" ht="24.95" customHeight="1">
      <c r="A102" s="196"/>
      <c r="B102" s="269" t="s">
        <v>8</v>
      </c>
      <c r="C102" s="201">
        <f>Sourcedata!IU31</f>
        <v>1.2962962962962963</v>
      </c>
      <c r="D102" s="203" t="s">
        <v>1226</v>
      </c>
      <c r="E102" s="197"/>
      <c r="F102" s="197"/>
      <c r="G102" s="269" t="s">
        <v>9</v>
      </c>
      <c r="H102" s="274">
        <f>Sourcedata!IU138</f>
        <v>0.125</v>
      </c>
      <c r="I102" s="199">
        <v>0</v>
      </c>
      <c r="J102" s="197"/>
      <c r="K102" s="196"/>
      <c r="L102" s="196"/>
      <c r="M102" s="196"/>
    </row>
    <row r="103" spans="1:15" s="8" customFormat="1" ht="24.95" customHeight="1">
      <c r="A103" s="196"/>
      <c r="B103" s="269" t="s">
        <v>10</v>
      </c>
      <c r="C103" s="201">
        <f>Sourcedata!IU59</f>
        <v>2.75</v>
      </c>
      <c r="D103" s="203" t="s">
        <v>1226</v>
      </c>
      <c r="E103" s="197"/>
      <c r="F103" s="197"/>
      <c r="G103" s="269" t="s">
        <v>11</v>
      </c>
      <c r="H103" s="274">
        <f>Sourcedata!IU144</f>
        <v>1</v>
      </c>
      <c r="I103" s="199">
        <v>0</v>
      </c>
      <c r="J103" s="197"/>
      <c r="K103" s="196"/>
      <c r="L103" s="196"/>
      <c r="M103" s="196"/>
    </row>
    <row r="104" spans="1:15" s="8" customFormat="1" ht="24.95" customHeight="1">
      <c r="A104" s="196"/>
      <c r="B104" s="269" t="s">
        <v>12</v>
      </c>
      <c r="C104" s="201">
        <f>Sourcedata!IU92</f>
        <v>1.4583333333333333</v>
      </c>
      <c r="D104" s="203" t="s">
        <v>1227</v>
      </c>
      <c r="E104" s="197"/>
      <c r="F104" s="197"/>
      <c r="G104" s="269" t="s">
        <v>13</v>
      </c>
      <c r="H104" s="274">
        <f>Sourcedata!IU112</f>
        <v>2</v>
      </c>
      <c r="I104" s="199" t="s">
        <v>1220</v>
      </c>
      <c r="J104" s="197"/>
      <c r="K104" s="196"/>
      <c r="L104" s="196"/>
      <c r="M104" s="196"/>
    </row>
    <row r="105" spans="1:15" s="8" customFormat="1" ht="24.95" customHeight="1">
      <c r="A105" s="196"/>
      <c r="B105" s="269" t="s">
        <v>14</v>
      </c>
      <c r="C105" s="201">
        <f>Sourcedata!IU85</f>
        <v>0.25</v>
      </c>
      <c r="D105" s="203">
        <v>0</v>
      </c>
      <c r="E105" s="197"/>
      <c r="F105" s="197"/>
      <c r="G105" s="269" t="s">
        <v>15</v>
      </c>
      <c r="H105" s="274">
        <f>Sourcedata!IU133</f>
        <v>0</v>
      </c>
      <c r="I105" s="199">
        <v>0</v>
      </c>
      <c r="J105" s="197"/>
      <c r="K105" s="196"/>
      <c r="L105" s="196"/>
      <c r="M105" s="196"/>
    </row>
    <row r="106" spans="1:15" s="8" customFormat="1" ht="24.95" customHeight="1">
      <c r="A106" s="196"/>
      <c r="B106" s="269" t="s">
        <v>16</v>
      </c>
      <c r="C106" s="201">
        <f>Sourcedata!IU103</f>
        <v>0.66666666666666663</v>
      </c>
      <c r="D106" s="199" t="s">
        <v>1228</v>
      </c>
      <c r="E106" s="197"/>
      <c r="F106" s="197"/>
      <c r="G106" s="204"/>
      <c r="H106" s="205"/>
      <c r="I106" s="197"/>
      <c r="J106" s="206"/>
      <c r="K106" s="196"/>
      <c r="L106" s="196"/>
      <c r="M106" s="196"/>
    </row>
    <row r="107" spans="1:15" s="10" customFormat="1" ht="24.95" customHeight="1">
      <c r="A107" s="196"/>
      <c r="B107" s="124"/>
      <c r="C107" s="125"/>
      <c r="D107" s="131"/>
      <c r="E107" s="126"/>
      <c r="F107" s="131"/>
      <c r="G107" s="124"/>
      <c r="H107" s="125"/>
      <c r="I107" s="131"/>
      <c r="J107" s="126"/>
      <c r="K107" s="186"/>
      <c r="L107" s="186"/>
      <c r="M107" s="186"/>
    </row>
    <row r="108" spans="1:15" s="7" customFormat="1" ht="33.75" customHeight="1">
      <c r="A108" s="186"/>
      <c r="B108" s="207" t="s">
        <v>4</v>
      </c>
      <c r="C108" s="208" t="s">
        <v>1152</v>
      </c>
      <c r="D108" s="209" t="s">
        <v>1151</v>
      </c>
      <c r="E108" s="210" t="s">
        <v>3</v>
      </c>
      <c r="F108" s="211"/>
      <c r="G108" s="207" t="s">
        <v>5</v>
      </c>
      <c r="H108" s="208" t="s">
        <v>1152</v>
      </c>
      <c r="I108" s="208" t="s">
        <v>1151</v>
      </c>
      <c r="J108" s="208" t="s">
        <v>3</v>
      </c>
      <c r="K108" s="186"/>
      <c r="L108" s="186"/>
      <c r="M108" s="186"/>
    </row>
    <row r="109" spans="1:15" s="8" customFormat="1" ht="24.95" customHeight="1">
      <c r="A109" s="186"/>
      <c r="B109" s="200" t="s">
        <v>17</v>
      </c>
      <c r="C109" s="212">
        <v>4</v>
      </c>
      <c r="D109" s="178">
        <v>7</v>
      </c>
      <c r="E109" s="179" t="s">
        <v>1218</v>
      </c>
      <c r="F109" s="197"/>
      <c r="G109" s="200" t="s">
        <v>18</v>
      </c>
      <c r="H109" s="213">
        <v>0</v>
      </c>
      <c r="I109" s="178">
        <v>0</v>
      </c>
      <c r="J109" s="214">
        <v>0</v>
      </c>
      <c r="K109" s="196"/>
      <c r="L109" s="196"/>
      <c r="M109" s="196"/>
      <c r="O109" s="9"/>
    </row>
    <row r="110" spans="1:15" s="8" customFormat="1" ht="24.95" customHeight="1">
      <c r="A110" s="196"/>
      <c r="B110" s="200" t="s">
        <v>19</v>
      </c>
      <c r="C110" s="212">
        <v>4</v>
      </c>
      <c r="D110" s="178">
        <v>7</v>
      </c>
      <c r="E110" s="179" t="s">
        <v>1215</v>
      </c>
      <c r="F110" s="197"/>
      <c r="G110" s="200" t="s">
        <v>20</v>
      </c>
      <c r="H110" s="213">
        <v>0</v>
      </c>
      <c r="I110" s="178">
        <v>0</v>
      </c>
      <c r="J110" s="214">
        <v>0</v>
      </c>
      <c r="K110" s="196"/>
      <c r="L110" s="196"/>
      <c r="M110" s="196"/>
    </row>
    <row r="111" spans="1:15" s="10" customFormat="1" ht="24.95" customHeight="1">
      <c r="A111" s="196"/>
      <c r="B111" s="129"/>
      <c r="C111" s="127"/>
      <c r="D111" s="178"/>
      <c r="E111" s="128"/>
      <c r="F111" s="131"/>
      <c r="G111" s="130"/>
      <c r="H111" s="127"/>
      <c r="I111" s="215"/>
      <c r="J111" s="128"/>
      <c r="K111" s="186"/>
      <c r="L111" s="186"/>
      <c r="M111" s="186"/>
    </row>
    <row r="112" spans="1:15" s="8" customFormat="1" ht="24.95" customHeight="1">
      <c r="A112" s="186"/>
      <c r="B112" s="216" t="s">
        <v>21</v>
      </c>
      <c r="C112" s="217"/>
      <c r="D112" s="217"/>
      <c r="E112" s="218"/>
      <c r="F112" s="197"/>
      <c r="G112" s="381" t="s">
        <v>22</v>
      </c>
      <c r="H112" s="382"/>
      <c r="I112" s="382"/>
      <c r="J112" s="383"/>
      <c r="K112" s="196"/>
      <c r="L112" s="196"/>
      <c r="M112" s="196"/>
    </row>
    <row r="113" spans="1:13" s="8" customFormat="1" ht="24.95" customHeight="1">
      <c r="A113" s="196"/>
      <c r="B113" s="219" t="s">
        <v>23</v>
      </c>
      <c r="C113" s="184">
        <v>1</v>
      </c>
      <c r="D113" s="220">
        <v>5</v>
      </c>
      <c r="E113" s="282" t="s">
        <v>1220</v>
      </c>
      <c r="F113" s="197"/>
      <c r="G113" s="176" t="s">
        <v>24</v>
      </c>
      <c r="H113" s="177">
        <v>3</v>
      </c>
      <c r="I113" s="220">
        <v>5</v>
      </c>
      <c r="J113" s="283" t="s">
        <v>61</v>
      </c>
      <c r="K113" s="196"/>
      <c r="L113" s="196"/>
      <c r="M113" s="196"/>
    </row>
    <row r="114" spans="1:13" s="8" customFormat="1" ht="24.95" customHeight="1">
      <c r="A114" s="196"/>
      <c r="B114" s="219" t="s">
        <v>25</v>
      </c>
      <c r="C114" s="184">
        <v>0</v>
      </c>
      <c r="D114" s="220">
        <v>1</v>
      </c>
      <c r="E114" s="283" t="s">
        <v>61</v>
      </c>
      <c r="F114" s="197"/>
      <c r="G114" s="176" t="s">
        <v>26</v>
      </c>
      <c r="H114" s="177">
        <v>0</v>
      </c>
      <c r="I114" s="220">
        <v>0</v>
      </c>
      <c r="J114" s="199" t="s">
        <v>1223</v>
      </c>
      <c r="K114" s="196"/>
      <c r="L114" s="196"/>
      <c r="M114" s="196"/>
    </row>
    <row r="115" spans="1:13" s="8" customFormat="1" ht="24.95" customHeight="1">
      <c r="A115" s="196"/>
      <c r="B115" s="219" t="s">
        <v>27</v>
      </c>
      <c r="C115" s="184">
        <v>0</v>
      </c>
      <c r="D115" s="220">
        <v>10</v>
      </c>
      <c r="E115" s="283" t="s">
        <v>61</v>
      </c>
      <c r="F115" s="197"/>
      <c r="G115" s="221"/>
      <c r="H115" s="222"/>
      <c r="I115" s="223"/>
      <c r="J115" s="224"/>
      <c r="K115" s="196"/>
      <c r="L115" s="196"/>
      <c r="M115" s="196"/>
    </row>
    <row r="116" spans="1:13" s="8" customFormat="1" ht="24.95" customHeight="1">
      <c r="A116" s="196"/>
      <c r="B116" s="219" t="s">
        <v>28</v>
      </c>
      <c r="C116" s="225">
        <v>4</v>
      </c>
      <c r="D116" s="220">
        <v>10</v>
      </c>
      <c r="E116" s="283" t="s">
        <v>61</v>
      </c>
      <c r="F116" s="197"/>
      <c r="G116" s="381" t="s">
        <v>29</v>
      </c>
      <c r="H116" s="382"/>
      <c r="I116" s="382"/>
      <c r="J116" s="383"/>
      <c r="K116" s="198"/>
      <c r="L116" s="196"/>
      <c r="M116" s="196"/>
    </row>
    <row r="117" spans="1:13" s="8" customFormat="1" ht="24.95" customHeight="1">
      <c r="A117" s="196"/>
      <c r="B117" s="219" t="s">
        <v>30</v>
      </c>
      <c r="C117" s="184">
        <v>1</v>
      </c>
      <c r="D117" s="220">
        <v>3</v>
      </c>
      <c r="E117" s="283" t="s">
        <v>61</v>
      </c>
      <c r="F117" s="197"/>
      <c r="G117" s="176" t="s">
        <v>1174</v>
      </c>
      <c r="H117" s="184">
        <v>1</v>
      </c>
      <c r="I117" s="220">
        <v>11</v>
      </c>
      <c r="J117" s="179" t="s">
        <v>1221</v>
      </c>
      <c r="K117" s="198"/>
      <c r="L117" s="196"/>
      <c r="M117" s="196"/>
    </row>
    <row r="118" spans="1:13" s="8" customFormat="1" ht="24.95" customHeight="1">
      <c r="A118" s="196"/>
      <c r="B118" s="219" t="s">
        <v>32</v>
      </c>
      <c r="C118" s="184">
        <v>1</v>
      </c>
      <c r="D118" s="220">
        <v>3</v>
      </c>
      <c r="E118" s="282" t="s">
        <v>1210</v>
      </c>
      <c r="F118" s="197"/>
      <c r="G118" s="176" t="s">
        <v>33</v>
      </c>
      <c r="H118" s="184">
        <v>3</v>
      </c>
      <c r="I118" s="220">
        <v>7</v>
      </c>
      <c r="J118" s="179" t="s">
        <v>1211</v>
      </c>
      <c r="K118" s="198"/>
      <c r="L118" s="196"/>
      <c r="M118" s="196"/>
    </row>
    <row r="119" spans="1:13" s="8" customFormat="1" ht="24.95" customHeight="1">
      <c r="A119" s="196"/>
      <c r="B119" s="219" t="s">
        <v>34</v>
      </c>
      <c r="C119" s="184">
        <v>2</v>
      </c>
      <c r="D119" s="220">
        <v>12</v>
      </c>
      <c r="E119" s="283" t="s">
        <v>61</v>
      </c>
      <c r="F119" s="197"/>
      <c r="G119" s="176" t="s">
        <v>35</v>
      </c>
      <c r="H119" s="184">
        <v>8</v>
      </c>
      <c r="I119" s="220">
        <v>12</v>
      </c>
      <c r="J119" s="179">
        <v>0</v>
      </c>
      <c r="K119" s="198"/>
      <c r="L119" s="196"/>
      <c r="M119" s="196"/>
    </row>
    <row r="120" spans="1:13" s="8" customFormat="1" ht="24.95" customHeight="1">
      <c r="A120" s="226"/>
      <c r="B120" s="219" t="s">
        <v>1194</v>
      </c>
      <c r="C120" s="184">
        <v>5</v>
      </c>
      <c r="D120" s="220">
        <v>7</v>
      </c>
      <c r="E120" s="283" t="s">
        <v>61</v>
      </c>
      <c r="F120" s="197"/>
      <c r="G120" s="176" t="s">
        <v>37</v>
      </c>
      <c r="H120" s="184">
        <v>5</v>
      </c>
      <c r="I120" s="220">
        <v>7</v>
      </c>
      <c r="J120" s="179" t="s">
        <v>1214</v>
      </c>
      <c r="K120" s="198"/>
      <c r="L120" s="196"/>
      <c r="M120" s="196"/>
    </row>
    <row r="121" spans="1:13" s="8" customFormat="1" ht="24.95" customHeight="1">
      <c r="A121" s="196"/>
      <c r="B121" s="219" t="s">
        <v>38</v>
      </c>
      <c r="C121" s="184">
        <v>1</v>
      </c>
      <c r="D121" s="220">
        <v>6</v>
      </c>
      <c r="E121" s="283" t="s">
        <v>61</v>
      </c>
      <c r="F121" s="197"/>
      <c r="G121" s="176" t="s">
        <v>39</v>
      </c>
      <c r="H121" s="184">
        <v>7</v>
      </c>
      <c r="I121" s="220">
        <v>7</v>
      </c>
      <c r="J121" s="283" t="s">
        <v>61</v>
      </c>
      <c r="K121" s="198"/>
      <c r="L121" s="196"/>
      <c r="M121" s="196"/>
    </row>
    <row r="122" spans="1:13" s="8" customFormat="1" ht="24.95" customHeight="1">
      <c r="A122" s="196"/>
      <c r="B122" s="219" t="s">
        <v>40</v>
      </c>
      <c r="C122" s="184">
        <v>2</v>
      </c>
      <c r="D122" s="220">
        <v>5</v>
      </c>
      <c r="E122" s="283" t="s">
        <v>61</v>
      </c>
      <c r="F122" s="197"/>
      <c r="G122" s="176" t="s">
        <v>41</v>
      </c>
      <c r="H122" s="184">
        <v>5</v>
      </c>
      <c r="I122" s="220">
        <v>7</v>
      </c>
      <c r="J122" s="282" t="s">
        <v>1220</v>
      </c>
      <c r="K122" s="198"/>
      <c r="L122" s="196"/>
      <c r="M122" s="196"/>
    </row>
    <row r="123" spans="1:13" s="8" customFormat="1" ht="24.95" customHeight="1">
      <c r="A123" s="196"/>
      <c r="B123" s="219" t="s">
        <v>977</v>
      </c>
      <c r="C123" s="184">
        <v>1</v>
      </c>
      <c r="D123" s="220">
        <v>4</v>
      </c>
      <c r="E123" s="283" t="s">
        <v>61</v>
      </c>
      <c r="F123" s="197"/>
      <c r="G123" s="176" t="s">
        <v>43</v>
      </c>
      <c r="H123" s="184">
        <v>7</v>
      </c>
      <c r="I123" s="220">
        <v>9</v>
      </c>
      <c r="J123" s="282" t="s">
        <v>1221</v>
      </c>
      <c r="K123" s="198"/>
      <c r="L123" s="196"/>
      <c r="M123" s="196"/>
    </row>
    <row r="124" spans="1:13" s="8" customFormat="1" ht="24.95" customHeight="1">
      <c r="A124" s="196"/>
      <c r="B124" s="219" t="s">
        <v>42</v>
      </c>
      <c r="C124" s="184">
        <v>2</v>
      </c>
      <c r="D124" s="220">
        <v>13</v>
      </c>
      <c r="E124" s="283" t="s">
        <v>61</v>
      </c>
      <c r="F124" s="197"/>
      <c r="G124" s="176" t="s">
        <v>45</v>
      </c>
      <c r="H124" s="184">
        <v>1</v>
      </c>
      <c r="I124" s="220">
        <v>1</v>
      </c>
      <c r="J124" s="282" t="s">
        <v>1222</v>
      </c>
      <c r="K124" s="198"/>
      <c r="L124" s="196"/>
      <c r="M124" s="196"/>
    </row>
    <row r="125" spans="1:13" s="8" customFormat="1" ht="24.95" customHeight="1">
      <c r="A125" s="196"/>
      <c r="B125" s="219" t="s">
        <v>44</v>
      </c>
      <c r="C125" s="184">
        <v>2</v>
      </c>
      <c r="D125" s="220">
        <v>4</v>
      </c>
      <c r="E125" s="282" t="s">
        <v>1212</v>
      </c>
      <c r="F125" s="197"/>
      <c r="G125" s="176" t="s">
        <v>47</v>
      </c>
      <c r="H125" s="184">
        <v>4</v>
      </c>
      <c r="I125" s="220">
        <v>4</v>
      </c>
      <c r="J125" s="282" t="s">
        <v>1219</v>
      </c>
      <c r="K125" s="198"/>
      <c r="L125" s="196"/>
      <c r="M125" s="196"/>
    </row>
    <row r="126" spans="1:13" s="8" customFormat="1" ht="24.95" customHeight="1">
      <c r="A126" s="196"/>
      <c r="B126" s="219" t="s">
        <v>46</v>
      </c>
      <c r="C126" s="184">
        <v>2</v>
      </c>
      <c r="D126" s="220">
        <v>4</v>
      </c>
      <c r="E126" s="282" t="s">
        <v>1212</v>
      </c>
      <c r="F126" s="197"/>
      <c r="G126" s="176" t="s">
        <v>49</v>
      </c>
      <c r="H126" s="184">
        <v>4</v>
      </c>
      <c r="I126" s="220">
        <v>9</v>
      </c>
      <c r="J126" s="282" t="s">
        <v>1210</v>
      </c>
      <c r="K126" s="198"/>
      <c r="L126" s="196"/>
      <c r="M126" s="196"/>
    </row>
    <row r="127" spans="1:13" s="8" customFormat="1" ht="24.95" customHeight="1">
      <c r="A127" s="196"/>
      <c r="B127" s="219" t="s">
        <v>48</v>
      </c>
      <c r="C127" s="227">
        <v>0</v>
      </c>
      <c r="D127" s="220">
        <v>0</v>
      </c>
      <c r="E127" s="283" t="s">
        <v>61</v>
      </c>
      <c r="F127" s="197"/>
      <c r="G127" s="176" t="s">
        <v>51</v>
      </c>
      <c r="H127" s="184">
        <v>6</v>
      </c>
      <c r="I127" s="220">
        <v>6</v>
      </c>
      <c r="J127" s="282" t="s">
        <v>1214</v>
      </c>
      <c r="K127" s="198"/>
      <c r="L127" s="196"/>
      <c r="M127" s="196"/>
    </row>
    <row r="128" spans="1:13" s="8" customFormat="1" ht="24.95" customHeight="1">
      <c r="A128" s="196"/>
      <c r="B128" s="219" t="s">
        <v>50</v>
      </c>
      <c r="C128" s="225">
        <v>2</v>
      </c>
      <c r="D128" s="220">
        <v>10</v>
      </c>
      <c r="E128" s="283" t="s">
        <v>61</v>
      </c>
      <c r="F128" s="197"/>
      <c r="G128" s="176" t="s">
        <v>53</v>
      </c>
      <c r="H128" s="184">
        <v>3</v>
      </c>
      <c r="I128" s="220">
        <v>3</v>
      </c>
      <c r="J128" s="283" t="s">
        <v>61</v>
      </c>
      <c r="K128" s="198"/>
      <c r="L128" s="196"/>
      <c r="M128" s="196"/>
    </row>
    <row r="129" spans="1:13" s="8" customFormat="1" ht="24.95" customHeight="1">
      <c r="A129" s="196"/>
      <c r="B129" s="176"/>
      <c r="C129" s="228"/>
      <c r="D129" s="223"/>
      <c r="E129" s="229"/>
      <c r="F129" s="317"/>
      <c r="G129" s="176" t="s">
        <v>54</v>
      </c>
      <c r="H129" s="184">
        <v>0</v>
      </c>
      <c r="I129" s="220">
        <v>0</v>
      </c>
      <c r="J129" s="283" t="s">
        <v>61</v>
      </c>
      <c r="K129" s="198"/>
      <c r="L129" s="196"/>
      <c r="M129" s="196"/>
    </row>
    <row r="130" spans="1:13" s="8" customFormat="1" ht="24.95" customHeight="1">
      <c r="A130" s="196"/>
      <c r="B130" s="216" t="s">
        <v>55</v>
      </c>
      <c r="C130" s="217"/>
      <c r="D130" s="217"/>
      <c r="E130" s="218"/>
      <c r="F130" s="197"/>
      <c r="G130" s="176" t="s">
        <v>56</v>
      </c>
      <c r="H130" s="184">
        <v>0</v>
      </c>
      <c r="I130" s="220">
        <v>0</v>
      </c>
      <c r="J130" s="283" t="s">
        <v>61</v>
      </c>
      <c r="K130" s="198"/>
      <c r="L130" s="196"/>
      <c r="M130" s="196"/>
    </row>
    <row r="131" spans="1:13" s="8" customFormat="1" ht="24.95" customHeight="1">
      <c r="A131" s="230"/>
      <c r="B131" s="176" t="s">
        <v>57</v>
      </c>
      <c r="C131" s="177">
        <v>1</v>
      </c>
      <c r="D131" s="178">
        <v>2</v>
      </c>
      <c r="E131" s="282" t="s">
        <v>1219</v>
      </c>
      <c r="F131" s="197"/>
      <c r="G131" s="176" t="s">
        <v>58</v>
      </c>
      <c r="H131" s="184">
        <v>0</v>
      </c>
      <c r="I131" s="220">
        <v>0</v>
      </c>
      <c r="J131" s="283" t="s">
        <v>61</v>
      </c>
      <c r="K131" s="198"/>
      <c r="L131" s="231"/>
      <c r="M131" s="232"/>
    </row>
    <row r="132" spans="1:13" s="8" customFormat="1" ht="24.95" customHeight="1">
      <c r="A132" s="233"/>
      <c r="B132" s="176" t="s">
        <v>59</v>
      </c>
      <c r="C132" s="177">
        <v>1</v>
      </c>
      <c r="D132" s="178">
        <v>2</v>
      </c>
      <c r="E132" s="282" t="s">
        <v>1210</v>
      </c>
      <c r="F132" s="197"/>
      <c r="G132" s="221"/>
      <c r="H132" s="222"/>
      <c r="I132" s="223"/>
      <c r="J132" s="319"/>
      <c r="K132" s="198"/>
      <c r="L132" s="231"/>
      <c r="M132" s="232"/>
    </row>
    <row r="133" spans="1:13" s="8" customFormat="1" ht="24.95" customHeight="1">
      <c r="A133" s="233"/>
      <c r="B133" s="176" t="s">
        <v>60</v>
      </c>
      <c r="C133" s="177">
        <v>1</v>
      </c>
      <c r="D133" s="178">
        <v>2</v>
      </c>
      <c r="E133" s="283" t="s">
        <v>61</v>
      </c>
      <c r="F133" s="197"/>
      <c r="G133" s="381" t="s">
        <v>15</v>
      </c>
      <c r="H133" s="382"/>
      <c r="I133" s="382"/>
      <c r="J133" s="383"/>
      <c r="K133" s="198"/>
      <c r="L133" s="234"/>
      <c r="M133" s="232"/>
    </row>
    <row r="134" spans="1:13" s="8" customFormat="1" ht="24.95" customHeight="1">
      <c r="A134" s="233"/>
      <c r="B134" s="176" t="s">
        <v>62</v>
      </c>
      <c r="C134" s="177">
        <v>0</v>
      </c>
      <c r="D134" s="178">
        <v>5</v>
      </c>
      <c r="E134" s="282" t="s">
        <v>1213</v>
      </c>
      <c r="F134" s="197"/>
      <c r="G134" s="176" t="s">
        <v>63</v>
      </c>
      <c r="H134" s="184">
        <v>0</v>
      </c>
      <c r="I134" s="184">
        <v>0</v>
      </c>
      <c r="J134" s="199">
        <v>0</v>
      </c>
      <c r="K134" s="198"/>
      <c r="L134" s="231"/>
      <c r="M134" s="232"/>
    </row>
    <row r="135" spans="1:13" s="8" customFormat="1" ht="24.95" customHeight="1">
      <c r="A135" s="235"/>
      <c r="B135" s="176" t="s">
        <v>64</v>
      </c>
      <c r="C135" s="177">
        <v>1</v>
      </c>
      <c r="D135" s="178">
        <v>2</v>
      </c>
      <c r="E135" s="282" t="s">
        <v>1211</v>
      </c>
      <c r="F135" s="197"/>
      <c r="G135" s="176" t="s">
        <v>65</v>
      </c>
      <c r="H135" s="184">
        <v>0</v>
      </c>
      <c r="I135" s="184">
        <v>0</v>
      </c>
      <c r="J135" s="199">
        <v>0</v>
      </c>
      <c r="K135" s="198"/>
      <c r="L135" s="231"/>
      <c r="M135" s="232"/>
    </row>
    <row r="136" spans="1:13" s="8" customFormat="1" ht="24.95" customHeight="1">
      <c r="A136" s="233"/>
      <c r="B136" s="176" t="s">
        <v>66</v>
      </c>
      <c r="C136" s="177">
        <v>1</v>
      </c>
      <c r="D136" s="178">
        <v>2</v>
      </c>
      <c r="E136" s="283" t="s">
        <v>61</v>
      </c>
      <c r="F136" s="197"/>
      <c r="G136" s="176" t="s">
        <v>67</v>
      </c>
      <c r="H136" s="184">
        <v>0</v>
      </c>
      <c r="I136" s="184">
        <v>2</v>
      </c>
      <c r="J136" s="199">
        <v>0</v>
      </c>
      <c r="K136" s="198"/>
      <c r="L136" s="231"/>
      <c r="M136" s="232"/>
    </row>
    <row r="137" spans="1:13" s="8" customFormat="1" ht="24.95" customHeight="1">
      <c r="A137" s="233"/>
      <c r="B137" s="176" t="s">
        <v>68</v>
      </c>
      <c r="C137" s="177">
        <v>1</v>
      </c>
      <c r="D137" s="178">
        <v>2</v>
      </c>
      <c r="E137" s="283" t="s">
        <v>61</v>
      </c>
      <c r="F137" s="197"/>
      <c r="G137" s="176" t="s">
        <v>69</v>
      </c>
      <c r="H137" s="184">
        <v>0</v>
      </c>
      <c r="I137" s="184">
        <v>0</v>
      </c>
      <c r="J137" s="199">
        <v>0</v>
      </c>
      <c r="K137" s="198"/>
      <c r="L137" s="231"/>
      <c r="M137" s="232"/>
    </row>
    <row r="138" spans="1:13" s="8" customFormat="1" ht="24.95" customHeight="1">
      <c r="A138" s="233"/>
      <c r="B138" s="176" t="s">
        <v>70</v>
      </c>
      <c r="C138" s="181" t="s">
        <v>61</v>
      </c>
      <c r="D138" s="178">
        <v>0</v>
      </c>
      <c r="E138" s="283" t="s">
        <v>61</v>
      </c>
      <c r="F138" s="197"/>
      <c r="G138" s="236"/>
      <c r="H138" s="237"/>
      <c r="I138" s="238"/>
      <c r="J138" s="202"/>
      <c r="K138" s="198"/>
      <c r="L138" s="231"/>
      <c r="M138" s="232"/>
    </row>
    <row r="139" spans="1:13" s="8" customFormat="1" ht="24.95" customHeight="1">
      <c r="A139" s="233"/>
      <c r="B139" s="176" t="s">
        <v>71</v>
      </c>
      <c r="C139" s="177">
        <v>0</v>
      </c>
      <c r="D139" s="178">
        <v>0</v>
      </c>
      <c r="E139" s="283" t="s">
        <v>61</v>
      </c>
      <c r="F139" s="197"/>
      <c r="G139" s="381" t="s">
        <v>72</v>
      </c>
      <c r="H139" s="382"/>
      <c r="I139" s="382"/>
      <c r="J139" s="383"/>
      <c r="K139" s="198"/>
      <c r="L139" s="231"/>
      <c r="M139" s="232"/>
    </row>
    <row r="140" spans="1:13" s="8" customFormat="1" ht="24.95" customHeight="1">
      <c r="A140" s="235"/>
      <c r="B140" s="176" t="s">
        <v>73</v>
      </c>
      <c r="C140" s="177">
        <v>1</v>
      </c>
      <c r="D140" s="178">
        <v>2</v>
      </c>
      <c r="E140" s="283" t="s">
        <v>61</v>
      </c>
      <c r="F140" s="197"/>
      <c r="G140" s="176" t="s">
        <v>74</v>
      </c>
      <c r="H140" s="184">
        <v>0</v>
      </c>
      <c r="I140" s="185">
        <v>1</v>
      </c>
      <c r="J140" s="180">
        <v>0</v>
      </c>
      <c r="K140" s="198"/>
      <c r="L140" s="231"/>
      <c r="M140" s="232"/>
    </row>
    <row r="141" spans="1:13" s="8" customFormat="1" ht="24.95" customHeight="1">
      <c r="A141" s="233"/>
      <c r="B141" s="176" t="s">
        <v>75</v>
      </c>
      <c r="C141" s="177">
        <v>1</v>
      </c>
      <c r="D141" s="178">
        <v>2</v>
      </c>
      <c r="E141" s="283" t="s">
        <v>61</v>
      </c>
      <c r="F141" s="197"/>
      <c r="G141" s="176" t="s">
        <v>76</v>
      </c>
      <c r="H141" s="184">
        <v>0</v>
      </c>
      <c r="I141" s="185">
        <v>1</v>
      </c>
      <c r="J141" s="180">
        <v>0</v>
      </c>
      <c r="K141" s="198"/>
      <c r="L141" s="231"/>
      <c r="M141" s="232"/>
    </row>
    <row r="142" spans="1:13" s="8" customFormat="1" ht="24.95" customHeight="1">
      <c r="A142" s="233"/>
      <c r="B142" s="176" t="s">
        <v>77</v>
      </c>
      <c r="C142" s="177">
        <v>0</v>
      </c>
      <c r="D142" s="178">
        <v>2</v>
      </c>
      <c r="E142" s="283" t="s">
        <v>61</v>
      </c>
      <c r="F142" s="197"/>
      <c r="G142" s="176" t="s">
        <v>78</v>
      </c>
      <c r="H142" s="184">
        <v>0</v>
      </c>
      <c r="I142" s="185">
        <v>3</v>
      </c>
      <c r="J142" s="180">
        <v>0</v>
      </c>
      <c r="K142" s="198"/>
      <c r="L142" s="231"/>
      <c r="M142" s="232"/>
    </row>
    <row r="143" spans="1:13" s="8" customFormat="1" ht="24.95" customHeight="1">
      <c r="A143" s="233"/>
      <c r="B143" s="176" t="s">
        <v>79</v>
      </c>
      <c r="C143" s="177">
        <v>1</v>
      </c>
      <c r="D143" s="178">
        <v>2</v>
      </c>
      <c r="E143" s="283" t="s">
        <v>61</v>
      </c>
      <c r="F143" s="197"/>
      <c r="G143" s="176" t="s">
        <v>80</v>
      </c>
      <c r="H143" s="184">
        <v>0</v>
      </c>
      <c r="I143" s="185">
        <v>1</v>
      </c>
      <c r="J143" s="180">
        <v>0</v>
      </c>
      <c r="K143" s="198"/>
      <c r="L143" s="239"/>
      <c r="M143" s="232"/>
    </row>
    <row r="144" spans="1:13" s="8" customFormat="1" ht="24.95" customHeight="1">
      <c r="A144" s="233"/>
      <c r="B144" s="176" t="s">
        <v>81</v>
      </c>
      <c r="C144" s="177">
        <v>1</v>
      </c>
      <c r="D144" s="178">
        <v>2</v>
      </c>
      <c r="E144" s="282" t="s">
        <v>1210</v>
      </c>
      <c r="F144" s="197"/>
      <c r="G144" s="240"/>
      <c r="H144" s="237"/>
      <c r="I144" s="223"/>
      <c r="J144" s="128"/>
      <c r="K144" s="198"/>
      <c r="L144" s="239"/>
      <c r="M144" s="232"/>
    </row>
    <row r="145" spans="1:13" s="8" customFormat="1" ht="24.95" customHeight="1">
      <c r="A145" s="235"/>
      <c r="B145" s="176" t="s">
        <v>82</v>
      </c>
      <c r="C145" s="177">
        <v>0</v>
      </c>
      <c r="D145" s="178">
        <v>0</v>
      </c>
      <c r="E145" s="283" t="s">
        <v>61</v>
      </c>
      <c r="F145" s="197"/>
      <c r="G145" s="381" t="s">
        <v>83</v>
      </c>
      <c r="H145" s="382"/>
      <c r="I145" s="382"/>
      <c r="J145" s="383"/>
      <c r="K145" s="198"/>
      <c r="L145" s="239"/>
      <c r="M145" s="232"/>
    </row>
    <row r="146" spans="1:13" s="8" customFormat="1" ht="24.95" customHeight="1">
      <c r="A146" s="241"/>
      <c r="B146" s="176" t="s">
        <v>84</v>
      </c>
      <c r="C146" s="181">
        <v>1</v>
      </c>
      <c r="D146" s="178">
        <v>2</v>
      </c>
      <c r="E146" s="282" t="s">
        <v>1212</v>
      </c>
      <c r="F146" s="197"/>
      <c r="G146" s="176" t="s">
        <v>85</v>
      </c>
      <c r="H146" s="184">
        <v>0</v>
      </c>
      <c r="I146" s="185">
        <v>2</v>
      </c>
      <c r="J146" s="180">
        <v>0</v>
      </c>
      <c r="K146" s="198"/>
      <c r="L146" s="231"/>
      <c r="M146" s="232"/>
    </row>
    <row r="147" spans="1:13" s="8" customFormat="1" ht="24.95" customHeight="1">
      <c r="A147" s="233"/>
      <c r="B147" s="176" t="s">
        <v>86</v>
      </c>
      <c r="C147" s="181">
        <v>1</v>
      </c>
      <c r="D147" s="178">
        <v>2</v>
      </c>
      <c r="E147" s="283" t="s">
        <v>61</v>
      </c>
      <c r="F147" s="197"/>
      <c r="G147" s="176" t="s">
        <v>87</v>
      </c>
      <c r="H147" s="184">
        <v>1</v>
      </c>
      <c r="I147" s="185">
        <v>4</v>
      </c>
      <c r="J147" s="180">
        <v>0</v>
      </c>
      <c r="K147" s="198"/>
      <c r="L147" s="234"/>
      <c r="M147" s="232"/>
    </row>
    <row r="148" spans="1:13" s="8" customFormat="1" ht="24.95" customHeight="1">
      <c r="A148" s="233"/>
      <c r="B148" s="176" t="s">
        <v>88</v>
      </c>
      <c r="C148" s="177">
        <v>1</v>
      </c>
      <c r="D148" s="178">
        <v>2</v>
      </c>
      <c r="E148" s="283" t="s">
        <v>61</v>
      </c>
      <c r="F148" s="197"/>
      <c r="G148" s="176" t="s">
        <v>89</v>
      </c>
      <c r="H148" s="184">
        <v>0</v>
      </c>
      <c r="I148" s="185">
        <v>1</v>
      </c>
      <c r="J148" s="180">
        <v>0</v>
      </c>
      <c r="K148" s="198"/>
      <c r="L148" s="231"/>
      <c r="M148" s="232"/>
    </row>
    <row r="149" spans="1:13" s="8" customFormat="1" ht="24.95" customHeight="1">
      <c r="A149" s="233"/>
      <c r="B149" s="176" t="s">
        <v>90</v>
      </c>
      <c r="C149" s="177">
        <v>1</v>
      </c>
      <c r="D149" s="178">
        <v>2</v>
      </c>
      <c r="E149" s="283" t="s">
        <v>61</v>
      </c>
      <c r="F149" s="197"/>
      <c r="G149" s="176" t="s">
        <v>91</v>
      </c>
      <c r="H149" s="184">
        <v>0</v>
      </c>
      <c r="I149" s="185">
        <v>1</v>
      </c>
      <c r="J149" s="180">
        <v>0</v>
      </c>
      <c r="K149" s="198"/>
      <c r="L149" s="234"/>
      <c r="M149" s="232"/>
    </row>
    <row r="150" spans="1:13" s="8" customFormat="1" ht="24.95" customHeight="1">
      <c r="A150" s="233"/>
      <c r="B150" s="176" t="s">
        <v>92</v>
      </c>
      <c r="C150" s="177">
        <v>1</v>
      </c>
      <c r="D150" s="178">
        <v>2</v>
      </c>
      <c r="E150" s="282" t="s">
        <v>1212</v>
      </c>
      <c r="F150" s="197"/>
      <c r="G150" s="176" t="s">
        <v>93</v>
      </c>
      <c r="H150" s="184">
        <v>0</v>
      </c>
      <c r="I150" s="185">
        <v>1</v>
      </c>
      <c r="J150" s="180">
        <v>0</v>
      </c>
      <c r="K150" s="198"/>
      <c r="L150" s="231"/>
      <c r="M150" s="232"/>
    </row>
    <row r="151" spans="1:13" s="8" customFormat="1" ht="24.95" customHeight="1">
      <c r="A151" s="233"/>
      <c r="B151" s="176" t="s">
        <v>94</v>
      </c>
      <c r="C151" s="177">
        <v>1</v>
      </c>
      <c r="D151" s="178">
        <v>3</v>
      </c>
      <c r="E151" s="282" t="s">
        <v>1210</v>
      </c>
      <c r="F151" s="197"/>
      <c r="G151" s="242"/>
      <c r="H151" s="222"/>
      <c r="I151" s="223"/>
      <c r="J151" s="243"/>
      <c r="K151" s="198"/>
      <c r="L151" s="239"/>
      <c r="M151" s="232"/>
    </row>
    <row r="152" spans="1:13" s="8" customFormat="1" ht="24.95" customHeight="1">
      <c r="A152" s="235"/>
      <c r="B152" s="176" t="s">
        <v>95</v>
      </c>
      <c r="C152" s="177">
        <v>1</v>
      </c>
      <c r="D152" s="178">
        <v>2</v>
      </c>
      <c r="E152" s="283" t="s">
        <v>61</v>
      </c>
      <c r="F152" s="197"/>
      <c r="G152" s="381" t="s">
        <v>96</v>
      </c>
      <c r="H152" s="382"/>
      <c r="I152" s="382"/>
      <c r="J152" s="383"/>
      <c r="K152" s="198"/>
      <c r="L152" s="239"/>
      <c r="M152" s="232"/>
    </row>
    <row r="153" spans="1:13" s="8" customFormat="1" ht="24.95" customHeight="1">
      <c r="A153" s="233"/>
      <c r="B153" s="176" t="s">
        <v>97</v>
      </c>
      <c r="C153" s="177">
        <v>0</v>
      </c>
      <c r="D153" s="178">
        <v>2</v>
      </c>
      <c r="E153" s="282" t="s">
        <v>1213</v>
      </c>
      <c r="F153" s="197"/>
      <c r="G153" s="176" t="s">
        <v>98</v>
      </c>
      <c r="H153" s="184">
        <v>0</v>
      </c>
      <c r="I153" s="185">
        <v>0</v>
      </c>
      <c r="J153" s="180">
        <v>0</v>
      </c>
      <c r="K153" s="198"/>
      <c r="L153" s="244"/>
      <c r="M153" s="232"/>
    </row>
    <row r="154" spans="1:13" s="8" customFormat="1" ht="24.95" customHeight="1">
      <c r="A154" s="233"/>
      <c r="B154" s="176" t="s">
        <v>99</v>
      </c>
      <c r="C154" s="177">
        <v>1</v>
      </c>
      <c r="D154" s="178">
        <v>2</v>
      </c>
      <c r="E154" s="283" t="s">
        <v>61</v>
      </c>
      <c r="F154" s="197"/>
      <c r="G154" s="176" t="s">
        <v>100</v>
      </c>
      <c r="H154" s="184">
        <v>0</v>
      </c>
      <c r="I154" s="185">
        <v>0</v>
      </c>
      <c r="J154" s="180">
        <v>0</v>
      </c>
      <c r="K154" s="198"/>
      <c r="L154" s="234"/>
      <c r="M154" s="232"/>
    </row>
    <row r="155" spans="1:13" s="8" customFormat="1" ht="24.95" customHeight="1">
      <c r="A155" s="233"/>
      <c r="B155" s="176" t="s">
        <v>101</v>
      </c>
      <c r="C155" s="177">
        <v>1</v>
      </c>
      <c r="D155" s="178">
        <v>2</v>
      </c>
      <c r="E155" s="283" t="s">
        <v>61</v>
      </c>
      <c r="F155" s="197"/>
      <c r="G155" s="176" t="s">
        <v>102</v>
      </c>
      <c r="H155" s="184">
        <v>0</v>
      </c>
      <c r="I155" s="185">
        <v>0</v>
      </c>
      <c r="J155" s="180">
        <v>0</v>
      </c>
      <c r="K155" s="198"/>
      <c r="L155" s="244"/>
      <c r="M155" s="232"/>
    </row>
    <row r="156" spans="1:13" s="8" customFormat="1" ht="24.95" customHeight="1">
      <c r="A156" s="233"/>
      <c r="B156" s="176" t="s">
        <v>103</v>
      </c>
      <c r="C156" s="177">
        <v>0</v>
      </c>
      <c r="D156" s="178">
        <v>0</v>
      </c>
      <c r="E156" s="283" t="s">
        <v>61</v>
      </c>
      <c r="F156" s="197"/>
      <c r="G156" s="176" t="s">
        <v>104</v>
      </c>
      <c r="H156" s="184">
        <v>0</v>
      </c>
      <c r="I156" s="185">
        <v>0</v>
      </c>
      <c r="J156" s="180">
        <v>0</v>
      </c>
      <c r="K156" s="198"/>
      <c r="L156" s="231"/>
      <c r="M156" s="232"/>
    </row>
    <row r="157" spans="1:13" s="8" customFormat="1" ht="24.95" customHeight="1">
      <c r="A157" s="245"/>
      <c r="B157" s="182" t="s">
        <v>105</v>
      </c>
      <c r="C157" s="183">
        <v>0</v>
      </c>
      <c r="D157" s="178">
        <v>3</v>
      </c>
      <c r="E157" s="282" t="s">
        <v>1210</v>
      </c>
      <c r="F157" s="197"/>
      <c r="G157" s="197"/>
      <c r="H157" s="197"/>
      <c r="I157" s="197"/>
      <c r="J157" s="197"/>
      <c r="K157" s="198"/>
      <c r="L157" s="231"/>
      <c r="M157" s="232"/>
    </row>
    <row r="158" spans="1:13" s="8" customFormat="1" ht="24.95" customHeight="1">
      <c r="A158" s="233"/>
      <c r="B158" s="246"/>
      <c r="C158" s="247"/>
      <c r="D158" s="248"/>
      <c r="E158" s="249"/>
      <c r="F158" s="197"/>
      <c r="G158" s="197"/>
      <c r="H158" s="250"/>
      <c r="I158" s="197"/>
      <c r="J158" s="251"/>
      <c r="K158" s="196"/>
      <c r="L158" s="196"/>
      <c r="M158" s="196"/>
    </row>
    <row r="159" spans="1:13" s="8" customFormat="1" ht="24.95" customHeight="1">
      <c r="A159" s="230"/>
      <c r="B159" s="216" t="s">
        <v>106</v>
      </c>
      <c r="C159" s="217"/>
      <c r="D159" s="217"/>
      <c r="E159" s="218"/>
      <c r="F159" s="197"/>
      <c r="G159" s="197"/>
      <c r="H159" s="197"/>
      <c r="I159" s="197"/>
      <c r="J159" s="197"/>
      <c r="K159" s="196"/>
      <c r="L159" s="196"/>
      <c r="M159" s="196"/>
    </row>
    <row r="160" spans="1:13" s="8" customFormat="1" ht="24.95" customHeight="1">
      <c r="A160" s="196"/>
      <c r="B160" s="176" t="s">
        <v>107</v>
      </c>
      <c r="C160" s="177">
        <v>0</v>
      </c>
      <c r="D160" s="178">
        <v>0</v>
      </c>
      <c r="E160" s="180">
        <v>0</v>
      </c>
      <c r="F160" s="197"/>
      <c r="G160" s="197"/>
      <c r="H160" s="197"/>
      <c r="I160" s="197"/>
      <c r="J160" s="197"/>
      <c r="K160" s="196"/>
      <c r="L160" s="196"/>
      <c r="M160" s="196"/>
    </row>
    <row r="161" spans="1:13" s="8" customFormat="1" ht="24.95" customHeight="1">
      <c r="A161" s="196"/>
      <c r="B161" s="176" t="s">
        <v>108</v>
      </c>
      <c r="C161" s="177">
        <v>2</v>
      </c>
      <c r="D161" s="178">
        <v>3</v>
      </c>
      <c r="E161" s="180" t="s">
        <v>1214</v>
      </c>
      <c r="F161" s="197"/>
      <c r="G161" s="197"/>
      <c r="H161" s="197"/>
      <c r="I161" s="197"/>
      <c r="J161" s="197"/>
      <c r="K161" s="196"/>
      <c r="L161" s="196"/>
      <c r="M161" s="196"/>
    </row>
    <row r="162" spans="1:13" s="8" customFormat="1" ht="24.95" customHeight="1">
      <c r="A162" s="196"/>
      <c r="B162" s="176" t="s">
        <v>109</v>
      </c>
      <c r="C162" s="252">
        <v>4</v>
      </c>
      <c r="D162" s="178">
        <v>5</v>
      </c>
      <c r="E162" s="180" t="s">
        <v>1213</v>
      </c>
      <c r="F162" s="253"/>
      <c r="G162" s="197"/>
      <c r="H162" s="197"/>
      <c r="I162" s="197"/>
      <c r="J162" s="197"/>
      <c r="K162" s="196"/>
      <c r="L162" s="196"/>
      <c r="M162" s="196"/>
    </row>
    <row r="163" spans="1:13" s="8" customFormat="1" ht="24.95" customHeight="1">
      <c r="A163" s="196"/>
      <c r="B163" s="176" t="s">
        <v>110</v>
      </c>
      <c r="C163" s="254">
        <v>4</v>
      </c>
      <c r="D163" s="178">
        <v>5</v>
      </c>
      <c r="E163" s="180" t="s">
        <v>1215</v>
      </c>
      <c r="F163" s="197"/>
      <c r="G163" s="197"/>
      <c r="H163" s="197"/>
      <c r="I163" s="197"/>
      <c r="J163" s="197"/>
      <c r="K163" s="196"/>
      <c r="L163" s="196"/>
      <c r="M163" s="196"/>
    </row>
    <row r="164" spans="1:13" s="8" customFormat="1" ht="24.95" customHeight="1">
      <c r="A164" s="196"/>
      <c r="B164" s="176" t="s">
        <v>111</v>
      </c>
      <c r="C164" s="252">
        <v>6</v>
      </c>
      <c r="D164" s="178">
        <v>7</v>
      </c>
      <c r="E164" s="180" t="s">
        <v>1212</v>
      </c>
      <c r="F164" s="253"/>
      <c r="G164" s="197"/>
      <c r="H164" s="197"/>
      <c r="I164" s="197"/>
      <c r="J164" s="197"/>
      <c r="K164" s="196"/>
      <c r="L164" s="196"/>
      <c r="M164" s="196"/>
    </row>
    <row r="165" spans="1:13" s="8" customFormat="1" ht="24.95" customHeight="1">
      <c r="A165" s="196"/>
      <c r="B165" s="176" t="s">
        <v>112</v>
      </c>
      <c r="C165" s="252">
        <v>6</v>
      </c>
      <c r="D165" s="178">
        <v>7</v>
      </c>
      <c r="E165" s="180" t="s">
        <v>1216</v>
      </c>
      <c r="F165" s="197"/>
      <c r="G165" s="197"/>
      <c r="H165" s="197"/>
      <c r="I165" s="197"/>
      <c r="J165" s="197"/>
      <c r="K165" s="196"/>
      <c r="L165" s="196"/>
      <c r="M165" s="196"/>
    </row>
    <row r="166" spans="1:13" s="8" customFormat="1" ht="24.95" customHeight="1">
      <c r="A166" s="196"/>
      <c r="B166" s="176" t="s">
        <v>113</v>
      </c>
      <c r="C166" s="252">
        <v>2</v>
      </c>
      <c r="D166" s="178">
        <v>3</v>
      </c>
      <c r="E166" s="180" t="s">
        <v>1214</v>
      </c>
      <c r="F166" s="197"/>
      <c r="G166" s="197"/>
      <c r="H166" s="197"/>
      <c r="I166" s="197"/>
      <c r="J166" s="197"/>
      <c r="K166" s="196"/>
      <c r="L166" s="196"/>
      <c r="M166" s="196"/>
    </row>
    <row r="167" spans="1:13" s="8" customFormat="1" ht="24.95" customHeight="1">
      <c r="A167" s="196"/>
      <c r="B167" s="176" t="s">
        <v>114</v>
      </c>
      <c r="C167" s="254">
        <v>2</v>
      </c>
      <c r="D167" s="178">
        <v>3</v>
      </c>
      <c r="E167" s="180" t="s">
        <v>1214</v>
      </c>
      <c r="F167" s="197"/>
      <c r="G167" s="197"/>
      <c r="H167" s="197"/>
      <c r="I167" s="197"/>
      <c r="J167" s="197"/>
      <c r="K167" s="196"/>
      <c r="L167" s="196"/>
      <c r="M167" s="196"/>
    </row>
    <row r="168" spans="1:13" s="8" customFormat="1" ht="24.95" customHeight="1">
      <c r="A168" s="196"/>
      <c r="B168" s="176" t="s">
        <v>115</v>
      </c>
      <c r="C168" s="252">
        <v>4</v>
      </c>
      <c r="D168" s="178">
        <v>5</v>
      </c>
      <c r="E168" s="180" t="s">
        <v>1215</v>
      </c>
      <c r="F168" s="197"/>
      <c r="G168" s="197"/>
      <c r="H168" s="197"/>
      <c r="I168" s="197"/>
      <c r="J168" s="197"/>
      <c r="K168" s="196"/>
      <c r="L168" s="196"/>
      <c r="M168" s="196"/>
    </row>
    <row r="169" spans="1:13" s="8" customFormat="1" ht="24.95" customHeight="1">
      <c r="A169" s="196"/>
      <c r="B169" s="176" t="s">
        <v>116</v>
      </c>
      <c r="C169" s="252">
        <v>4</v>
      </c>
      <c r="D169" s="178">
        <v>6</v>
      </c>
      <c r="E169" s="180" t="s">
        <v>1217</v>
      </c>
      <c r="F169" s="197"/>
      <c r="G169" s="197"/>
      <c r="H169" s="197"/>
      <c r="I169" s="197"/>
      <c r="J169" s="197"/>
      <c r="K169" s="196"/>
      <c r="L169" s="196"/>
      <c r="M169" s="196"/>
    </row>
    <row r="170" spans="1:13" s="8" customFormat="1" ht="24.95" customHeight="1">
      <c r="A170" s="196"/>
      <c r="B170" s="176" t="s">
        <v>117</v>
      </c>
      <c r="C170" s="177">
        <v>0</v>
      </c>
      <c r="D170" s="178">
        <v>0</v>
      </c>
      <c r="E170" s="180">
        <v>0</v>
      </c>
      <c r="F170" s="197"/>
      <c r="G170" s="197"/>
      <c r="H170" s="197"/>
      <c r="I170" s="197"/>
      <c r="J170" s="197"/>
      <c r="K170" s="196"/>
      <c r="L170" s="196"/>
      <c r="M170" s="196"/>
    </row>
    <row r="171" spans="1:13" s="8" customFormat="1" ht="24.95" customHeight="1">
      <c r="A171" s="196"/>
      <c r="B171" s="176" t="s">
        <v>118</v>
      </c>
      <c r="C171" s="252">
        <v>3</v>
      </c>
      <c r="D171" s="178">
        <v>4</v>
      </c>
      <c r="E171" s="180" t="s">
        <v>1218</v>
      </c>
      <c r="F171" s="197"/>
      <c r="G171" s="255"/>
      <c r="H171" s="197"/>
      <c r="I171" s="197"/>
      <c r="J171" s="197"/>
      <c r="K171" s="196"/>
      <c r="L171" s="196"/>
      <c r="M171" s="196"/>
    </row>
    <row r="172" spans="1:13" s="8" customFormat="1" ht="24.95" customHeight="1">
      <c r="A172" s="196"/>
      <c r="B172" s="176" t="s">
        <v>119</v>
      </c>
      <c r="C172" s="252">
        <v>2</v>
      </c>
      <c r="D172" s="178">
        <v>3</v>
      </c>
      <c r="E172" s="180" t="s">
        <v>1214</v>
      </c>
      <c r="F172" s="197"/>
      <c r="G172" s="255"/>
      <c r="H172" s="197"/>
      <c r="I172" s="197"/>
      <c r="J172" s="197"/>
      <c r="K172" s="196"/>
      <c r="L172" s="196"/>
      <c r="M172" s="196"/>
    </row>
    <row r="173" spans="1:13" s="8" customFormat="1" ht="24.95" customHeight="1">
      <c r="A173" s="196"/>
      <c r="B173" s="176" t="s">
        <v>120</v>
      </c>
      <c r="C173" s="252">
        <v>0</v>
      </c>
      <c r="D173" s="178">
        <v>0</v>
      </c>
      <c r="E173" s="180">
        <v>0</v>
      </c>
      <c r="F173" s="197"/>
      <c r="G173" s="255"/>
      <c r="H173" s="197"/>
      <c r="I173" s="197"/>
      <c r="J173" s="197"/>
      <c r="K173" s="196"/>
      <c r="L173" s="196"/>
      <c r="M173" s="196"/>
    </row>
    <row r="174" spans="1:13" s="8" customFormat="1" ht="24.95" customHeight="1">
      <c r="A174" s="196"/>
      <c r="B174" s="176" t="s">
        <v>121</v>
      </c>
      <c r="C174" s="252">
        <v>1</v>
      </c>
      <c r="D174" s="178">
        <v>2</v>
      </c>
      <c r="E174" s="180" t="s">
        <v>1212</v>
      </c>
      <c r="F174" s="197"/>
      <c r="G174" s="255"/>
      <c r="H174" s="197"/>
      <c r="I174" s="197"/>
      <c r="J174" s="197"/>
      <c r="K174" s="196"/>
      <c r="L174" s="196"/>
      <c r="M174" s="196"/>
    </row>
    <row r="175" spans="1:13" s="8" customFormat="1" ht="24.95" customHeight="1">
      <c r="A175" s="196"/>
      <c r="B175" s="176" t="s">
        <v>122</v>
      </c>
      <c r="C175" s="252">
        <v>2</v>
      </c>
      <c r="D175" s="178">
        <v>3</v>
      </c>
      <c r="E175" s="180" t="s">
        <v>1214</v>
      </c>
      <c r="F175" s="197"/>
      <c r="G175" s="255"/>
      <c r="H175" s="197"/>
      <c r="I175" s="197"/>
      <c r="J175" s="197"/>
      <c r="K175" s="196"/>
      <c r="L175" s="196"/>
      <c r="M175" s="196"/>
    </row>
    <row r="176" spans="1:13" s="8" customFormat="1" ht="24.95" customHeight="1">
      <c r="A176" s="196"/>
      <c r="B176" s="176" t="s">
        <v>123</v>
      </c>
      <c r="C176" s="252">
        <v>1</v>
      </c>
      <c r="D176" s="178">
        <v>2</v>
      </c>
      <c r="E176" s="180" t="s">
        <v>1212</v>
      </c>
      <c r="F176" s="197"/>
      <c r="G176" s="197"/>
      <c r="H176" s="197"/>
      <c r="I176" s="197"/>
      <c r="J176" s="197"/>
      <c r="K176" s="196"/>
      <c r="L176" s="196"/>
      <c r="M176" s="196"/>
    </row>
    <row r="177" spans="1:13" s="8" customFormat="1" ht="24.95" customHeight="1">
      <c r="A177" s="196"/>
      <c r="B177" s="176" t="s">
        <v>124</v>
      </c>
      <c r="C177" s="252">
        <v>4</v>
      </c>
      <c r="D177" s="178">
        <v>5</v>
      </c>
      <c r="E177" s="180" t="s">
        <v>1215</v>
      </c>
      <c r="F177" s="197"/>
      <c r="H177" s="197"/>
      <c r="I177" s="197"/>
      <c r="J177" s="197"/>
      <c r="K177" s="196"/>
      <c r="L177" s="196"/>
      <c r="M177" s="196"/>
    </row>
    <row r="178" spans="1:13" s="8" customFormat="1" ht="24.95" customHeight="1">
      <c r="A178" s="196"/>
      <c r="B178" s="176" t="s">
        <v>125</v>
      </c>
      <c r="C178" s="252">
        <v>3</v>
      </c>
      <c r="D178" s="178">
        <v>5</v>
      </c>
      <c r="E178" s="180" t="s">
        <v>1211</v>
      </c>
      <c r="F178" s="197"/>
      <c r="G178" s="197"/>
      <c r="H178" s="197"/>
      <c r="I178" s="197"/>
      <c r="J178" s="197"/>
      <c r="K178" s="196"/>
      <c r="L178" s="196"/>
      <c r="M178" s="196"/>
    </row>
    <row r="179" spans="1:13" s="8" customFormat="1" ht="24.95" customHeight="1">
      <c r="A179" s="196"/>
      <c r="B179" s="176" t="s">
        <v>126</v>
      </c>
      <c r="C179" s="252">
        <v>0</v>
      </c>
      <c r="D179" s="178">
        <v>0</v>
      </c>
      <c r="E179" s="180">
        <v>0</v>
      </c>
      <c r="F179" s="197"/>
      <c r="G179" s="197"/>
      <c r="H179" s="197"/>
      <c r="I179" s="197"/>
      <c r="J179" s="197"/>
      <c r="K179" s="196"/>
      <c r="L179" s="196"/>
      <c r="M179" s="196"/>
    </row>
    <row r="180" spans="1:13" s="10" customFormat="1" ht="24.95" customHeight="1">
      <c r="A180" s="196"/>
      <c r="B180" s="176" t="s">
        <v>127</v>
      </c>
      <c r="C180" s="177">
        <v>0</v>
      </c>
      <c r="D180" s="178">
        <v>0</v>
      </c>
      <c r="E180" s="180">
        <v>0</v>
      </c>
      <c r="F180" s="131"/>
      <c r="G180" s="132"/>
      <c r="H180" s="131"/>
      <c r="I180" s="131"/>
      <c r="J180" s="131"/>
      <c r="K180" s="186"/>
      <c r="L180" s="186"/>
      <c r="M180" s="186"/>
    </row>
    <row r="181" spans="1:13" s="10" customFormat="1" ht="24.95" customHeight="1">
      <c r="A181" s="186"/>
      <c r="B181" s="176" t="s">
        <v>128</v>
      </c>
      <c r="C181" s="181">
        <v>0</v>
      </c>
      <c r="D181" s="178">
        <v>0</v>
      </c>
      <c r="E181" s="180">
        <v>0</v>
      </c>
      <c r="F181" s="131"/>
      <c r="G181" s="131"/>
      <c r="H181" s="131"/>
      <c r="I181" s="131"/>
      <c r="J181" s="131"/>
      <c r="K181" s="186"/>
      <c r="L181" s="186"/>
      <c r="M181" s="186"/>
    </row>
    <row r="182" spans="1:13" s="10" customFormat="1" ht="24.95" customHeight="1">
      <c r="A182" s="186"/>
      <c r="B182" s="176" t="s">
        <v>129</v>
      </c>
      <c r="C182" s="252">
        <v>3</v>
      </c>
      <c r="D182" s="178">
        <v>4</v>
      </c>
      <c r="E182" s="180" t="s">
        <v>1218</v>
      </c>
      <c r="F182" s="131"/>
      <c r="G182" s="131"/>
      <c r="H182" s="131"/>
      <c r="I182" s="131"/>
      <c r="J182" s="131"/>
      <c r="K182" s="186"/>
      <c r="L182" s="186"/>
      <c r="M182" s="186"/>
    </row>
    <row r="183" spans="1:13" s="10" customFormat="1" ht="24.95" customHeight="1">
      <c r="A183" s="186"/>
      <c r="B183" s="176" t="s">
        <v>130</v>
      </c>
      <c r="C183" s="252">
        <v>3</v>
      </c>
      <c r="D183" s="178">
        <v>4</v>
      </c>
      <c r="E183" s="180">
        <v>0</v>
      </c>
      <c r="F183" s="131"/>
      <c r="G183" s="131"/>
      <c r="H183" s="131"/>
      <c r="I183" s="131"/>
      <c r="J183" s="131"/>
      <c r="K183" s="186"/>
      <c r="L183" s="186"/>
      <c r="M183" s="186"/>
    </row>
    <row r="184" spans="1:13" s="10" customFormat="1" ht="24.95" customHeight="1">
      <c r="A184" s="186"/>
      <c r="B184" s="236"/>
      <c r="C184" s="237"/>
      <c r="D184" s="215"/>
      <c r="E184" s="128"/>
      <c r="F184" s="131"/>
      <c r="G184" s="131"/>
      <c r="H184" s="131"/>
      <c r="I184" s="131"/>
      <c r="J184" s="131"/>
      <c r="K184" s="186"/>
      <c r="L184" s="186"/>
      <c r="M184" s="186"/>
    </row>
    <row r="185" spans="1:13" s="8" customFormat="1" ht="24.95" customHeight="1">
      <c r="A185" s="186"/>
      <c r="B185" s="216" t="s">
        <v>131</v>
      </c>
      <c r="C185" s="217"/>
      <c r="D185" s="217"/>
      <c r="E185" s="218"/>
      <c r="F185" s="197"/>
      <c r="G185" s="197"/>
      <c r="H185" s="197"/>
      <c r="I185" s="197"/>
      <c r="J185" s="197"/>
      <c r="K185" s="196"/>
      <c r="L185" s="196"/>
      <c r="M185" s="196"/>
    </row>
    <row r="186" spans="1:13" s="8" customFormat="1" ht="24.95" customHeight="1">
      <c r="A186" s="196"/>
      <c r="B186" s="176" t="s">
        <v>132</v>
      </c>
      <c r="C186" s="252">
        <v>5</v>
      </c>
      <c r="D186" s="252">
        <v>10</v>
      </c>
      <c r="E186" s="256" t="s">
        <v>1216</v>
      </c>
      <c r="F186" s="197"/>
      <c r="G186" s="197"/>
      <c r="H186" s="197"/>
      <c r="I186" s="197"/>
      <c r="J186" s="197"/>
      <c r="K186" s="196"/>
      <c r="L186" s="196"/>
      <c r="M186" s="196"/>
    </row>
    <row r="187" spans="1:13" s="8" customFormat="1" ht="24.95" customHeight="1">
      <c r="A187" s="196"/>
      <c r="B187" s="176" t="s">
        <v>133</v>
      </c>
      <c r="C187" s="252">
        <v>1</v>
      </c>
      <c r="D187" s="252">
        <v>8</v>
      </c>
      <c r="E187" s="256" t="s">
        <v>1215</v>
      </c>
      <c r="F187" s="197"/>
      <c r="G187" s="197"/>
      <c r="H187" s="197"/>
      <c r="I187" s="197"/>
      <c r="J187" s="197"/>
      <c r="K187" s="196"/>
      <c r="L187" s="196"/>
      <c r="M187" s="196"/>
    </row>
    <row r="188" spans="1:13" s="8" customFormat="1" ht="24.95" customHeight="1">
      <c r="A188" s="196"/>
      <c r="B188" s="176" t="s">
        <v>134</v>
      </c>
      <c r="C188" s="252">
        <v>0</v>
      </c>
      <c r="D188" s="252">
        <v>0</v>
      </c>
      <c r="E188" s="256">
        <v>0</v>
      </c>
      <c r="F188" s="197"/>
      <c r="G188" s="197"/>
      <c r="H188" s="197"/>
      <c r="I188" s="197"/>
      <c r="J188" s="197"/>
      <c r="K188" s="196"/>
      <c r="L188" s="196"/>
      <c r="M188" s="196"/>
    </row>
    <row r="189" spans="1:13" s="8" customFormat="1" ht="24.95" customHeight="1">
      <c r="A189" s="196"/>
      <c r="B189" s="176" t="s">
        <v>135</v>
      </c>
      <c r="C189" s="252">
        <v>0</v>
      </c>
      <c r="D189" s="252">
        <v>0</v>
      </c>
      <c r="E189" s="256">
        <v>0</v>
      </c>
      <c r="F189" s="197"/>
      <c r="G189" s="197"/>
      <c r="H189" s="197"/>
      <c r="I189" s="197"/>
      <c r="J189" s="197"/>
      <c r="K189" s="196"/>
      <c r="L189" s="196"/>
      <c r="M189" s="196"/>
    </row>
    <row r="190" spans="1:13" s="8" customFormat="1" ht="24.95" customHeight="1">
      <c r="A190" s="196"/>
      <c r="B190" s="176" t="s">
        <v>136</v>
      </c>
      <c r="C190" s="252">
        <v>0</v>
      </c>
      <c r="D190" s="252">
        <v>0</v>
      </c>
      <c r="E190" s="256">
        <v>0</v>
      </c>
      <c r="F190" s="197"/>
      <c r="G190" s="197"/>
      <c r="H190" s="197"/>
      <c r="I190" s="197"/>
      <c r="J190" s="197"/>
      <c r="K190" s="196"/>
      <c r="L190" s="196"/>
      <c r="M190" s="196"/>
    </row>
    <row r="191" spans="1:13" s="8" customFormat="1" ht="24.95" customHeight="1">
      <c r="A191" s="196"/>
      <c r="B191" s="176" t="s">
        <v>137</v>
      </c>
      <c r="C191" s="252">
        <v>0</v>
      </c>
      <c r="D191" s="252">
        <v>3</v>
      </c>
      <c r="E191" s="256" t="s">
        <v>1219</v>
      </c>
      <c r="F191" s="197"/>
      <c r="G191" s="255"/>
      <c r="H191" s="197"/>
      <c r="I191" s="197"/>
      <c r="J191" s="197"/>
      <c r="K191" s="196"/>
      <c r="L191" s="196"/>
      <c r="M191" s="196"/>
    </row>
    <row r="192" spans="1:13" s="8" customFormat="1" ht="24.95" customHeight="1">
      <c r="A192" s="196"/>
      <c r="B192" s="176" t="s">
        <v>138</v>
      </c>
      <c r="C192" s="252">
        <v>0</v>
      </c>
      <c r="D192" s="252">
        <v>0</v>
      </c>
      <c r="E192" s="256">
        <v>0</v>
      </c>
      <c r="F192" s="197"/>
      <c r="G192" s="255"/>
      <c r="H192" s="197"/>
      <c r="I192" s="197"/>
      <c r="J192" s="197"/>
      <c r="K192" s="196"/>
      <c r="L192" s="196"/>
      <c r="M192" s="196"/>
    </row>
    <row r="193" spans="1:13" s="8" customFormat="1" ht="24.95" customHeight="1">
      <c r="A193" s="196"/>
      <c r="B193" s="176" t="s">
        <v>139</v>
      </c>
      <c r="C193" s="252">
        <v>0</v>
      </c>
      <c r="D193" s="252">
        <v>7</v>
      </c>
      <c r="E193" s="256" t="s">
        <v>1216</v>
      </c>
      <c r="F193" s="197"/>
      <c r="G193" s="255"/>
      <c r="H193" s="197"/>
      <c r="I193" s="197"/>
      <c r="J193" s="197"/>
      <c r="K193" s="196"/>
      <c r="L193" s="196"/>
      <c r="M193" s="196"/>
    </row>
    <row r="194" spans="1:13" s="8" customFormat="1" ht="24.95" customHeight="1">
      <c r="A194" s="196"/>
      <c r="B194" s="176" t="s">
        <v>140</v>
      </c>
      <c r="C194" s="252">
        <v>0</v>
      </c>
      <c r="D194" s="252">
        <v>0</v>
      </c>
      <c r="E194" s="256">
        <v>0</v>
      </c>
      <c r="F194" s="197"/>
      <c r="G194" s="197"/>
      <c r="H194" s="197"/>
      <c r="I194" s="197"/>
      <c r="J194" s="197"/>
      <c r="K194" s="196"/>
      <c r="L194" s="196"/>
      <c r="M194" s="196"/>
    </row>
    <row r="195" spans="1:13" s="8" customFormat="1" ht="24.95" customHeight="1">
      <c r="A195" s="196"/>
      <c r="B195" s="176" t="s">
        <v>141</v>
      </c>
      <c r="C195" s="252">
        <v>0</v>
      </c>
      <c r="D195" s="252">
        <v>1</v>
      </c>
      <c r="E195" s="256" t="s">
        <v>1213</v>
      </c>
      <c r="F195" s="197"/>
      <c r="G195" s="197"/>
      <c r="H195" s="197"/>
      <c r="I195" s="197"/>
      <c r="J195" s="197"/>
      <c r="K195" s="196"/>
      <c r="L195" s="196"/>
      <c r="M195" s="196"/>
    </row>
    <row r="196" spans="1:13" s="8" customFormat="1" ht="24.95" customHeight="1">
      <c r="A196" s="196"/>
      <c r="B196" s="176" t="s">
        <v>142</v>
      </c>
      <c r="C196" s="252">
        <v>0</v>
      </c>
      <c r="D196" s="252">
        <v>0</v>
      </c>
      <c r="E196" s="256">
        <v>0</v>
      </c>
      <c r="F196" s="197"/>
      <c r="G196" s="197"/>
      <c r="H196" s="197"/>
      <c r="I196" s="197"/>
      <c r="J196" s="197"/>
      <c r="K196" s="196"/>
      <c r="L196" s="196"/>
      <c r="M196" s="196"/>
    </row>
    <row r="197" spans="1:13" s="10" customFormat="1" ht="24.95" customHeight="1">
      <c r="A197" s="196"/>
      <c r="B197" s="176"/>
      <c r="C197" s="237"/>
      <c r="D197" s="257"/>
      <c r="E197" s="258"/>
      <c r="F197" s="131"/>
      <c r="G197" s="131"/>
      <c r="H197" s="131"/>
      <c r="I197" s="131"/>
      <c r="J197" s="131"/>
      <c r="K197" s="186"/>
      <c r="L197" s="186"/>
      <c r="M197" s="186"/>
    </row>
    <row r="198" spans="1:13" s="10" customFormat="1" ht="24.95" customHeight="1">
      <c r="A198" s="186"/>
      <c r="B198" s="216" t="s">
        <v>143</v>
      </c>
      <c r="C198" s="217"/>
      <c r="D198" s="217"/>
      <c r="E198" s="218"/>
      <c r="F198" s="131"/>
      <c r="G198" s="131"/>
      <c r="H198" s="131"/>
      <c r="I198" s="131"/>
      <c r="J198" s="131"/>
      <c r="K198" s="186"/>
      <c r="L198" s="186"/>
      <c r="M198" s="186"/>
    </row>
    <row r="199" spans="1:13" s="10" customFormat="1" ht="24.95" customHeight="1">
      <c r="A199" s="186"/>
      <c r="B199" s="176" t="s">
        <v>144</v>
      </c>
      <c r="C199" s="252">
        <v>0</v>
      </c>
      <c r="D199" s="252">
        <v>1</v>
      </c>
      <c r="E199" s="256">
        <v>0</v>
      </c>
      <c r="F199" s="131"/>
      <c r="G199" s="131"/>
      <c r="H199" s="131"/>
      <c r="I199" s="131"/>
      <c r="J199" s="131"/>
      <c r="K199" s="186"/>
      <c r="L199" s="186"/>
      <c r="M199" s="186"/>
    </row>
    <row r="200" spans="1:13" s="10" customFormat="1" ht="24.95" customHeight="1">
      <c r="A200" s="186"/>
      <c r="B200" s="176" t="s">
        <v>145</v>
      </c>
      <c r="C200" s="252" t="s">
        <v>61</v>
      </c>
      <c r="D200" s="252">
        <v>0</v>
      </c>
      <c r="E200" s="256">
        <v>0</v>
      </c>
      <c r="F200" s="131"/>
      <c r="G200" s="131"/>
      <c r="H200" s="131"/>
      <c r="I200" s="131"/>
      <c r="J200" s="131"/>
      <c r="K200" s="186"/>
      <c r="L200" s="186"/>
      <c r="M200" s="186"/>
    </row>
    <row r="201" spans="1:13" s="10" customFormat="1" ht="24.95" customHeight="1">
      <c r="A201" s="186"/>
      <c r="B201" s="236"/>
      <c r="C201" s="237"/>
      <c r="D201" s="257"/>
      <c r="E201" s="259"/>
      <c r="F201" s="131"/>
      <c r="G201" s="131"/>
      <c r="H201" s="131"/>
      <c r="I201" s="131"/>
      <c r="J201" s="131"/>
      <c r="K201" s="186"/>
      <c r="L201" s="186"/>
      <c r="M201" s="186"/>
    </row>
    <row r="202" spans="1:13" s="10" customFormat="1" ht="24.95" customHeight="1">
      <c r="A202" s="186"/>
      <c r="B202" s="216" t="s">
        <v>146</v>
      </c>
      <c r="C202" s="217"/>
      <c r="D202" s="217"/>
      <c r="E202" s="218"/>
      <c r="F202" s="131"/>
      <c r="G202" s="131"/>
      <c r="H202" s="131"/>
      <c r="I202" s="131"/>
      <c r="J202" s="131"/>
      <c r="K202" s="186"/>
      <c r="L202" s="186"/>
      <c r="M202" s="186"/>
    </row>
    <row r="203" spans="1:13" s="10" customFormat="1" ht="24.95" customHeight="1">
      <c r="A203" s="186"/>
      <c r="B203" s="176" t="s">
        <v>147</v>
      </c>
      <c r="C203" s="252">
        <v>0</v>
      </c>
      <c r="D203" s="252">
        <v>0</v>
      </c>
      <c r="E203" s="256">
        <v>0</v>
      </c>
      <c r="F203" s="131"/>
      <c r="G203" s="131"/>
      <c r="H203" s="131"/>
      <c r="I203" s="131"/>
      <c r="J203" s="131"/>
      <c r="K203" s="186"/>
      <c r="L203" s="186"/>
      <c r="M203" s="186"/>
    </row>
    <row r="204" spans="1:13" s="10" customFormat="1" ht="24.95" customHeight="1">
      <c r="A204" s="186"/>
      <c r="B204" s="176" t="s">
        <v>148</v>
      </c>
      <c r="C204" s="252">
        <v>1</v>
      </c>
      <c r="D204" s="252">
        <v>2</v>
      </c>
      <c r="E204" s="256" t="s">
        <v>1210</v>
      </c>
      <c r="F204" s="131"/>
      <c r="G204" s="131"/>
      <c r="H204" s="131"/>
      <c r="I204" s="131"/>
      <c r="J204" s="131"/>
      <c r="K204" s="186"/>
      <c r="L204" s="186"/>
      <c r="M204" s="186"/>
    </row>
    <row r="205" spans="1:13" s="10" customFormat="1" ht="24.95" customHeight="1">
      <c r="A205" s="186"/>
      <c r="B205" s="176" t="s">
        <v>149</v>
      </c>
      <c r="C205" s="252">
        <v>0</v>
      </c>
      <c r="D205" s="252">
        <v>1</v>
      </c>
      <c r="E205" s="256">
        <v>0</v>
      </c>
      <c r="F205" s="131"/>
      <c r="G205" s="131"/>
      <c r="H205" s="131"/>
      <c r="I205" s="131"/>
      <c r="J205" s="131"/>
      <c r="K205" s="186"/>
      <c r="L205" s="186"/>
      <c r="M205" s="186"/>
    </row>
    <row r="206" spans="1:13" s="14" customFormat="1">
      <c r="A206" s="186"/>
      <c r="B206" s="260"/>
      <c r="C206" s="260"/>
      <c r="D206" s="260"/>
      <c r="E206" s="260"/>
      <c r="F206" s="260"/>
      <c r="G206" s="260"/>
      <c r="H206" s="260"/>
      <c r="I206" s="260"/>
      <c r="J206" s="260"/>
      <c r="K206" s="260"/>
      <c r="L206" s="260"/>
      <c r="M206" s="260"/>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cfRule type="containsText" dxfId="5" priority="5" operator="containsText" text="*+">
      <formula>NOT(ISERROR(SEARCH("*+",D101)))</formula>
    </cfRule>
    <cfRule type="containsText" dxfId="4" priority="6" operator="containsText" text="*-">
      <formula>NOT(ISERROR(SEARCH("*-",D101)))</formula>
    </cfRule>
  </conditionalFormatting>
  <conditionalFormatting sqref="I99">
    <cfRule type="containsText" dxfId="3" priority="3" operator="containsText" text="*+">
      <formula>NOT(ISERROR(SEARCH("*+",I99)))</formula>
    </cfRule>
    <cfRule type="containsText" dxfId="2" priority="4" operator="containsText" text="*-">
      <formula>NOT(ISERROR(SEARCH("*-",I99)))</formula>
    </cfRule>
  </conditionalFormatting>
  <conditionalFormatting sqref="D99">
    <cfRule type="containsText" dxfId="1" priority="1" operator="containsText" text="*+">
      <formula>NOT(ISERROR(SEARCH("*+",D99)))</formula>
    </cfRule>
    <cfRule type="containsText" dxfId="0" priority="2"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J122:J131 J120:J121 J117:J118 E113:E116 E117:E119 E120:E123 E124:E128 E132:E133 E135:E137 E141:E156 E191 E193 E186:E187"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959</v>
      </c>
      <c r="B151" s="52" t="s">
        <v>153</v>
      </c>
      <c r="C151" s="52" t="s">
        <v>154</v>
      </c>
      <c r="D151" s="52" t="s">
        <v>160</v>
      </c>
      <c r="E151" s="52" t="s">
        <v>959</v>
      </c>
      <c r="DM151" s="53"/>
      <c r="DP151" s="54"/>
    </row>
    <row r="152" spans="1:159" ht="27">
      <c r="A152" s="52">
        <v>34</v>
      </c>
      <c r="B152" s="52">
        <v>86</v>
      </c>
      <c r="C152" s="52">
        <v>102</v>
      </c>
      <c r="D152" s="52">
        <v>222</v>
      </c>
      <c r="E152" s="52">
        <v>34</v>
      </c>
      <c r="CQ152" s="52" t="s">
        <v>640</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641</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642</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643</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644</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645</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646</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647</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648</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649</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650</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651</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652</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653</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654</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655</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656</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657</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658</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659</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660</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661</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662</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663</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664</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665</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666</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667</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668</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669</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670</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671</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672</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673</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674</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675</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676</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677</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678</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679</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680</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681</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682</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683</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684</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685</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686</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687</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688</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689</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690</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691</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692</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693</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694</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695</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696</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697</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698</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699</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700</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701</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702</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703</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704</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705</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706</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707</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708</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709</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710</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711</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712</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713</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714</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715</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716</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717</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718</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719</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720</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721</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722</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723</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724</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725</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726</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727</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728</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145</v>
      </c>
      <c r="E248" s="52">
        <v>58</v>
      </c>
      <c r="CQ248" s="55" t="s">
        <v>729</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730</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731</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732</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733</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734</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735</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736</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737</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738</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739</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740</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741</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742</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743</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744</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745</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746</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747</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748</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749</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750</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751</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752</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753</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754</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755</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756</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757</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758</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759</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760</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761</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762</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763</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764</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765</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766</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767</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768</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769</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770</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771</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772</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773</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774</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775</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776</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777</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778</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779</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780</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781</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782</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783</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784</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785</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786</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Africa'!D434+Australia!D400+China!D412+Brazil!D297</f>
        <v>34</v>
      </c>
      <c r="B323" s="52">
        <f>Indonesia!E240+'South Africa'!E434+Australia!E400+China!E412+Brazil!E297</f>
        <v>53</v>
      </c>
      <c r="C323" s="52">
        <f>Indonesia!F240+'South Africa'!F434+Australia!F400+China!F412+Brazil!F297</f>
        <v>90</v>
      </c>
      <c r="D323" s="52">
        <f>Indonesia!G240+'South Africa'!G434+Australia!G400+China!G412+Brazil!G297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Africa'!D434+Australia!D402+China!D414+Brazil!D299</f>
        <v>37</v>
      </c>
      <c r="B325" s="52">
        <f>Indonesia!E242+'South Africa'!E203+Australia!E402+China!E414+Brazil!E299</f>
        <v>65</v>
      </c>
      <c r="C325" s="52">
        <f>Indonesia!F242+'South Africa'!F434+Australia!F402+China!F414+Brazil!F299</f>
        <v>141</v>
      </c>
      <c r="D325" s="52">
        <f>Indonesia!G242+'South Africa'!G434+Australia!G402+China!G414+Brazil!G299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Africa'!G435+Australia!G403+China!G415+Brazil!G300</f>
        <v>103</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Africa'!G436+Australia!G404+China!G416+Brazil!G301</f>
        <v>110.875</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39</v>
      </c>
      <c r="B328" s="52">
        <f>Brazil!E302+China!E417+Australia!E405+'South Africa'!E207+Indonesia!E245</f>
        <v>76</v>
      </c>
      <c r="C328" s="52">
        <f>Brazil!F302+China!F417+Australia!F405+'South Africa'!F207+Indonesia!F245</f>
        <v>134</v>
      </c>
      <c r="D328" s="85">
        <f>Indonesia!G245+'South Africa'!G437+Australia!G405+China!G417+Brazil!G302</f>
        <v>109</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Africa'!G438+Australia!G406+China!G418+Brazil!G303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125</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Brazil!D530+China!D644+Australia!D632+'South Africa'!D434+Indonesia!D472</f>
        <v>0</v>
      </c>
      <c r="B380" s="52" t="e">
        <f>Brazil!E530+China!E644+Australia!E632+'South Africa'!E434+Indonesia!E472</f>
        <v>#VALUE!</v>
      </c>
      <c r="C380" s="52">
        <f>Brazil!F530+China!F644+Australia!F632+'South Africa'!F434+Indonesia!F472</f>
        <v>0</v>
      </c>
      <c r="D380" s="85">
        <f>Brazil!G530+China!G644+Australia!G632+'South Africa'!G434+Indonesia!G472</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40</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Brazil!D530+China!D644+Australia!D632+'South Africa'!D434+Indonesia!D472</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1.8312101910828025</v>
      </c>
      <c r="CS390" s="84">
        <f>Sourcedata!E390/2124*100</f>
        <v>3.0131826741996233</v>
      </c>
      <c r="CT390" s="84">
        <f>Sourcedata!F390/1448*100</f>
        <v>10.704419889502763</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1.552547770700637</v>
      </c>
      <c r="CS406" s="84">
        <f>Sourcedata!E406/2124*100</f>
        <v>4.2372881355932197</v>
      </c>
      <c r="CT406" s="84">
        <f>Sourcedata!F406/1448*100</f>
        <v>10.704419889502763</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2.1329541414859583</v>
      </c>
      <c r="CS443" s="84">
        <f>Sourcedata!E443/2195*100</f>
        <v>6.6059225512528474</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1.5071854188573433</v>
      </c>
      <c r="CS448" s="84">
        <f>Sourcedata!E448/2206*100</f>
        <v>4.2611060743427025</v>
      </c>
      <c r="CT448" s="84">
        <f>Sourcedata!F448/1552*100</f>
        <v>9.0206185567010309</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1.5772870662460567</v>
      </c>
      <c r="CS450" s="84">
        <f>Sourcedata!E450/2206*100</f>
        <v>4.6690843155031736</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2.1731510690501228</v>
      </c>
      <c r="CS470" s="84">
        <f>Sourcedata!E470/2206*100</f>
        <v>3.626473254759746</v>
      </c>
      <c r="CT470" s="84">
        <f>Sourcedata!F470/1552*100</f>
        <v>9.6649484536082486</v>
      </c>
      <c r="DL470" s="53"/>
    </row>
    <row r="471" spans="95:116">
      <c r="CQ471" s="55" t="str">
        <f>Sourcedata!B471</f>
        <v>week 08/14</v>
      </c>
      <c r="CR471" s="84">
        <f>Sourcedata!D471/2853*100</f>
        <v>2.2432527164388363</v>
      </c>
      <c r="CS471" s="84">
        <f>Sourcedata!E471/2206*100</f>
        <v>4.0344514959202176</v>
      </c>
      <c r="CT471" s="84">
        <f>Sourcedata!F471/1552*100</f>
        <v>9.4716494845360817</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41"/>
  <sheetViews>
    <sheetView showGridLines="0" zoomScaleNormal="100" zoomScalePageLayoutView="85" workbookViewId="0">
      <selection activeCell="A41" sqref="A41"/>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1"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2" t="s">
        <v>29</v>
      </c>
    </row>
    <row r="3" spans="1:9" s="120" customFormat="1" ht="16.5">
      <c r="A3" s="123" t="s">
        <v>1208</v>
      </c>
    </row>
    <row r="5" spans="1:9">
      <c r="D5" s="15"/>
      <c r="E5" s="15"/>
      <c r="F5" s="15"/>
      <c r="G5" s="15"/>
      <c r="I5" s="15"/>
    </row>
    <row r="6" spans="1:9" ht="15">
      <c r="A6" s="121" t="s">
        <v>150</v>
      </c>
    </row>
    <row r="7" spans="1:9">
      <c r="A7" s="106" t="s">
        <v>151</v>
      </c>
      <c r="B7" s="107"/>
      <c r="C7" s="108" t="s">
        <v>1072</v>
      </c>
      <c r="D7" s="108" t="s">
        <v>152</v>
      </c>
      <c r="E7" s="108" t="s">
        <v>153</v>
      </c>
      <c r="F7" s="108" t="s">
        <v>154</v>
      </c>
      <c r="G7" s="108" t="s">
        <v>1098</v>
      </c>
      <c r="H7" s="109" t="s">
        <v>1100</v>
      </c>
      <c r="I7" s="108"/>
    </row>
    <row r="8" spans="1:9">
      <c r="A8" s="107" t="s">
        <v>155</v>
      </c>
      <c r="B8" s="108" t="s">
        <v>156</v>
      </c>
      <c r="C8" s="108" t="s">
        <v>1103</v>
      </c>
      <c r="D8" s="110" t="s">
        <v>157</v>
      </c>
      <c r="E8" s="110" t="s">
        <v>158</v>
      </c>
      <c r="F8" s="110" t="s">
        <v>1102</v>
      </c>
      <c r="G8" s="108" t="s">
        <v>1099</v>
      </c>
      <c r="H8" s="109" t="s">
        <v>1101</v>
      </c>
      <c r="I8" s="108"/>
    </row>
    <row r="9" spans="1:9">
      <c r="A9" s="106"/>
      <c r="B9" s="107"/>
      <c r="C9" s="107"/>
      <c r="D9" s="108"/>
      <c r="E9" s="108"/>
      <c r="F9" s="108"/>
      <c r="G9" s="108"/>
      <c r="H9" s="111"/>
      <c r="I9" s="108" t="s">
        <v>160</v>
      </c>
    </row>
    <row r="10" spans="1:9">
      <c r="A10" s="106" t="s">
        <v>161</v>
      </c>
      <c r="B10" s="106"/>
      <c r="C10" s="112">
        <v>0</v>
      </c>
      <c r="D10" s="112">
        <v>0</v>
      </c>
      <c r="E10" s="112">
        <v>0</v>
      </c>
      <c r="F10" s="112">
        <v>1</v>
      </c>
      <c r="G10" s="112">
        <v>0</v>
      </c>
      <c r="H10" s="111">
        <v>0</v>
      </c>
      <c r="I10" s="112">
        <f>SUM(C10:H10)</f>
        <v>1</v>
      </c>
    </row>
    <row r="11" spans="1:9">
      <c r="A11" s="106" t="s">
        <v>162</v>
      </c>
      <c r="B11" s="106"/>
      <c r="C11" s="112">
        <v>0</v>
      </c>
      <c r="D11" s="112">
        <v>3</v>
      </c>
      <c r="E11" s="112">
        <v>1</v>
      </c>
      <c r="F11" s="112">
        <v>2</v>
      </c>
      <c r="G11" s="112">
        <v>0</v>
      </c>
      <c r="H11" s="111">
        <v>0</v>
      </c>
      <c r="I11" s="112">
        <f>SUM(C11:H11)</f>
        <v>6</v>
      </c>
    </row>
    <row r="12" spans="1:9">
      <c r="A12" s="106"/>
      <c r="B12" s="106"/>
      <c r="C12" s="106"/>
      <c r="D12" s="112"/>
      <c r="E12" s="112"/>
      <c r="F12" s="112"/>
      <c r="G12" s="112"/>
      <c r="H12" s="111"/>
      <c r="I12" s="112"/>
    </row>
    <row r="13" spans="1:9">
      <c r="A13" s="106"/>
      <c r="B13" s="106"/>
      <c r="C13" s="106"/>
      <c r="D13" s="112"/>
      <c r="E13" s="112"/>
      <c r="F13" s="112"/>
      <c r="G13" s="112"/>
      <c r="H13" s="111"/>
      <c r="I13" s="112"/>
    </row>
    <row r="14" spans="1:9">
      <c r="A14" s="106" t="s">
        <v>151</v>
      </c>
      <c r="B14" s="107"/>
      <c r="C14" s="108" t="s">
        <v>1072</v>
      </c>
      <c r="D14" s="108" t="s">
        <v>152</v>
      </c>
      <c r="E14" s="108" t="s">
        <v>153</v>
      </c>
      <c r="F14" s="108" t="s">
        <v>154</v>
      </c>
      <c r="G14" s="108" t="s">
        <v>1098</v>
      </c>
      <c r="H14" s="109" t="s">
        <v>1100</v>
      </c>
      <c r="I14" s="108"/>
    </row>
    <row r="15" spans="1:9">
      <c r="A15" s="107" t="s">
        <v>163</v>
      </c>
      <c r="B15" s="108" t="s">
        <v>156</v>
      </c>
      <c r="C15" s="108" t="s">
        <v>1073</v>
      </c>
      <c r="D15" s="110" t="s">
        <v>157</v>
      </c>
      <c r="E15" s="110" t="s">
        <v>158</v>
      </c>
      <c r="F15" s="110" t="s">
        <v>1102</v>
      </c>
      <c r="G15" s="108" t="s">
        <v>1099</v>
      </c>
      <c r="H15" s="109" t="s">
        <v>1101</v>
      </c>
      <c r="I15" s="108"/>
    </row>
    <row r="16" spans="1:9">
      <c r="A16" s="106"/>
      <c r="B16" s="107"/>
      <c r="C16" s="107"/>
      <c r="D16" s="108"/>
      <c r="E16" s="108"/>
      <c r="F16" s="108"/>
      <c r="G16" s="108"/>
      <c r="H16" s="111"/>
      <c r="I16" s="108" t="s">
        <v>160</v>
      </c>
    </row>
    <row r="17" spans="1:9">
      <c r="A17" s="106" t="s">
        <v>161</v>
      </c>
      <c r="B17" s="106"/>
      <c r="C17" s="112">
        <v>0</v>
      </c>
      <c r="D17" s="112">
        <v>0</v>
      </c>
      <c r="E17" s="112">
        <v>0</v>
      </c>
      <c r="F17" s="112">
        <v>1</v>
      </c>
      <c r="G17" s="112">
        <v>0</v>
      </c>
      <c r="H17" s="111">
        <v>2</v>
      </c>
      <c r="I17" s="112">
        <f>SUM(C17:H17)</f>
        <v>3</v>
      </c>
    </row>
    <row r="18" spans="1:9">
      <c r="A18" s="106" t="s">
        <v>162</v>
      </c>
      <c r="B18" s="106"/>
      <c r="C18" s="112">
        <v>0</v>
      </c>
      <c r="D18" s="112">
        <v>0</v>
      </c>
      <c r="E18" s="112">
        <v>0</v>
      </c>
      <c r="F18" s="112">
        <v>1</v>
      </c>
      <c r="G18" s="112">
        <v>0</v>
      </c>
      <c r="H18" s="111">
        <v>6</v>
      </c>
      <c r="I18" s="112">
        <f>SUM(C18:H18)</f>
        <v>7</v>
      </c>
    </row>
    <row r="19" spans="1:9">
      <c r="A19" s="106"/>
      <c r="B19" s="106"/>
      <c r="C19" s="106"/>
      <c r="D19" s="112"/>
      <c r="E19" s="112"/>
      <c r="F19" s="112"/>
      <c r="G19" s="112"/>
      <c r="H19" s="111"/>
      <c r="I19" s="112"/>
    </row>
    <row r="20" spans="1:9">
      <c r="A20" s="106"/>
      <c r="B20" s="106"/>
      <c r="C20" s="106"/>
      <c r="D20" s="112"/>
      <c r="E20" s="112"/>
      <c r="F20" s="112"/>
      <c r="G20" s="112"/>
      <c r="H20" s="111"/>
      <c r="I20" s="112"/>
    </row>
    <row r="21" spans="1:9">
      <c r="A21" s="106" t="s">
        <v>151</v>
      </c>
      <c r="B21" s="107"/>
      <c r="C21" s="108" t="s">
        <v>1072</v>
      </c>
      <c r="D21" s="108" t="s">
        <v>152</v>
      </c>
      <c r="E21" s="108" t="s">
        <v>153</v>
      </c>
      <c r="F21" s="108" t="s">
        <v>154</v>
      </c>
      <c r="G21" s="108" t="s">
        <v>1098</v>
      </c>
      <c r="H21" s="109" t="s">
        <v>1100</v>
      </c>
      <c r="I21" s="108"/>
    </row>
    <row r="22" spans="1:9">
      <c r="A22" s="107" t="s">
        <v>164</v>
      </c>
      <c r="B22" s="108" t="s">
        <v>156</v>
      </c>
      <c r="C22" s="108" t="s">
        <v>1073</v>
      </c>
      <c r="D22" s="110" t="s">
        <v>157</v>
      </c>
      <c r="E22" s="110" t="s">
        <v>158</v>
      </c>
      <c r="F22" s="110" t="s">
        <v>1102</v>
      </c>
      <c r="G22" s="108" t="s">
        <v>1099</v>
      </c>
      <c r="H22" s="109" t="s">
        <v>1101</v>
      </c>
      <c r="I22" s="108"/>
    </row>
    <row r="23" spans="1:9">
      <c r="A23" s="106"/>
      <c r="B23" s="107"/>
      <c r="C23" s="107"/>
      <c r="D23" s="108"/>
      <c r="E23" s="108"/>
      <c r="F23" s="108"/>
      <c r="G23" s="108"/>
      <c r="H23" s="111"/>
      <c r="I23" s="108" t="s">
        <v>160</v>
      </c>
    </row>
    <row r="24" spans="1:9">
      <c r="A24" s="106" t="s">
        <v>161</v>
      </c>
      <c r="B24" s="106"/>
      <c r="C24" s="112">
        <v>0</v>
      </c>
      <c r="D24" s="112">
        <v>0</v>
      </c>
      <c r="E24" s="112">
        <v>0</v>
      </c>
      <c r="F24" s="112">
        <v>2</v>
      </c>
      <c r="G24" s="112">
        <v>0</v>
      </c>
      <c r="H24" s="111">
        <v>0</v>
      </c>
      <c r="I24" s="112">
        <f>SUM(C24:H24)</f>
        <v>2</v>
      </c>
    </row>
    <row r="25" spans="1:9">
      <c r="A25" s="106" t="s">
        <v>162</v>
      </c>
      <c r="B25" s="106"/>
      <c r="C25" s="112">
        <v>0</v>
      </c>
      <c r="D25" s="112">
        <v>0</v>
      </c>
      <c r="E25" s="112">
        <v>0</v>
      </c>
      <c r="F25" s="112">
        <v>2</v>
      </c>
      <c r="G25" s="112">
        <v>0</v>
      </c>
      <c r="H25" s="111">
        <v>0</v>
      </c>
      <c r="I25" s="112">
        <f>SUM(C25:H25)</f>
        <v>2</v>
      </c>
    </row>
    <row r="26" spans="1:9">
      <c r="A26" s="106"/>
      <c r="B26" s="106"/>
      <c r="C26" s="106"/>
      <c r="D26" s="112"/>
      <c r="E26" s="112"/>
      <c r="F26" s="112"/>
      <c r="G26" s="112"/>
      <c r="H26" s="111"/>
      <c r="I26" s="112"/>
    </row>
    <row r="27" spans="1:9">
      <c r="A27" s="106"/>
      <c r="B27" s="106"/>
      <c r="C27" s="106"/>
      <c r="D27" s="112"/>
      <c r="E27" s="112"/>
      <c r="F27" s="112"/>
      <c r="G27" s="112"/>
      <c r="H27" s="111"/>
      <c r="I27" s="112"/>
    </row>
    <row r="28" spans="1:9">
      <c r="A28" s="106" t="s">
        <v>151</v>
      </c>
      <c r="B28" s="107"/>
      <c r="C28" s="108" t="s">
        <v>1072</v>
      </c>
      <c r="D28" s="108" t="s">
        <v>152</v>
      </c>
      <c r="E28" s="108" t="s">
        <v>153</v>
      </c>
      <c r="F28" s="108" t="s">
        <v>154</v>
      </c>
      <c r="G28" s="108" t="s">
        <v>1098</v>
      </c>
      <c r="H28" s="109" t="s">
        <v>1100</v>
      </c>
      <c r="I28" s="108"/>
    </row>
    <row r="29" spans="1:9">
      <c r="A29" s="107" t="s">
        <v>165</v>
      </c>
      <c r="B29" s="108" t="s">
        <v>156</v>
      </c>
      <c r="C29" s="108" t="s">
        <v>1073</v>
      </c>
      <c r="D29" s="110" t="s">
        <v>157</v>
      </c>
      <c r="E29" s="110" t="s">
        <v>158</v>
      </c>
      <c r="F29" s="110" t="s">
        <v>1102</v>
      </c>
      <c r="G29" s="108" t="s">
        <v>1099</v>
      </c>
      <c r="H29" s="109" t="s">
        <v>1101</v>
      </c>
      <c r="I29" s="108"/>
    </row>
    <row r="30" spans="1:9">
      <c r="A30" s="106"/>
      <c r="B30" s="107"/>
      <c r="C30" s="107"/>
      <c r="D30" s="108"/>
      <c r="E30" s="108"/>
      <c r="F30" s="108"/>
      <c r="G30" s="108"/>
      <c r="H30" s="111"/>
      <c r="I30" s="108" t="s">
        <v>160</v>
      </c>
    </row>
    <row r="31" spans="1:9">
      <c r="A31" s="106" t="s">
        <v>161</v>
      </c>
      <c r="B31" s="106"/>
      <c r="C31" s="112">
        <v>0</v>
      </c>
      <c r="D31" s="112">
        <v>0</v>
      </c>
      <c r="E31" s="112">
        <v>0</v>
      </c>
      <c r="F31" s="112">
        <v>3</v>
      </c>
      <c r="G31" s="112">
        <v>0</v>
      </c>
      <c r="H31" s="111">
        <v>0</v>
      </c>
      <c r="I31" s="112">
        <v>0</v>
      </c>
    </row>
    <row r="32" spans="1:9">
      <c r="A32" s="106" t="s">
        <v>162</v>
      </c>
      <c r="B32" s="106"/>
      <c r="C32" s="112">
        <v>0</v>
      </c>
      <c r="D32" s="112">
        <v>0</v>
      </c>
      <c r="E32" s="112">
        <v>0</v>
      </c>
      <c r="F32" s="112">
        <v>7</v>
      </c>
      <c r="G32" s="112">
        <v>0</v>
      </c>
      <c r="H32" s="111">
        <v>0</v>
      </c>
      <c r="I32" s="112">
        <f>SUM(C32:H32)</f>
        <v>7</v>
      </c>
    </row>
    <row r="33" spans="1:9">
      <c r="A33" s="106"/>
      <c r="B33" s="106"/>
      <c r="C33" s="106"/>
      <c r="D33" s="112"/>
      <c r="E33" s="112"/>
      <c r="F33" s="112"/>
      <c r="G33" s="112"/>
      <c r="H33" s="111"/>
      <c r="I33" s="112"/>
    </row>
    <row r="34" spans="1:9">
      <c r="A34" s="106"/>
      <c r="B34" s="106"/>
      <c r="C34" s="106"/>
      <c r="D34" s="112"/>
      <c r="E34" s="112"/>
      <c r="F34" s="112"/>
      <c r="G34" s="112"/>
      <c r="H34" s="111"/>
      <c r="I34" s="112"/>
    </row>
    <row r="35" spans="1:9">
      <c r="A35" s="106" t="s">
        <v>151</v>
      </c>
      <c r="B35" s="107"/>
      <c r="C35" s="108" t="s">
        <v>1072</v>
      </c>
      <c r="D35" s="108" t="s">
        <v>152</v>
      </c>
      <c r="E35" s="108" t="s">
        <v>153</v>
      </c>
      <c r="F35" s="108" t="s">
        <v>154</v>
      </c>
      <c r="G35" s="108" t="s">
        <v>1098</v>
      </c>
      <c r="H35" s="109" t="s">
        <v>1100</v>
      </c>
      <c r="I35" s="108"/>
    </row>
    <row r="36" spans="1:9">
      <c r="A36" s="107" t="s">
        <v>166</v>
      </c>
      <c r="B36" s="108" t="s">
        <v>156</v>
      </c>
      <c r="C36" s="108" t="s">
        <v>1073</v>
      </c>
      <c r="D36" s="110" t="s">
        <v>157</v>
      </c>
      <c r="E36" s="110" t="s">
        <v>158</v>
      </c>
      <c r="F36" s="110" t="s">
        <v>1102</v>
      </c>
      <c r="G36" s="108" t="s">
        <v>1099</v>
      </c>
      <c r="H36" s="109" t="s">
        <v>1101</v>
      </c>
      <c r="I36" s="108"/>
    </row>
    <row r="37" spans="1:9">
      <c r="A37" s="106"/>
      <c r="B37" s="107"/>
      <c r="C37" s="107"/>
      <c r="D37" s="108"/>
      <c r="E37" s="108"/>
      <c r="F37" s="108"/>
      <c r="G37" s="108"/>
      <c r="H37" s="111"/>
      <c r="I37" s="108" t="s">
        <v>160</v>
      </c>
    </row>
    <row r="38" spans="1:9">
      <c r="A38" s="106" t="s">
        <v>161</v>
      </c>
      <c r="B38" s="106"/>
      <c r="C38" s="112">
        <v>0</v>
      </c>
      <c r="D38" s="112">
        <v>0</v>
      </c>
      <c r="E38" s="112">
        <v>0</v>
      </c>
      <c r="F38" s="112">
        <v>0</v>
      </c>
      <c r="G38" s="112">
        <v>0</v>
      </c>
      <c r="H38" s="111">
        <v>2</v>
      </c>
      <c r="I38" s="112">
        <f>SUM(C38:H38)</f>
        <v>2</v>
      </c>
    </row>
    <row r="39" spans="1:9">
      <c r="A39" s="106" t="s">
        <v>162</v>
      </c>
      <c r="B39" s="106"/>
      <c r="C39" s="112">
        <v>0</v>
      </c>
      <c r="D39" s="112">
        <v>0</v>
      </c>
      <c r="E39" s="112">
        <v>0</v>
      </c>
      <c r="F39" s="112">
        <v>0</v>
      </c>
      <c r="G39" s="112">
        <v>0</v>
      </c>
      <c r="H39" s="111">
        <v>3</v>
      </c>
      <c r="I39" s="112">
        <f>SUM(C39:H39)</f>
        <v>3</v>
      </c>
    </row>
    <row r="40" spans="1:9">
      <c r="A40" s="106"/>
      <c r="B40" s="106"/>
      <c r="C40" s="106"/>
      <c r="D40" s="112"/>
      <c r="E40" s="112"/>
      <c r="F40" s="112"/>
      <c r="G40" s="112"/>
      <c r="H40" s="111"/>
      <c r="I40" s="112"/>
    </row>
    <row r="41" spans="1:9">
      <c r="A41" s="106"/>
      <c r="B41" s="106"/>
      <c r="C41" s="106"/>
      <c r="D41" s="112"/>
      <c r="E41" s="112"/>
      <c r="F41" s="112"/>
      <c r="G41" s="112"/>
      <c r="H41" s="111"/>
      <c r="I41" s="112"/>
    </row>
    <row r="42" spans="1:9">
      <c r="A42" s="106" t="s">
        <v>151</v>
      </c>
      <c r="B42" s="107"/>
      <c r="C42" s="108" t="s">
        <v>1072</v>
      </c>
      <c r="D42" s="108" t="s">
        <v>152</v>
      </c>
      <c r="E42" s="108" t="s">
        <v>153</v>
      </c>
      <c r="F42" s="108" t="s">
        <v>154</v>
      </c>
      <c r="G42" s="108" t="s">
        <v>1098</v>
      </c>
      <c r="H42" s="109" t="s">
        <v>1100</v>
      </c>
      <c r="I42" s="108"/>
    </row>
    <row r="43" spans="1:9">
      <c r="A43" s="107" t="s">
        <v>167</v>
      </c>
      <c r="B43" s="108" t="s">
        <v>156</v>
      </c>
      <c r="C43" s="108" t="s">
        <v>1073</v>
      </c>
      <c r="D43" s="110" t="s">
        <v>157</v>
      </c>
      <c r="E43" s="110" t="s">
        <v>158</v>
      </c>
      <c r="F43" s="110" t="s">
        <v>1102</v>
      </c>
      <c r="G43" s="108" t="s">
        <v>1099</v>
      </c>
      <c r="H43" s="109" t="s">
        <v>1101</v>
      </c>
      <c r="I43" s="108"/>
    </row>
    <row r="44" spans="1:9">
      <c r="A44" s="106"/>
      <c r="B44" s="107"/>
      <c r="C44" s="112"/>
      <c r="D44" s="112"/>
      <c r="E44" s="112"/>
      <c r="F44" s="112"/>
      <c r="G44" s="112"/>
      <c r="H44" s="111"/>
      <c r="I44" s="108" t="s">
        <v>160</v>
      </c>
    </row>
    <row r="45" spans="1:9">
      <c r="A45" s="106" t="s">
        <v>161</v>
      </c>
      <c r="B45" s="106"/>
      <c r="C45" s="112">
        <v>0</v>
      </c>
      <c r="D45" s="112">
        <v>0</v>
      </c>
      <c r="E45" s="112">
        <v>0</v>
      </c>
      <c r="F45" s="112">
        <v>2</v>
      </c>
      <c r="G45" s="112">
        <v>0</v>
      </c>
      <c r="H45" s="111">
        <v>0</v>
      </c>
      <c r="I45" s="112">
        <f>SUM(C45:H45)</f>
        <v>2</v>
      </c>
    </row>
    <row r="46" spans="1:9">
      <c r="A46" s="106" t="s">
        <v>162</v>
      </c>
      <c r="B46" s="106"/>
      <c r="C46" s="112">
        <v>0</v>
      </c>
      <c r="D46" s="112">
        <v>0</v>
      </c>
      <c r="E46" s="112">
        <v>0</v>
      </c>
      <c r="F46" s="112">
        <v>4</v>
      </c>
      <c r="G46" s="112">
        <v>0</v>
      </c>
      <c r="H46" s="111">
        <v>0</v>
      </c>
      <c r="I46" s="112">
        <f>SUM(C46:H46)</f>
        <v>4</v>
      </c>
    </row>
    <row r="47" spans="1:9">
      <c r="A47" s="106"/>
      <c r="B47" s="106"/>
      <c r="C47" s="106"/>
      <c r="D47" s="112"/>
      <c r="E47" s="112"/>
      <c r="F47" s="112"/>
      <c r="G47" s="112"/>
      <c r="H47" s="111"/>
      <c r="I47" s="112"/>
    </row>
    <row r="48" spans="1:9">
      <c r="A48" s="106"/>
      <c r="B48" s="106"/>
      <c r="C48" s="106"/>
      <c r="D48" s="112"/>
      <c r="E48" s="112"/>
      <c r="F48" s="112"/>
      <c r="G48" s="112"/>
      <c r="H48" s="111"/>
      <c r="I48" s="112"/>
    </row>
    <row r="49" spans="1:9">
      <c r="A49" s="106" t="s">
        <v>151</v>
      </c>
      <c r="B49" s="107"/>
      <c r="C49" s="108" t="s">
        <v>1072</v>
      </c>
      <c r="D49" s="108" t="s">
        <v>152</v>
      </c>
      <c r="E49" s="108" t="s">
        <v>153</v>
      </c>
      <c r="F49" s="108" t="s">
        <v>154</v>
      </c>
      <c r="G49" s="108" t="s">
        <v>1098</v>
      </c>
      <c r="H49" s="109" t="s">
        <v>1100</v>
      </c>
      <c r="I49" s="108"/>
    </row>
    <row r="50" spans="1:9">
      <c r="A50" s="107" t="s">
        <v>168</v>
      </c>
      <c r="B50" s="108" t="s">
        <v>156</v>
      </c>
      <c r="C50" s="108" t="s">
        <v>1073</v>
      </c>
      <c r="D50" s="110" t="s">
        <v>157</v>
      </c>
      <c r="E50" s="110" t="s">
        <v>158</v>
      </c>
      <c r="F50" s="110" t="s">
        <v>1102</v>
      </c>
      <c r="G50" s="108" t="s">
        <v>1099</v>
      </c>
      <c r="H50" s="109" t="s">
        <v>1101</v>
      </c>
      <c r="I50" s="108"/>
    </row>
    <row r="51" spans="1:9">
      <c r="A51" s="106"/>
      <c r="B51" s="107"/>
      <c r="C51" s="107"/>
      <c r="D51" s="108"/>
      <c r="E51" s="108"/>
      <c r="F51" s="108"/>
      <c r="G51" s="108"/>
      <c r="H51" s="111"/>
      <c r="I51" s="108" t="s">
        <v>160</v>
      </c>
    </row>
    <row r="52" spans="1:9">
      <c r="A52" s="106" t="s">
        <v>161</v>
      </c>
      <c r="B52" s="106"/>
      <c r="C52" s="112">
        <v>0</v>
      </c>
      <c r="D52" s="112">
        <v>0</v>
      </c>
      <c r="E52" s="112">
        <v>0</v>
      </c>
      <c r="F52" s="112">
        <v>3</v>
      </c>
      <c r="G52" s="112">
        <v>0</v>
      </c>
      <c r="H52" s="111">
        <v>0</v>
      </c>
      <c r="I52" s="112">
        <f>SUM(C52:H52)</f>
        <v>3</v>
      </c>
    </row>
    <row r="53" spans="1:9">
      <c r="A53" s="106" t="s">
        <v>162</v>
      </c>
      <c r="B53" s="106"/>
      <c r="C53" s="112">
        <v>0</v>
      </c>
      <c r="D53" s="112">
        <v>0</v>
      </c>
      <c r="E53" s="112">
        <v>0</v>
      </c>
      <c r="F53" s="112">
        <v>5</v>
      </c>
      <c r="G53" s="112">
        <v>0</v>
      </c>
      <c r="H53" s="111">
        <v>0</v>
      </c>
      <c r="I53" s="112">
        <f>SUM(C53:H53)</f>
        <v>5</v>
      </c>
    </row>
    <row r="54" spans="1:9">
      <c r="A54" s="106"/>
      <c r="B54" s="106"/>
      <c r="C54" s="106"/>
      <c r="D54" s="112"/>
      <c r="E54" s="112"/>
      <c r="F54" s="112"/>
      <c r="G54" s="112"/>
      <c r="H54" s="111"/>
      <c r="I54" s="112"/>
    </row>
    <row r="55" spans="1:9">
      <c r="A55" s="106"/>
      <c r="B55" s="106"/>
      <c r="C55" s="106"/>
      <c r="D55" s="112"/>
      <c r="E55" s="112"/>
      <c r="F55" s="112"/>
      <c r="G55" s="112"/>
      <c r="H55" s="111"/>
      <c r="I55" s="112"/>
    </row>
    <row r="56" spans="1:9">
      <c r="A56" s="106" t="s">
        <v>151</v>
      </c>
      <c r="B56" s="107"/>
      <c r="C56" s="108" t="s">
        <v>1072</v>
      </c>
      <c r="D56" s="108" t="s">
        <v>152</v>
      </c>
      <c r="E56" s="108" t="s">
        <v>153</v>
      </c>
      <c r="F56" s="108" t="s">
        <v>154</v>
      </c>
      <c r="G56" s="108" t="s">
        <v>1098</v>
      </c>
      <c r="H56" s="109" t="s">
        <v>1100</v>
      </c>
      <c r="I56" s="108"/>
    </row>
    <row r="57" spans="1:9">
      <c r="A57" s="107" t="s">
        <v>169</v>
      </c>
      <c r="B57" s="108" t="s">
        <v>156</v>
      </c>
      <c r="C57" s="108" t="s">
        <v>1073</v>
      </c>
      <c r="D57" s="110" t="s">
        <v>157</v>
      </c>
      <c r="E57" s="110" t="s">
        <v>158</v>
      </c>
      <c r="F57" s="110" t="s">
        <v>1102</v>
      </c>
      <c r="G57" s="108" t="s">
        <v>1099</v>
      </c>
      <c r="H57" s="109" t="s">
        <v>1101</v>
      </c>
      <c r="I57" s="108"/>
    </row>
    <row r="58" spans="1:9">
      <c r="A58" s="106"/>
      <c r="B58" s="107"/>
      <c r="C58" s="112"/>
      <c r="D58" s="108"/>
      <c r="E58" s="108"/>
      <c r="F58" s="108"/>
      <c r="G58" s="108"/>
      <c r="H58" s="111"/>
      <c r="I58" s="108" t="s">
        <v>160</v>
      </c>
    </row>
    <row r="59" spans="1:9">
      <c r="A59" s="106" t="s">
        <v>161</v>
      </c>
      <c r="B59" s="106"/>
      <c r="C59" s="112">
        <v>0</v>
      </c>
      <c r="D59" s="112">
        <v>0</v>
      </c>
      <c r="E59" s="112">
        <v>0</v>
      </c>
      <c r="F59" s="112">
        <v>0</v>
      </c>
      <c r="G59" s="112">
        <v>0</v>
      </c>
      <c r="H59" s="111">
        <v>0</v>
      </c>
      <c r="I59" s="112">
        <f>SUM(C59:H59)</f>
        <v>0</v>
      </c>
    </row>
    <row r="60" spans="1:9">
      <c r="A60" s="106" t="s">
        <v>162</v>
      </c>
      <c r="B60" s="106"/>
      <c r="C60" s="112">
        <v>0</v>
      </c>
      <c r="D60" s="112">
        <v>0</v>
      </c>
      <c r="E60" s="112">
        <v>0</v>
      </c>
      <c r="F60" s="112">
        <v>0</v>
      </c>
      <c r="G60" s="112">
        <v>0</v>
      </c>
      <c r="H60" s="111">
        <v>0</v>
      </c>
      <c r="I60" s="112">
        <f>SUM(C60:H60)</f>
        <v>0</v>
      </c>
    </row>
    <row r="61" spans="1:9">
      <c r="A61" s="106"/>
      <c r="B61" s="106"/>
      <c r="C61" s="112"/>
      <c r="D61" s="112"/>
      <c r="E61" s="112"/>
      <c r="F61" s="112"/>
      <c r="G61" s="112"/>
      <c r="H61" s="111"/>
      <c r="I61" s="112"/>
    </row>
    <row r="62" spans="1:9">
      <c r="A62" s="106"/>
      <c r="B62" s="106"/>
      <c r="C62" s="106"/>
      <c r="D62" s="112"/>
      <c r="E62" s="112"/>
      <c r="F62" s="112"/>
      <c r="G62" s="112"/>
      <c r="H62" s="111"/>
      <c r="I62" s="112"/>
    </row>
    <row r="63" spans="1:9">
      <c r="A63" s="106" t="s">
        <v>151</v>
      </c>
      <c r="B63" s="107"/>
      <c r="C63" s="108" t="s">
        <v>1072</v>
      </c>
      <c r="D63" s="108" t="s">
        <v>152</v>
      </c>
      <c r="E63" s="108" t="s">
        <v>153</v>
      </c>
      <c r="F63" s="108" t="s">
        <v>154</v>
      </c>
      <c r="G63" s="108" t="s">
        <v>1098</v>
      </c>
      <c r="H63" s="109" t="s">
        <v>1100</v>
      </c>
      <c r="I63" s="108"/>
    </row>
    <row r="64" spans="1:9">
      <c r="A64" s="107" t="s">
        <v>1175</v>
      </c>
      <c r="B64" s="108" t="s">
        <v>156</v>
      </c>
      <c r="C64" s="108" t="s">
        <v>1073</v>
      </c>
      <c r="D64" s="110" t="s">
        <v>157</v>
      </c>
      <c r="E64" s="110" t="s">
        <v>158</v>
      </c>
      <c r="F64" s="110" t="s">
        <v>1102</v>
      </c>
      <c r="G64" s="108" t="s">
        <v>1099</v>
      </c>
      <c r="H64" s="109" t="s">
        <v>1101</v>
      </c>
      <c r="I64" s="108"/>
    </row>
    <row r="65" spans="1:9">
      <c r="A65" s="106"/>
      <c r="B65" s="107"/>
      <c r="C65" s="107"/>
      <c r="D65" s="108"/>
      <c r="E65" s="108"/>
      <c r="F65" s="108"/>
      <c r="G65" s="108"/>
      <c r="H65" s="111"/>
      <c r="I65" s="108" t="s">
        <v>160</v>
      </c>
    </row>
    <row r="66" spans="1:9">
      <c r="A66" s="106" t="s">
        <v>161</v>
      </c>
      <c r="B66" s="106"/>
      <c r="C66" s="112">
        <v>0</v>
      </c>
      <c r="D66" s="112">
        <v>0</v>
      </c>
      <c r="E66" s="112">
        <v>0</v>
      </c>
      <c r="F66" s="112">
        <v>1</v>
      </c>
      <c r="G66" s="112">
        <v>1</v>
      </c>
      <c r="H66" s="111">
        <v>2</v>
      </c>
      <c r="I66" s="112">
        <f>SUM(C66:H66)</f>
        <v>4</v>
      </c>
    </row>
    <row r="67" spans="1:9">
      <c r="A67" s="106" t="s">
        <v>162</v>
      </c>
      <c r="B67" s="106"/>
      <c r="C67" s="112">
        <v>0</v>
      </c>
      <c r="D67" s="112">
        <v>0</v>
      </c>
      <c r="E67" s="112">
        <v>0</v>
      </c>
      <c r="F67" s="112">
        <v>3</v>
      </c>
      <c r="G67" s="112">
        <v>0</v>
      </c>
      <c r="H67" s="111">
        <v>5</v>
      </c>
      <c r="I67" s="112">
        <f>SUM(C67:H67)</f>
        <v>8</v>
      </c>
    </row>
    <row r="68" spans="1:9">
      <c r="A68" s="106"/>
      <c r="B68" s="106"/>
      <c r="C68" s="106"/>
      <c r="D68" s="112"/>
      <c r="E68" s="112"/>
      <c r="F68" s="112"/>
      <c r="G68" s="112"/>
      <c r="H68" s="111"/>
      <c r="I68" s="112"/>
    </row>
    <row r="69" spans="1:9">
      <c r="A69" s="106"/>
      <c r="B69" s="106"/>
      <c r="C69" s="106"/>
      <c r="D69" s="112"/>
      <c r="E69" s="112"/>
      <c r="F69" s="112"/>
      <c r="G69" s="112"/>
      <c r="H69" s="111"/>
      <c r="I69" s="112"/>
    </row>
    <row r="70" spans="1:9">
      <c r="A70" s="106" t="s">
        <v>151</v>
      </c>
      <c r="B70" s="107"/>
      <c r="C70" s="108" t="s">
        <v>1072</v>
      </c>
      <c r="D70" s="108" t="s">
        <v>152</v>
      </c>
      <c r="E70" s="108" t="s">
        <v>153</v>
      </c>
      <c r="F70" s="108" t="s">
        <v>154</v>
      </c>
      <c r="G70" s="108" t="s">
        <v>1098</v>
      </c>
      <c r="H70" s="109" t="s">
        <v>1100</v>
      </c>
      <c r="I70" s="108"/>
    </row>
    <row r="71" spans="1:9">
      <c r="A71" s="107" t="s">
        <v>170</v>
      </c>
      <c r="B71" s="108" t="s">
        <v>156</v>
      </c>
      <c r="C71" s="108" t="s">
        <v>1073</v>
      </c>
      <c r="D71" s="110" t="s">
        <v>157</v>
      </c>
      <c r="E71" s="110" t="s">
        <v>158</v>
      </c>
      <c r="F71" s="110" t="s">
        <v>1102</v>
      </c>
      <c r="G71" s="108" t="s">
        <v>1099</v>
      </c>
      <c r="H71" s="109" t="s">
        <v>1101</v>
      </c>
      <c r="I71" s="108"/>
    </row>
    <row r="72" spans="1:9">
      <c r="A72" s="106"/>
      <c r="B72" s="107"/>
      <c r="C72" s="107"/>
      <c r="D72" s="108"/>
      <c r="E72" s="108"/>
      <c r="F72" s="108"/>
      <c r="G72" s="108"/>
      <c r="H72" s="111"/>
      <c r="I72" s="108" t="s">
        <v>160</v>
      </c>
    </row>
    <row r="73" spans="1:9">
      <c r="A73" s="106" t="s">
        <v>161</v>
      </c>
      <c r="B73" s="106"/>
      <c r="C73" s="112">
        <v>0</v>
      </c>
      <c r="D73" s="112">
        <v>0</v>
      </c>
      <c r="E73" s="112">
        <v>0</v>
      </c>
      <c r="F73" s="112">
        <v>1</v>
      </c>
      <c r="G73" s="112">
        <v>0</v>
      </c>
      <c r="H73" s="111">
        <v>0</v>
      </c>
      <c r="I73" s="112">
        <f>SUM(C73:H73)</f>
        <v>1</v>
      </c>
    </row>
    <row r="74" spans="1:9">
      <c r="A74" s="106" t="s">
        <v>162</v>
      </c>
      <c r="B74" s="106"/>
      <c r="C74" s="16">
        <v>0</v>
      </c>
      <c r="D74" s="16">
        <v>0</v>
      </c>
      <c r="E74" s="16">
        <v>0</v>
      </c>
      <c r="F74" s="112">
        <v>6</v>
      </c>
      <c r="G74" s="112">
        <v>0</v>
      </c>
      <c r="H74" s="111">
        <v>0</v>
      </c>
      <c r="I74" s="112">
        <f>SUM(C74:H74)</f>
        <v>6</v>
      </c>
    </row>
    <row r="75" spans="1:9">
      <c r="A75" s="106"/>
      <c r="B75" s="106"/>
      <c r="C75" s="106"/>
      <c r="D75" s="112"/>
      <c r="E75" s="112"/>
      <c r="F75" s="112"/>
      <c r="G75" s="112"/>
      <c r="H75" s="111"/>
      <c r="I75" s="112"/>
    </row>
    <row r="76" spans="1:9">
      <c r="A76" s="106"/>
      <c r="B76" s="106"/>
      <c r="C76" s="106"/>
      <c r="D76" s="112"/>
      <c r="E76" s="112"/>
      <c r="F76" s="112"/>
      <c r="G76" s="112"/>
      <c r="H76" s="111"/>
      <c r="I76" s="112"/>
    </row>
    <row r="77" spans="1:9">
      <c r="A77" s="106" t="s">
        <v>151</v>
      </c>
      <c r="B77" s="107"/>
      <c r="C77" s="108" t="s">
        <v>1072</v>
      </c>
      <c r="D77" s="108" t="s">
        <v>152</v>
      </c>
      <c r="E77" s="108" t="s">
        <v>153</v>
      </c>
      <c r="F77" s="108" t="s">
        <v>154</v>
      </c>
      <c r="G77" s="108" t="s">
        <v>1098</v>
      </c>
      <c r="H77" s="109" t="s">
        <v>1100</v>
      </c>
      <c r="I77" s="108"/>
    </row>
    <row r="78" spans="1:9">
      <c r="A78" s="107" t="s">
        <v>171</v>
      </c>
      <c r="B78" s="108" t="s">
        <v>156</v>
      </c>
      <c r="C78" s="108" t="s">
        <v>1073</v>
      </c>
      <c r="D78" s="110" t="s">
        <v>157</v>
      </c>
      <c r="E78" s="110" t="s">
        <v>158</v>
      </c>
      <c r="F78" s="110" t="s">
        <v>1102</v>
      </c>
      <c r="G78" s="108" t="s">
        <v>1099</v>
      </c>
      <c r="H78" s="109" t="s">
        <v>1101</v>
      </c>
      <c r="I78" s="108"/>
    </row>
    <row r="79" spans="1:9">
      <c r="A79" s="106"/>
      <c r="B79" s="107"/>
      <c r="C79" s="107"/>
      <c r="D79" s="108"/>
      <c r="E79" s="108"/>
      <c r="F79" s="108"/>
      <c r="G79" s="108"/>
      <c r="H79" s="111"/>
      <c r="I79" s="108" t="s">
        <v>160</v>
      </c>
    </row>
    <row r="80" spans="1:9">
      <c r="A80" s="106" t="s">
        <v>161</v>
      </c>
      <c r="B80" s="106"/>
      <c r="C80" s="112">
        <v>0</v>
      </c>
      <c r="D80" s="112">
        <v>2</v>
      </c>
      <c r="E80" s="112">
        <v>0</v>
      </c>
      <c r="F80" s="112">
        <v>0</v>
      </c>
      <c r="G80" s="112">
        <v>0</v>
      </c>
      <c r="H80" s="111">
        <v>0</v>
      </c>
      <c r="I80" s="112">
        <f>SUM(C80:H80)</f>
        <v>2</v>
      </c>
    </row>
    <row r="81" spans="1:9">
      <c r="A81" s="106" t="s">
        <v>162</v>
      </c>
      <c r="B81" s="106"/>
      <c r="C81" s="112">
        <v>0</v>
      </c>
      <c r="D81" s="112">
        <v>3</v>
      </c>
      <c r="E81" s="112">
        <v>2</v>
      </c>
      <c r="F81" s="112">
        <v>1</v>
      </c>
      <c r="G81" s="112">
        <v>0</v>
      </c>
      <c r="H81" s="111">
        <v>0</v>
      </c>
      <c r="I81" s="112">
        <f>SUM(C81:H81)</f>
        <v>6</v>
      </c>
    </row>
    <row r="82" spans="1:9">
      <c r="A82" s="106"/>
      <c r="B82" s="106"/>
      <c r="C82" s="106"/>
      <c r="D82" s="112"/>
      <c r="E82" s="112"/>
      <c r="F82" s="112"/>
      <c r="G82" s="112"/>
      <c r="H82" s="111"/>
      <c r="I82" s="112"/>
    </row>
    <row r="83" spans="1:9">
      <c r="A83" s="106"/>
      <c r="B83" s="106"/>
      <c r="C83" s="106"/>
      <c r="D83" s="112"/>
      <c r="E83" s="112"/>
      <c r="F83" s="112"/>
      <c r="G83" s="112"/>
      <c r="H83" s="111"/>
      <c r="I83" s="112"/>
    </row>
    <row r="84" spans="1:9">
      <c r="A84" s="106" t="s">
        <v>151</v>
      </c>
      <c r="B84" s="107"/>
      <c r="C84" s="108" t="s">
        <v>1072</v>
      </c>
      <c r="D84" s="108" t="s">
        <v>152</v>
      </c>
      <c r="E84" s="108" t="s">
        <v>153</v>
      </c>
      <c r="F84" s="108" t="s">
        <v>154</v>
      </c>
      <c r="G84" s="108" t="s">
        <v>1098</v>
      </c>
      <c r="H84" s="109" t="s">
        <v>1100</v>
      </c>
      <c r="I84" s="108"/>
    </row>
    <row r="85" spans="1:9">
      <c r="A85" s="107" t="s">
        <v>172</v>
      </c>
      <c r="B85" s="108" t="s">
        <v>156</v>
      </c>
      <c r="C85" s="108" t="s">
        <v>1073</v>
      </c>
      <c r="D85" s="110" t="s">
        <v>157</v>
      </c>
      <c r="E85" s="110" t="s">
        <v>158</v>
      </c>
      <c r="F85" s="110" t="s">
        <v>1102</v>
      </c>
      <c r="G85" s="108" t="s">
        <v>1099</v>
      </c>
      <c r="H85" s="109" t="s">
        <v>1101</v>
      </c>
      <c r="I85" s="108"/>
    </row>
    <row r="86" spans="1:9">
      <c r="A86" s="106"/>
      <c r="B86" s="107"/>
      <c r="C86" s="107"/>
      <c r="D86" s="108"/>
      <c r="E86" s="108"/>
      <c r="F86" s="108"/>
      <c r="G86" s="108"/>
      <c r="H86" s="111"/>
      <c r="I86" s="108" t="s">
        <v>160</v>
      </c>
    </row>
    <row r="87" spans="1:9">
      <c r="A87" s="106" t="s">
        <v>161</v>
      </c>
      <c r="B87" s="106"/>
      <c r="C87" s="112">
        <v>0</v>
      </c>
      <c r="D87" s="112">
        <v>0</v>
      </c>
      <c r="E87" s="112">
        <v>0</v>
      </c>
      <c r="F87" s="112">
        <v>0</v>
      </c>
      <c r="G87" s="112">
        <v>0</v>
      </c>
      <c r="H87" s="111">
        <v>1</v>
      </c>
      <c r="I87" s="112">
        <f>SUM(C87:H87)</f>
        <v>1</v>
      </c>
    </row>
    <row r="88" spans="1:9">
      <c r="A88" s="106" t="s">
        <v>162</v>
      </c>
      <c r="B88" s="106"/>
      <c r="C88" s="112">
        <v>0</v>
      </c>
      <c r="D88" s="112">
        <v>0</v>
      </c>
      <c r="E88" s="112">
        <v>0</v>
      </c>
      <c r="F88" s="112">
        <v>0</v>
      </c>
      <c r="G88" s="112">
        <v>0</v>
      </c>
      <c r="H88" s="111">
        <v>7</v>
      </c>
      <c r="I88" s="112">
        <f>SUM(C88:H88)</f>
        <v>7</v>
      </c>
    </row>
    <row r="89" spans="1:9">
      <c r="A89" s="106"/>
      <c r="B89" s="106"/>
      <c r="C89" s="106"/>
      <c r="D89" s="112"/>
      <c r="E89" s="112"/>
      <c r="F89" s="112"/>
      <c r="G89" s="112"/>
      <c r="H89" s="111"/>
      <c r="I89" s="112"/>
    </row>
    <row r="90" spans="1:9">
      <c r="A90" s="106"/>
      <c r="B90" s="106"/>
      <c r="C90" s="106"/>
      <c r="D90" s="112"/>
      <c r="E90" s="112"/>
      <c r="F90" s="112"/>
      <c r="G90" s="112"/>
      <c r="H90" s="111"/>
      <c r="I90" s="112"/>
    </row>
    <row r="91" spans="1:9">
      <c r="A91" s="106"/>
      <c r="B91" s="106"/>
      <c r="C91" s="106"/>
      <c r="D91" s="112"/>
      <c r="E91" s="112"/>
      <c r="F91" s="112"/>
      <c r="G91" s="112"/>
      <c r="H91" s="111"/>
      <c r="I91" s="112"/>
    </row>
    <row r="92" spans="1:9">
      <c r="A92" s="106"/>
      <c r="B92" s="106"/>
      <c r="C92" s="106"/>
      <c r="D92" s="112"/>
      <c r="E92" s="112"/>
      <c r="F92" s="112"/>
      <c r="G92" s="112"/>
      <c r="H92" s="111"/>
      <c r="I92" s="112"/>
    </row>
    <row r="93" spans="1:9" ht="15">
      <c r="A93" s="121" t="s">
        <v>173</v>
      </c>
      <c r="B93" s="106"/>
      <c r="C93" s="106"/>
      <c r="D93" s="112"/>
      <c r="E93" s="112"/>
      <c r="F93" s="112"/>
      <c r="G93" s="112"/>
      <c r="H93" s="111"/>
      <c r="I93" s="112"/>
    </row>
    <row r="95" spans="1:9">
      <c r="A95" s="106" t="s">
        <v>151</v>
      </c>
      <c r="B95" s="107"/>
      <c r="C95" s="108" t="s">
        <v>1072</v>
      </c>
      <c r="D95" s="108" t="s">
        <v>152</v>
      </c>
      <c r="E95" s="108" t="s">
        <v>153</v>
      </c>
      <c r="F95" s="108" t="s">
        <v>154</v>
      </c>
      <c r="G95" s="108" t="s">
        <v>1098</v>
      </c>
      <c r="H95" s="109" t="s">
        <v>1100</v>
      </c>
      <c r="I95" s="108"/>
    </row>
    <row r="96" spans="1:9">
      <c r="A96" s="107" t="s">
        <v>174</v>
      </c>
      <c r="B96" s="108" t="s">
        <v>156</v>
      </c>
      <c r="C96" s="108" t="s">
        <v>1073</v>
      </c>
      <c r="D96" s="110" t="s">
        <v>157</v>
      </c>
      <c r="E96" s="110" t="s">
        <v>158</v>
      </c>
      <c r="F96" s="110" t="s">
        <v>1102</v>
      </c>
      <c r="G96" s="108" t="s">
        <v>1099</v>
      </c>
      <c r="H96" s="109" t="s">
        <v>1101</v>
      </c>
      <c r="I96" s="108"/>
    </row>
    <row r="97" spans="1:9">
      <c r="A97" s="106"/>
      <c r="B97" s="107"/>
      <c r="C97" s="107"/>
      <c r="D97" s="108"/>
      <c r="E97" s="108"/>
      <c r="F97" s="108"/>
      <c r="G97" s="108"/>
      <c r="H97" s="111"/>
      <c r="I97" s="108" t="s">
        <v>160</v>
      </c>
    </row>
    <row r="98" spans="1:9">
      <c r="A98" s="106" t="s">
        <v>161</v>
      </c>
      <c r="B98" s="106"/>
      <c r="C98" s="112">
        <v>0</v>
      </c>
      <c r="D98" s="112">
        <v>0</v>
      </c>
      <c r="E98" s="112">
        <v>0</v>
      </c>
      <c r="F98" s="112">
        <v>1</v>
      </c>
      <c r="G98" s="112">
        <v>0</v>
      </c>
      <c r="H98" s="111">
        <v>0</v>
      </c>
      <c r="I98" s="112">
        <f>SUM(C98:H98)</f>
        <v>1</v>
      </c>
    </row>
    <row r="99" spans="1:9">
      <c r="A99" s="106" t="s">
        <v>162</v>
      </c>
      <c r="B99" s="106"/>
      <c r="C99" s="112">
        <v>0</v>
      </c>
      <c r="D99" s="112">
        <v>2</v>
      </c>
      <c r="E99" s="112">
        <v>2</v>
      </c>
      <c r="F99" s="112">
        <v>0</v>
      </c>
      <c r="G99" s="112">
        <v>0</v>
      </c>
      <c r="H99" s="111">
        <v>0</v>
      </c>
      <c r="I99" s="112">
        <f>SUM(C99:H99)</f>
        <v>4</v>
      </c>
    </row>
    <row r="100" spans="1:9">
      <c r="A100" s="106"/>
      <c r="B100" s="106"/>
      <c r="C100" s="106"/>
      <c r="D100" s="112"/>
      <c r="E100" s="112"/>
      <c r="F100" s="112"/>
      <c r="G100" s="112"/>
      <c r="H100" s="111"/>
      <c r="I100" s="112"/>
    </row>
    <row r="101" spans="1:9">
      <c r="A101" s="106"/>
      <c r="B101" s="106"/>
      <c r="C101" s="106"/>
      <c r="D101" s="112"/>
      <c r="E101" s="112"/>
      <c r="F101" s="112"/>
      <c r="G101" s="112"/>
      <c r="H101" s="111"/>
      <c r="I101" s="112"/>
    </row>
    <row r="102" spans="1:9">
      <c r="A102" s="106" t="s">
        <v>151</v>
      </c>
      <c r="B102" s="107"/>
      <c r="C102" s="108" t="s">
        <v>1072</v>
      </c>
      <c r="D102" s="108" t="s">
        <v>152</v>
      </c>
      <c r="E102" s="108" t="s">
        <v>153</v>
      </c>
      <c r="F102" s="108" t="s">
        <v>154</v>
      </c>
      <c r="G102" s="108" t="s">
        <v>1098</v>
      </c>
      <c r="H102" s="109" t="s">
        <v>1100</v>
      </c>
      <c r="I102" s="108"/>
    </row>
    <row r="103" spans="1:9">
      <c r="A103" s="107" t="s">
        <v>175</v>
      </c>
      <c r="B103" s="108" t="s">
        <v>156</v>
      </c>
      <c r="C103" s="108" t="s">
        <v>1073</v>
      </c>
      <c r="D103" s="110" t="s">
        <v>157</v>
      </c>
      <c r="E103" s="110" t="s">
        <v>158</v>
      </c>
      <c r="F103" s="110" t="s">
        <v>1102</v>
      </c>
      <c r="G103" s="108" t="s">
        <v>1099</v>
      </c>
      <c r="H103" s="109" t="s">
        <v>1101</v>
      </c>
      <c r="I103" s="108"/>
    </row>
    <row r="104" spans="1:9">
      <c r="A104" s="106"/>
      <c r="B104" s="107"/>
      <c r="C104" s="107"/>
      <c r="D104" s="108"/>
      <c r="E104" s="108"/>
      <c r="F104" s="108"/>
      <c r="G104" s="108"/>
      <c r="H104" s="111"/>
      <c r="I104" s="108" t="s">
        <v>160</v>
      </c>
    </row>
    <row r="105" spans="1:9">
      <c r="A105" s="106" t="s">
        <v>161</v>
      </c>
      <c r="B105" s="106"/>
      <c r="C105" s="16">
        <v>0</v>
      </c>
      <c r="D105" s="16">
        <v>0</v>
      </c>
      <c r="E105" s="16">
        <v>0</v>
      </c>
      <c r="F105" s="16">
        <v>0</v>
      </c>
      <c r="G105" s="16">
        <v>0</v>
      </c>
      <c r="H105" s="101">
        <v>0</v>
      </c>
      <c r="I105" s="112">
        <f>SUM(C112:H112)</f>
        <v>0</v>
      </c>
    </row>
    <row r="106" spans="1:9">
      <c r="A106" s="106" t="s">
        <v>162</v>
      </c>
      <c r="B106" s="106"/>
      <c r="C106" s="16">
        <v>0</v>
      </c>
      <c r="D106" s="16">
        <v>0</v>
      </c>
      <c r="E106" s="16">
        <v>0</v>
      </c>
      <c r="F106" s="16">
        <v>0</v>
      </c>
      <c r="G106" s="16">
        <v>0</v>
      </c>
      <c r="H106" s="101">
        <v>0</v>
      </c>
      <c r="I106" s="112">
        <f>SUM(C113:H113)</f>
        <v>0</v>
      </c>
    </row>
    <row r="107" spans="1:9">
      <c r="A107" s="106"/>
      <c r="B107" s="106"/>
      <c r="C107" s="106"/>
      <c r="D107" s="112"/>
      <c r="E107" s="112"/>
      <c r="F107" s="112"/>
      <c r="G107" s="112"/>
      <c r="H107" s="111"/>
      <c r="I107" s="112"/>
    </row>
    <row r="108" spans="1:9">
      <c r="A108" s="106"/>
      <c r="B108" s="106"/>
      <c r="C108" s="106"/>
      <c r="D108" s="112"/>
      <c r="E108" s="112"/>
      <c r="F108" s="112"/>
      <c r="G108" s="112"/>
      <c r="H108" s="111"/>
      <c r="I108" s="112"/>
    </row>
    <row r="109" spans="1:9">
      <c r="A109" s="106" t="s">
        <v>151</v>
      </c>
      <c r="B109" s="107"/>
      <c r="C109" s="108" t="s">
        <v>1072</v>
      </c>
      <c r="D109" s="108" t="s">
        <v>152</v>
      </c>
      <c r="E109" s="108" t="s">
        <v>153</v>
      </c>
      <c r="F109" s="108" t="s">
        <v>154</v>
      </c>
      <c r="G109" s="108" t="s">
        <v>1098</v>
      </c>
      <c r="H109" s="109" t="s">
        <v>1100</v>
      </c>
      <c r="I109" s="108"/>
    </row>
    <row r="110" spans="1:9">
      <c r="A110" s="107" t="s">
        <v>176</v>
      </c>
      <c r="B110" s="108" t="s">
        <v>156</v>
      </c>
      <c r="C110" s="108" t="s">
        <v>1073</v>
      </c>
      <c r="D110" s="110" t="s">
        <v>157</v>
      </c>
      <c r="E110" s="110" t="s">
        <v>158</v>
      </c>
      <c r="F110" s="110" t="s">
        <v>1102</v>
      </c>
      <c r="G110" s="108" t="s">
        <v>1099</v>
      </c>
      <c r="H110" s="109" t="s">
        <v>1101</v>
      </c>
      <c r="I110" s="108"/>
    </row>
    <row r="111" spans="1:9">
      <c r="A111" s="106"/>
      <c r="B111" s="107"/>
      <c r="C111" s="107"/>
      <c r="D111" s="108"/>
      <c r="E111" s="108"/>
      <c r="F111" s="108"/>
      <c r="G111" s="108"/>
      <c r="H111" s="111"/>
      <c r="I111" s="108" t="s">
        <v>160</v>
      </c>
    </row>
    <row r="112" spans="1:9">
      <c r="A112" s="106" t="s">
        <v>161</v>
      </c>
      <c r="B112" s="106"/>
      <c r="C112" s="112">
        <v>0</v>
      </c>
      <c r="D112" s="112">
        <v>0</v>
      </c>
      <c r="E112" s="112">
        <v>0</v>
      </c>
      <c r="F112" s="112">
        <v>0</v>
      </c>
      <c r="G112" s="112">
        <v>0</v>
      </c>
      <c r="H112" s="111">
        <v>0</v>
      </c>
      <c r="I112" s="112">
        <f>SUM(C112:H112)</f>
        <v>0</v>
      </c>
    </row>
    <row r="113" spans="1:12">
      <c r="A113" s="106" t="s">
        <v>162</v>
      </c>
      <c r="B113" s="106"/>
      <c r="C113" s="112">
        <v>0</v>
      </c>
      <c r="D113" s="112">
        <v>0</v>
      </c>
      <c r="E113" s="112">
        <v>0</v>
      </c>
      <c r="F113" s="112">
        <v>0</v>
      </c>
      <c r="G113" s="112">
        <v>0</v>
      </c>
      <c r="H113" s="111">
        <v>0</v>
      </c>
      <c r="I113" s="112">
        <f>SUM(C113:H113)</f>
        <v>0</v>
      </c>
    </row>
    <row r="115" spans="1:12" ht="23.25">
      <c r="C115" s="22" t="s">
        <v>1074</v>
      </c>
      <c r="D115" s="22" t="s">
        <v>177</v>
      </c>
      <c r="E115" s="22" t="s">
        <v>178</v>
      </c>
      <c r="F115" s="22" t="s">
        <v>179</v>
      </c>
      <c r="G115" s="22" t="s">
        <v>1150</v>
      </c>
      <c r="H115" s="22" t="s">
        <v>1106</v>
      </c>
      <c r="I115" s="22" t="s">
        <v>1108</v>
      </c>
    </row>
    <row r="116" spans="1:12">
      <c r="C116" s="139">
        <f t="shared" ref="C116:H116" si="0">C105+C112+C98+C80+C87+C73+C66+C17+C59+C52+C45+C38+C31+C24+C10</f>
        <v>0</v>
      </c>
      <c r="D116" s="139">
        <f t="shared" si="0"/>
        <v>2</v>
      </c>
      <c r="E116" s="139">
        <f t="shared" si="0"/>
        <v>0</v>
      </c>
      <c r="F116" s="139">
        <f t="shared" si="0"/>
        <v>15</v>
      </c>
      <c r="G116" s="139">
        <f t="shared" si="0"/>
        <v>1</v>
      </c>
      <c r="H116" s="139">
        <f t="shared" si="0"/>
        <v>7</v>
      </c>
      <c r="I116" s="139">
        <f>C116+D116+E116+F116+G116+H116</f>
        <v>25</v>
      </c>
    </row>
    <row r="117" spans="1:12">
      <c r="C117" s="16"/>
      <c r="H117" s="16"/>
    </row>
    <row r="118" spans="1:12" ht="23.25">
      <c r="C118" s="22" t="s">
        <v>1075</v>
      </c>
      <c r="D118" s="22" t="s">
        <v>181</v>
      </c>
      <c r="E118" s="22" t="s">
        <v>182</v>
      </c>
      <c r="F118" s="22" t="s">
        <v>183</v>
      </c>
      <c r="G118" s="22" t="s">
        <v>1149</v>
      </c>
      <c r="H118" s="22" t="s">
        <v>1107</v>
      </c>
      <c r="I118" s="22" t="s">
        <v>1109</v>
      </c>
    </row>
    <row r="119" spans="1:12">
      <c r="C119" s="139">
        <f>C106+C113+C99+C88+C81+C67+C18+C60+C53+C46+C39+C32+C25+C11</f>
        <v>0</v>
      </c>
      <c r="D119" s="139">
        <f>D106+D113+D99+D88+D81+D67+D18+D60+D53+D46+D39+D32+D25+D11</f>
        <v>8</v>
      </c>
      <c r="E119" s="139">
        <f>E106+E113+E99+E88+E81+E67+E18+E60+E53+E46+E39+E32+E25+E11</f>
        <v>5</v>
      </c>
      <c r="F119" s="139">
        <f>F106+F113+F99+F81+F88+F74+F67+F18+F60+F53+F46+F39+F32+F25+F11</f>
        <v>31</v>
      </c>
      <c r="G119" s="139">
        <f>G106+G113+G99+G81+G88+G74+G67+G18+G60+G53+G46+G39+G32+G25+G11</f>
        <v>0</v>
      </c>
      <c r="H119" s="139">
        <f>H106+H113+H99+H81+H88+H74+H67+H18+H60+H53+H46+H39+H32+H25+H11</f>
        <v>21</v>
      </c>
      <c r="I119" s="139">
        <f>C119+D119+E119+F119+G119+H119</f>
        <v>65</v>
      </c>
    </row>
    <row r="120" spans="1:12" s="24" customFormat="1">
      <c r="A120" s="21"/>
      <c r="B120" s="21"/>
      <c r="C120" s="21"/>
      <c r="D120" s="23"/>
      <c r="E120" s="23"/>
      <c r="F120" s="23"/>
      <c r="G120" s="23"/>
      <c r="H120" s="103"/>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8" t="s">
        <v>1068</v>
      </c>
      <c r="D125" s="104" t="s">
        <v>1069</v>
      </c>
      <c r="E125" s="104" t="s">
        <v>1070</v>
      </c>
      <c r="F125" s="104" t="s">
        <v>1110</v>
      </c>
      <c r="G125" s="98" t="s">
        <v>1111</v>
      </c>
      <c r="H125" s="98" t="s">
        <v>1112</v>
      </c>
      <c r="I125" s="104"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961</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963</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965</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967</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970</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972</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973</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976</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979</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981</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984</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986</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988</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990</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991</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994</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995</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997</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999</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1001</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1002</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1006</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1007</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1009</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1011</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1013</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1016</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1017</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1020</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1021</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1023</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1026</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1027</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1029</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1031</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1033</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1035</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1037</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1039</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1041</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1044</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1047</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1050</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1052</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1056</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1059</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1062</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1065</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1077</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1081</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1084</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1086</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1089</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1092</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1095</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1113</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1116</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1119</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1122</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1125</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1129</v>
      </c>
      <c r="C511" s="91">
        <v>1</v>
      </c>
      <c r="D511" s="91">
        <v>8</v>
      </c>
      <c r="E511" s="91">
        <v>4</v>
      </c>
      <c r="F511" s="91">
        <v>7</v>
      </c>
      <c r="G511" s="91">
        <f>$G$116</f>
        <v>1</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1131</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1133</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1137</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1140</v>
      </c>
      <c r="C515" s="91">
        <v>1</v>
      </c>
      <c r="D515" s="91">
        <v>2</v>
      </c>
      <c r="E515" s="91">
        <v>3</v>
      </c>
      <c r="F515" s="91">
        <v>10</v>
      </c>
      <c r="G515" s="91">
        <f>$G$116</f>
        <v>1</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1143</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1146</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1153</v>
      </c>
      <c r="C518" s="91">
        <v>1</v>
      </c>
      <c r="D518" s="91">
        <v>5</v>
      </c>
      <c r="E518" s="91">
        <v>6</v>
      </c>
      <c r="F518" s="91">
        <v>12</v>
      </c>
      <c r="G518" s="91">
        <v>2</v>
      </c>
      <c r="H518" s="91">
        <v>3</v>
      </c>
      <c r="I518" s="91">
        <v>29</v>
      </c>
    </row>
    <row r="519" spans="1:256">
      <c r="B519" s="26" t="s">
        <v>1161</v>
      </c>
      <c r="C519" s="91">
        <v>1</v>
      </c>
      <c r="D519" s="91">
        <v>5</v>
      </c>
      <c r="E519" s="91">
        <v>7</v>
      </c>
      <c r="F519" s="91">
        <v>10</v>
      </c>
      <c r="G519" s="91">
        <v>0</v>
      </c>
      <c r="H519" s="91">
        <v>7</v>
      </c>
      <c r="I519" s="91">
        <v>30</v>
      </c>
    </row>
    <row r="520" spans="1:256">
      <c r="B520" s="26" t="s">
        <v>1171</v>
      </c>
      <c r="C520" s="91">
        <v>0</v>
      </c>
      <c r="D520" s="91">
        <v>4</v>
      </c>
      <c r="E520" s="91">
        <v>5</v>
      </c>
      <c r="F520" s="91">
        <v>7</v>
      </c>
      <c r="G520" s="91">
        <v>0</v>
      </c>
      <c r="H520" s="91">
        <v>4</v>
      </c>
      <c r="I520" s="91">
        <v>20</v>
      </c>
    </row>
    <row r="521" spans="1:256">
      <c r="B521" s="26" t="s">
        <v>1178</v>
      </c>
      <c r="C521" s="91">
        <v>0</v>
      </c>
      <c r="D521" s="91">
        <v>0</v>
      </c>
      <c r="E521" s="91">
        <v>2</v>
      </c>
      <c r="F521" s="91">
        <v>3</v>
      </c>
      <c r="G521" s="91">
        <v>0</v>
      </c>
      <c r="H521" s="91">
        <v>4</v>
      </c>
      <c r="I521" s="91">
        <v>9</v>
      </c>
    </row>
    <row r="522" spans="1:256">
      <c r="B522" s="26" t="s">
        <v>1181</v>
      </c>
      <c r="C522" s="91">
        <f>$C$116</f>
        <v>0</v>
      </c>
      <c r="D522" s="91">
        <v>2</v>
      </c>
      <c r="E522" s="91">
        <v>1</v>
      </c>
      <c r="F522" s="91">
        <v>10</v>
      </c>
      <c r="G522" s="91">
        <v>0</v>
      </c>
      <c r="H522" s="91">
        <v>5</v>
      </c>
      <c r="I522" s="91">
        <v>18</v>
      </c>
    </row>
    <row r="523" spans="1:256">
      <c r="B523" s="26" t="s">
        <v>1183</v>
      </c>
      <c r="C523" s="91">
        <v>1</v>
      </c>
      <c r="D523" s="91">
        <v>3</v>
      </c>
      <c r="E523" s="91">
        <v>2</v>
      </c>
      <c r="F523" s="91">
        <v>9</v>
      </c>
      <c r="G523" s="91">
        <v>0</v>
      </c>
      <c r="H523" s="91">
        <v>3</v>
      </c>
      <c r="I523" s="91">
        <v>18</v>
      </c>
    </row>
    <row r="524" spans="1:256">
      <c r="B524" s="26" t="s">
        <v>1188</v>
      </c>
      <c r="C524" s="91">
        <v>0</v>
      </c>
      <c r="D524" s="91">
        <v>1</v>
      </c>
      <c r="E524" s="91">
        <v>0</v>
      </c>
      <c r="F524" s="91">
        <v>10</v>
      </c>
      <c r="G524" s="91">
        <v>0</v>
      </c>
      <c r="H524" s="91">
        <v>0</v>
      </c>
      <c r="I524" s="91">
        <v>11</v>
      </c>
    </row>
    <row r="525" spans="1:256">
      <c r="B525" s="26" t="s">
        <v>1190</v>
      </c>
      <c r="C525" s="91">
        <v>0</v>
      </c>
      <c r="D525" s="91">
        <v>1</v>
      </c>
      <c r="E525" s="91">
        <v>2</v>
      </c>
      <c r="F525" s="91">
        <v>11</v>
      </c>
      <c r="G525" s="91">
        <v>0</v>
      </c>
      <c r="H525" s="91">
        <v>10</v>
      </c>
      <c r="I525" s="91">
        <v>24</v>
      </c>
    </row>
    <row r="526" spans="1:256">
      <c r="B526" s="26" t="s">
        <v>1195</v>
      </c>
      <c r="C526" s="91">
        <v>0</v>
      </c>
      <c r="D526" s="91">
        <v>2</v>
      </c>
      <c r="E526" s="91">
        <v>0</v>
      </c>
      <c r="F526" s="91">
        <v>11</v>
      </c>
      <c r="G526" s="91">
        <v>0</v>
      </c>
      <c r="H526" s="91">
        <v>6</v>
      </c>
      <c r="I526" s="91">
        <v>19</v>
      </c>
    </row>
    <row r="527" spans="1:256">
      <c r="B527" s="26" t="s">
        <v>1198</v>
      </c>
      <c r="C527" s="91">
        <v>0</v>
      </c>
      <c r="D527" s="91">
        <v>1</v>
      </c>
      <c r="E527" s="91">
        <v>2</v>
      </c>
      <c r="F527" s="91">
        <v>13</v>
      </c>
      <c r="G527" s="91">
        <v>0</v>
      </c>
      <c r="H527" s="91">
        <v>8</v>
      </c>
      <c r="I527" s="91">
        <v>24</v>
      </c>
    </row>
    <row r="528" spans="1:256">
      <c r="A528" s="348"/>
      <c r="B528" s="26" t="s">
        <v>1201</v>
      </c>
      <c r="C528" s="91">
        <v>0</v>
      </c>
      <c r="D528" s="91">
        <v>2</v>
      </c>
      <c r="E528" s="91">
        <v>2</v>
      </c>
      <c r="F528" s="91">
        <v>22</v>
      </c>
      <c r="G528" s="91">
        <v>1</v>
      </c>
      <c r="H528" s="91">
        <v>5</v>
      </c>
      <c r="I528" s="91">
        <v>32</v>
      </c>
    </row>
    <row r="529" spans="1:12">
      <c r="A529" s="348"/>
      <c r="B529" s="26" t="s">
        <v>1206</v>
      </c>
      <c r="C529" s="91">
        <f>$C$116</f>
        <v>0</v>
      </c>
      <c r="D529" s="91">
        <f>$D$116</f>
        <v>2</v>
      </c>
      <c r="E529" s="91">
        <f>$E$116</f>
        <v>0</v>
      </c>
      <c r="F529" s="91">
        <f>$F$116</f>
        <v>15</v>
      </c>
      <c r="G529" s="91">
        <f>$G$116</f>
        <v>1</v>
      </c>
      <c r="H529" s="91">
        <f>$H$116</f>
        <v>7</v>
      </c>
      <c r="I529" s="91">
        <f>$I$116</f>
        <v>25</v>
      </c>
    </row>
    <row r="530" spans="1:12">
      <c r="A530" s="31"/>
      <c r="D530" s="15"/>
      <c r="E530" s="15"/>
      <c r="F530" s="15"/>
      <c r="G530" s="15"/>
      <c r="H530" s="15"/>
      <c r="I530" s="15"/>
    </row>
    <row r="531" spans="1:12">
      <c r="A531" s="31"/>
      <c r="B531" s="34" t="s">
        <v>511</v>
      </c>
      <c r="C531" s="35" t="e">
        <f>SUM(C528-C527)/C527</f>
        <v>#DIV/0!</v>
      </c>
      <c r="D531" s="35">
        <f>SUM(D528-D527)/D526</f>
        <v>0.5</v>
      </c>
      <c r="E531" s="35">
        <f t="shared" ref="E531:I531" si="2">SUM(E528-E527)/E527</f>
        <v>0</v>
      </c>
      <c r="F531" s="35">
        <f t="shared" si="2"/>
        <v>0.69230769230769229</v>
      </c>
      <c r="G531" s="35" t="e">
        <f t="shared" si="2"/>
        <v>#DIV/0!</v>
      </c>
      <c r="H531" s="35">
        <f t="shared" si="2"/>
        <v>-0.375</v>
      </c>
      <c r="I531" s="35">
        <f t="shared" si="2"/>
        <v>0.33333333333333331</v>
      </c>
    </row>
    <row r="532" spans="1:12">
      <c r="A532" s="31"/>
      <c r="B532" s="34" t="s">
        <v>512</v>
      </c>
      <c r="C532" s="35">
        <f>SUM(C526-C522)/C502</f>
        <v>0</v>
      </c>
      <c r="D532" s="35">
        <f t="shared" ref="D532:I532" si="3">SUM(D526-D522)/D502</f>
        <v>0</v>
      </c>
      <c r="E532" s="35">
        <f t="shared" si="3"/>
        <v>-0.5</v>
      </c>
      <c r="F532" s="35">
        <f t="shared" si="3"/>
        <v>3.3333333333333333E-2</v>
      </c>
      <c r="G532" s="35" t="e">
        <f t="shared" si="3"/>
        <v>#DIV/0!</v>
      </c>
      <c r="H532" s="35" t="e">
        <f t="shared" si="3"/>
        <v>#DIV/0!</v>
      </c>
      <c r="I532" s="35">
        <f t="shared" si="3"/>
        <v>2.6315789473684209E-2</v>
      </c>
    </row>
    <row r="533" spans="1:12">
      <c r="A533" s="31"/>
      <c r="D533" s="15"/>
      <c r="E533" s="15"/>
      <c r="F533" s="15"/>
      <c r="G533" s="15"/>
      <c r="H533" s="15"/>
      <c r="I533" s="15"/>
    </row>
    <row r="534" spans="1:12">
      <c r="A534" s="31"/>
      <c r="D534" s="15"/>
      <c r="E534" s="15"/>
      <c r="F534" s="15"/>
      <c r="G534" s="15"/>
      <c r="H534" s="15"/>
      <c r="I534" s="15"/>
      <c r="J534" s="29"/>
      <c r="K534" s="29"/>
      <c r="L534" s="30"/>
    </row>
    <row r="535" spans="1:12" ht="33.75">
      <c r="A535" s="25" t="s">
        <v>162</v>
      </c>
      <c r="B535" s="26" t="s">
        <v>186</v>
      </c>
      <c r="C535" s="98" t="s">
        <v>1068</v>
      </c>
      <c r="D535" s="104" t="s">
        <v>1069</v>
      </c>
      <c r="E535" s="104" t="s">
        <v>1070</v>
      </c>
      <c r="F535" s="104" t="s">
        <v>1110</v>
      </c>
      <c r="G535" s="98" t="s">
        <v>1111</v>
      </c>
      <c r="H535" s="98" t="s">
        <v>1112</v>
      </c>
      <c r="I535" s="104" t="s">
        <v>160</v>
      </c>
    </row>
    <row r="536" spans="1:12">
      <c r="A536" s="31"/>
      <c r="B536" s="26" t="s">
        <v>187</v>
      </c>
      <c r="C536" s="32">
        <v>0</v>
      </c>
      <c r="D536" s="32">
        <v>11</v>
      </c>
      <c r="E536" s="32">
        <v>18</v>
      </c>
      <c r="F536" s="32">
        <v>37</v>
      </c>
      <c r="G536" s="32">
        <v>0</v>
      </c>
      <c r="H536" s="32">
        <v>0</v>
      </c>
      <c r="I536" s="32">
        <v>66</v>
      </c>
    </row>
    <row r="537" spans="1:12">
      <c r="A537" s="31"/>
      <c r="B537" s="26" t="s">
        <v>188</v>
      </c>
      <c r="C537" s="32">
        <v>0</v>
      </c>
      <c r="D537" s="33">
        <v>11</v>
      </c>
      <c r="E537" s="33">
        <v>19</v>
      </c>
      <c r="F537" s="33">
        <v>46</v>
      </c>
      <c r="G537" s="32">
        <v>0</v>
      </c>
      <c r="H537" s="32">
        <v>0</v>
      </c>
      <c r="I537" s="33">
        <v>76</v>
      </c>
    </row>
    <row r="538" spans="1:12">
      <c r="A538" s="31"/>
      <c r="B538" s="26" t="s">
        <v>189</v>
      </c>
      <c r="C538" s="32">
        <v>0</v>
      </c>
      <c r="D538" s="33">
        <v>10</v>
      </c>
      <c r="E538" s="33">
        <v>25</v>
      </c>
      <c r="F538" s="33">
        <v>51</v>
      </c>
      <c r="G538" s="32">
        <v>0</v>
      </c>
      <c r="H538" s="32">
        <v>0</v>
      </c>
      <c r="I538" s="33">
        <v>86</v>
      </c>
    </row>
    <row r="539" spans="1:12">
      <c r="B539" s="26" t="s">
        <v>190</v>
      </c>
      <c r="C539" s="32">
        <v>0</v>
      </c>
      <c r="D539" s="33">
        <v>9</v>
      </c>
      <c r="E539" s="33">
        <v>27</v>
      </c>
      <c r="F539" s="33">
        <v>46</v>
      </c>
      <c r="G539" s="32">
        <v>0</v>
      </c>
      <c r="H539" s="32">
        <v>0</v>
      </c>
      <c r="I539" s="33">
        <v>82</v>
      </c>
    </row>
    <row r="540" spans="1:12">
      <c r="B540" s="26" t="s">
        <v>191</v>
      </c>
      <c r="C540" s="32">
        <v>0</v>
      </c>
      <c r="D540" s="33">
        <v>8</v>
      </c>
      <c r="E540" s="33">
        <v>20</v>
      </c>
      <c r="F540" s="33">
        <v>29</v>
      </c>
      <c r="G540" s="32">
        <v>0</v>
      </c>
      <c r="H540" s="32">
        <v>0</v>
      </c>
      <c r="I540" s="33">
        <v>57</v>
      </c>
    </row>
    <row r="541" spans="1:12">
      <c r="B541" s="26" t="s">
        <v>192</v>
      </c>
      <c r="C541" s="32">
        <v>0</v>
      </c>
      <c r="D541" s="33">
        <v>9</v>
      </c>
      <c r="E541" s="33">
        <v>13</v>
      </c>
      <c r="F541" s="33">
        <v>45</v>
      </c>
      <c r="G541" s="32">
        <v>0</v>
      </c>
      <c r="H541" s="32">
        <v>0</v>
      </c>
      <c r="I541" s="33">
        <v>67</v>
      </c>
    </row>
    <row r="542" spans="1:12">
      <c r="B542" s="26" t="s">
        <v>193</v>
      </c>
      <c r="C542" s="32">
        <v>0</v>
      </c>
      <c r="D542" s="33">
        <v>13</v>
      </c>
      <c r="E542" s="33">
        <v>23</v>
      </c>
      <c r="F542" s="33">
        <v>46</v>
      </c>
      <c r="G542" s="32">
        <v>0</v>
      </c>
      <c r="H542" s="32">
        <v>0</v>
      </c>
      <c r="I542" s="33">
        <v>82</v>
      </c>
    </row>
    <row r="543" spans="1:12">
      <c r="B543" s="26" t="s">
        <v>194</v>
      </c>
      <c r="C543" s="32">
        <v>0</v>
      </c>
      <c r="D543" s="33">
        <v>16</v>
      </c>
      <c r="E543" s="33">
        <v>19</v>
      </c>
      <c r="F543" s="33">
        <v>64</v>
      </c>
      <c r="G543" s="32">
        <v>0</v>
      </c>
      <c r="H543" s="32">
        <v>0</v>
      </c>
      <c r="I543" s="33">
        <v>99</v>
      </c>
    </row>
    <row r="544" spans="1:12">
      <c r="B544" s="26" t="s">
        <v>195</v>
      </c>
      <c r="C544" s="32">
        <v>0</v>
      </c>
      <c r="D544" s="33">
        <v>16</v>
      </c>
      <c r="E544" s="33">
        <v>20</v>
      </c>
      <c r="F544" s="33">
        <v>54</v>
      </c>
      <c r="G544" s="32">
        <v>0</v>
      </c>
      <c r="H544" s="32">
        <v>0</v>
      </c>
      <c r="I544" s="33">
        <v>90</v>
      </c>
    </row>
    <row r="545" spans="1:9">
      <c r="B545" s="26" t="s">
        <v>196</v>
      </c>
      <c r="C545" s="32">
        <v>0</v>
      </c>
      <c r="D545" s="33">
        <v>7</v>
      </c>
      <c r="E545" s="33">
        <v>17</v>
      </c>
      <c r="F545" s="33">
        <v>46</v>
      </c>
      <c r="G545" s="32">
        <v>0</v>
      </c>
      <c r="H545" s="32">
        <v>0</v>
      </c>
      <c r="I545" s="33">
        <v>70</v>
      </c>
    </row>
    <row r="546" spans="1:9">
      <c r="B546" s="26" t="s">
        <v>197</v>
      </c>
      <c r="C546" s="32">
        <v>0</v>
      </c>
      <c r="D546" s="33">
        <v>10</v>
      </c>
      <c r="E546" s="33">
        <v>20</v>
      </c>
      <c r="F546" s="33">
        <v>39</v>
      </c>
      <c r="G546" s="32">
        <v>0</v>
      </c>
      <c r="H546" s="32">
        <v>0</v>
      </c>
      <c r="I546" s="33">
        <v>69</v>
      </c>
    </row>
    <row r="547" spans="1:9">
      <c r="B547" s="26" t="s">
        <v>198</v>
      </c>
      <c r="C547" s="32">
        <v>0</v>
      </c>
      <c r="D547" s="33">
        <v>9</v>
      </c>
      <c r="E547" s="33">
        <v>18</v>
      </c>
      <c r="F547" s="33">
        <v>52</v>
      </c>
      <c r="G547" s="32">
        <v>0</v>
      </c>
      <c r="H547" s="32">
        <v>0</v>
      </c>
      <c r="I547" s="33">
        <v>79</v>
      </c>
    </row>
    <row r="548" spans="1:9">
      <c r="B548" s="26" t="s">
        <v>199</v>
      </c>
      <c r="C548" s="32">
        <v>0</v>
      </c>
      <c r="D548" s="33">
        <v>7</v>
      </c>
      <c r="E548" s="33">
        <v>17</v>
      </c>
      <c r="F548" s="33">
        <v>42</v>
      </c>
      <c r="G548" s="32">
        <v>0</v>
      </c>
      <c r="H548" s="32">
        <v>0</v>
      </c>
      <c r="I548" s="33">
        <v>66</v>
      </c>
    </row>
    <row r="549" spans="1:9">
      <c r="A549" s="31"/>
      <c r="B549" s="26" t="s">
        <v>200</v>
      </c>
      <c r="C549" s="32">
        <v>0</v>
      </c>
      <c r="D549" s="33">
        <v>8</v>
      </c>
      <c r="E549" s="33">
        <v>20</v>
      </c>
      <c r="F549" s="33">
        <v>55</v>
      </c>
      <c r="G549" s="32">
        <v>0</v>
      </c>
      <c r="H549" s="32">
        <v>0</v>
      </c>
      <c r="I549" s="33">
        <v>83</v>
      </c>
    </row>
    <row r="550" spans="1:9">
      <c r="B550" s="26" t="s">
        <v>201</v>
      </c>
      <c r="C550" s="32">
        <v>0</v>
      </c>
      <c r="D550" s="33">
        <v>13</v>
      </c>
      <c r="E550" s="33">
        <v>24</v>
      </c>
      <c r="F550" s="33">
        <v>77</v>
      </c>
      <c r="G550" s="32">
        <v>0</v>
      </c>
      <c r="H550" s="32">
        <v>0</v>
      </c>
      <c r="I550" s="33">
        <v>114</v>
      </c>
    </row>
    <row r="551" spans="1:9">
      <c r="B551" s="26" t="s">
        <v>202</v>
      </c>
      <c r="C551" s="32">
        <v>0</v>
      </c>
      <c r="D551" s="33">
        <v>12</v>
      </c>
      <c r="E551" s="33">
        <v>18</v>
      </c>
      <c r="F551" s="33">
        <v>50</v>
      </c>
      <c r="G551" s="32">
        <v>0</v>
      </c>
      <c r="H551" s="32">
        <v>0</v>
      </c>
      <c r="I551" s="33">
        <v>80</v>
      </c>
    </row>
    <row r="552" spans="1:9">
      <c r="B552" s="26" t="s">
        <v>203</v>
      </c>
      <c r="C552" s="32">
        <v>0</v>
      </c>
      <c r="D552" s="33">
        <v>7</v>
      </c>
      <c r="E552" s="33">
        <v>16</v>
      </c>
      <c r="F552" s="33">
        <v>52</v>
      </c>
      <c r="G552" s="32">
        <v>0</v>
      </c>
      <c r="H552" s="32">
        <v>0</v>
      </c>
      <c r="I552" s="33">
        <v>75</v>
      </c>
    </row>
    <row r="553" spans="1:9">
      <c r="B553" s="26" t="s">
        <v>204</v>
      </c>
      <c r="C553" s="32">
        <v>0</v>
      </c>
      <c r="D553" s="33">
        <v>9</v>
      </c>
      <c r="E553" s="33">
        <v>10</v>
      </c>
      <c r="F553" s="33">
        <v>51</v>
      </c>
      <c r="G553" s="32">
        <v>0</v>
      </c>
      <c r="H553" s="32">
        <v>0</v>
      </c>
      <c r="I553" s="33">
        <v>70</v>
      </c>
    </row>
    <row r="554" spans="1:9">
      <c r="B554" s="26" t="s">
        <v>205</v>
      </c>
      <c r="C554" s="32">
        <v>0</v>
      </c>
      <c r="D554" s="33">
        <v>9</v>
      </c>
      <c r="E554" s="33">
        <v>16</v>
      </c>
      <c r="F554" s="33">
        <v>62</v>
      </c>
      <c r="G554" s="32">
        <v>0</v>
      </c>
      <c r="H554" s="32">
        <v>0</v>
      </c>
      <c r="I554" s="33">
        <v>87</v>
      </c>
    </row>
    <row r="555" spans="1:9">
      <c r="B555" s="26" t="s">
        <v>206</v>
      </c>
      <c r="C555" s="32">
        <v>0</v>
      </c>
      <c r="D555" s="33">
        <v>11</v>
      </c>
      <c r="E555" s="33">
        <v>19</v>
      </c>
      <c r="F555" s="33">
        <v>48</v>
      </c>
      <c r="G555" s="32">
        <v>0</v>
      </c>
      <c r="H555" s="32">
        <v>0</v>
      </c>
      <c r="I555" s="33">
        <v>78</v>
      </c>
    </row>
    <row r="556" spans="1:9">
      <c r="B556" s="26" t="s">
        <v>207</v>
      </c>
      <c r="C556" s="32">
        <v>0</v>
      </c>
      <c r="D556" s="33">
        <v>11</v>
      </c>
      <c r="E556" s="33">
        <v>26</v>
      </c>
      <c r="F556" s="33">
        <v>48</v>
      </c>
      <c r="G556" s="32">
        <v>0</v>
      </c>
      <c r="H556" s="32">
        <v>0</v>
      </c>
      <c r="I556" s="33">
        <v>85</v>
      </c>
    </row>
    <row r="557" spans="1:9">
      <c r="B557" s="26" t="s">
        <v>208</v>
      </c>
      <c r="C557" s="32">
        <v>0</v>
      </c>
      <c r="D557" s="33">
        <v>9</v>
      </c>
      <c r="E557" s="33">
        <v>26</v>
      </c>
      <c r="F557" s="33">
        <v>37</v>
      </c>
      <c r="G557" s="32">
        <v>0</v>
      </c>
      <c r="H557" s="32">
        <v>0</v>
      </c>
      <c r="I557" s="33">
        <v>72</v>
      </c>
    </row>
    <row r="558" spans="1:9">
      <c r="B558" s="26" t="s">
        <v>209</v>
      </c>
      <c r="C558" s="32">
        <v>0</v>
      </c>
      <c r="D558" s="33">
        <v>14</v>
      </c>
      <c r="E558" s="33">
        <v>31</v>
      </c>
      <c r="F558" s="33">
        <v>36</v>
      </c>
      <c r="G558" s="32">
        <v>0</v>
      </c>
      <c r="H558" s="32">
        <v>0</v>
      </c>
      <c r="I558" s="33">
        <v>81</v>
      </c>
    </row>
    <row r="559" spans="1:9">
      <c r="B559" s="26" t="s">
        <v>210</v>
      </c>
      <c r="C559" s="32">
        <v>0</v>
      </c>
      <c r="D559" s="33">
        <v>17</v>
      </c>
      <c r="E559" s="33">
        <v>32</v>
      </c>
      <c r="F559" s="33">
        <v>36</v>
      </c>
      <c r="G559" s="32">
        <v>0</v>
      </c>
      <c r="H559" s="32">
        <v>0</v>
      </c>
      <c r="I559" s="33">
        <v>85</v>
      </c>
    </row>
    <row r="560" spans="1:9">
      <c r="B560" s="26" t="s">
        <v>211</v>
      </c>
      <c r="C560" s="32">
        <v>0</v>
      </c>
      <c r="D560" s="33">
        <v>9</v>
      </c>
      <c r="E560" s="33">
        <v>29</v>
      </c>
      <c r="F560" s="33">
        <v>33</v>
      </c>
      <c r="G560" s="32">
        <v>0</v>
      </c>
      <c r="H560" s="32">
        <v>0</v>
      </c>
      <c r="I560" s="33">
        <v>71</v>
      </c>
    </row>
    <row r="561" spans="2:12">
      <c r="B561" s="26" t="s">
        <v>212</v>
      </c>
      <c r="C561" s="32">
        <v>0</v>
      </c>
      <c r="D561" s="33">
        <v>9</v>
      </c>
      <c r="E561" s="33">
        <v>21</v>
      </c>
      <c r="F561" s="33">
        <v>42</v>
      </c>
      <c r="G561" s="32">
        <v>0</v>
      </c>
      <c r="H561" s="32">
        <v>0</v>
      </c>
      <c r="I561" s="33">
        <v>72</v>
      </c>
    </row>
    <row r="562" spans="2:12">
      <c r="B562" s="26" t="s">
        <v>213</v>
      </c>
      <c r="C562" s="32">
        <v>0</v>
      </c>
      <c r="D562" s="33">
        <v>11</v>
      </c>
      <c r="E562" s="33">
        <v>27</v>
      </c>
      <c r="F562" s="33">
        <v>54</v>
      </c>
      <c r="G562" s="32">
        <v>0</v>
      </c>
      <c r="H562" s="32">
        <v>0</v>
      </c>
      <c r="I562" s="33">
        <v>92</v>
      </c>
    </row>
    <row r="563" spans="2:12">
      <c r="B563" s="26" t="s">
        <v>214</v>
      </c>
      <c r="C563" s="32">
        <v>0</v>
      </c>
      <c r="D563" s="33">
        <v>11</v>
      </c>
      <c r="E563" s="33">
        <v>16</v>
      </c>
      <c r="F563" s="33">
        <v>55</v>
      </c>
      <c r="G563" s="32">
        <v>0</v>
      </c>
      <c r="H563" s="32">
        <v>0</v>
      </c>
      <c r="I563" s="33">
        <v>82</v>
      </c>
    </row>
    <row r="564" spans="2:12">
      <c r="B564" s="26" t="s">
        <v>215</v>
      </c>
      <c r="C564" s="32">
        <v>0</v>
      </c>
      <c r="D564" s="33">
        <v>12</v>
      </c>
      <c r="E564" s="33">
        <v>21</v>
      </c>
      <c r="F564" s="33">
        <v>59</v>
      </c>
      <c r="G564" s="32">
        <v>0</v>
      </c>
      <c r="H564" s="32">
        <v>0</v>
      </c>
      <c r="I564" s="33">
        <v>92</v>
      </c>
    </row>
    <row r="565" spans="2:12">
      <c r="B565" s="26" t="s">
        <v>216</v>
      </c>
      <c r="C565" s="32">
        <v>0</v>
      </c>
      <c r="D565" s="33">
        <v>11</v>
      </c>
      <c r="E565" s="33">
        <v>28</v>
      </c>
      <c r="F565" s="33">
        <v>61</v>
      </c>
      <c r="G565" s="32">
        <v>0</v>
      </c>
      <c r="H565" s="32">
        <v>0</v>
      </c>
      <c r="I565" s="33">
        <v>100</v>
      </c>
    </row>
    <row r="566" spans="2:12">
      <c r="B566" s="26" t="s">
        <v>217</v>
      </c>
      <c r="C566" s="32">
        <v>0</v>
      </c>
      <c r="D566" s="33">
        <v>11</v>
      </c>
      <c r="E566" s="33">
        <v>25</v>
      </c>
      <c r="F566" s="33">
        <v>68</v>
      </c>
      <c r="G566" s="32">
        <v>0</v>
      </c>
      <c r="H566" s="32">
        <v>0</v>
      </c>
      <c r="I566" s="33">
        <v>104</v>
      </c>
    </row>
    <row r="567" spans="2:12">
      <c r="B567" s="26" t="s">
        <v>218</v>
      </c>
      <c r="C567" s="32">
        <v>0</v>
      </c>
      <c r="D567" s="33">
        <v>12</v>
      </c>
      <c r="E567" s="33">
        <v>27</v>
      </c>
      <c r="F567" s="33">
        <v>69</v>
      </c>
      <c r="G567" s="32">
        <v>0</v>
      </c>
      <c r="H567" s="32">
        <v>0</v>
      </c>
      <c r="I567" s="33">
        <v>108</v>
      </c>
      <c r="J567" s="29"/>
      <c r="K567" s="29"/>
      <c r="L567" s="30"/>
    </row>
    <row r="568" spans="2:12">
      <c r="B568" s="26" t="s">
        <v>219</v>
      </c>
      <c r="C568" s="32">
        <v>0</v>
      </c>
      <c r="D568" s="33">
        <v>10</v>
      </c>
      <c r="E568" s="33">
        <v>26</v>
      </c>
      <c r="F568" s="33">
        <v>66</v>
      </c>
      <c r="G568" s="32">
        <v>0</v>
      </c>
      <c r="H568" s="32">
        <v>0</v>
      </c>
      <c r="I568" s="33">
        <v>102</v>
      </c>
      <c r="J568" s="29"/>
      <c r="K568" s="29"/>
      <c r="L568" s="30"/>
    </row>
    <row r="569" spans="2:12">
      <c r="B569" s="26" t="s">
        <v>220</v>
      </c>
      <c r="C569" s="32">
        <v>0</v>
      </c>
      <c r="D569" s="33">
        <v>14</v>
      </c>
      <c r="E569" s="33">
        <v>28</v>
      </c>
      <c r="F569" s="33">
        <v>66</v>
      </c>
      <c r="G569" s="32">
        <v>0</v>
      </c>
      <c r="H569" s="32">
        <v>0</v>
      </c>
      <c r="I569" s="33">
        <v>108</v>
      </c>
      <c r="J569" s="29"/>
      <c r="K569" s="29"/>
      <c r="L569" s="30"/>
    </row>
    <row r="570" spans="2:12">
      <c r="B570" s="26" t="s">
        <v>221</v>
      </c>
      <c r="C570" s="32">
        <v>0</v>
      </c>
      <c r="D570" s="33">
        <v>12</v>
      </c>
      <c r="E570" s="33">
        <v>33</v>
      </c>
      <c r="F570" s="33">
        <v>46</v>
      </c>
      <c r="G570" s="32">
        <v>0</v>
      </c>
      <c r="H570" s="32">
        <v>0</v>
      </c>
      <c r="I570" s="33">
        <v>91</v>
      </c>
      <c r="J570" s="29"/>
      <c r="K570" s="29"/>
      <c r="L570" s="30"/>
    </row>
    <row r="571" spans="2:12">
      <c r="B571" s="26" t="s">
        <v>222</v>
      </c>
      <c r="C571" s="32">
        <v>0</v>
      </c>
      <c r="D571" s="33">
        <v>7</v>
      </c>
      <c r="E571" s="33">
        <v>30</v>
      </c>
      <c r="F571" s="33">
        <v>53</v>
      </c>
      <c r="G571" s="32">
        <v>0</v>
      </c>
      <c r="H571" s="32">
        <v>0</v>
      </c>
      <c r="I571" s="33">
        <v>90</v>
      </c>
      <c r="J571" s="29"/>
      <c r="K571" s="29"/>
      <c r="L571" s="30"/>
    </row>
    <row r="572" spans="2:12">
      <c r="B572" s="26" t="s">
        <v>223</v>
      </c>
      <c r="C572" s="32">
        <v>0</v>
      </c>
      <c r="D572" s="33">
        <v>12</v>
      </c>
      <c r="E572" s="33">
        <v>27</v>
      </c>
      <c r="F572" s="33">
        <v>61</v>
      </c>
      <c r="G572" s="32">
        <v>0</v>
      </c>
      <c r="H572" s="32">
        <v>0</v>
      </c>
      <c r="I572" s="33">
        <v>100</v>
      </c>
      <c r="J572" s="29"/>
      <c r="K572" s="29"/>
      <c r="L572" s="30"/>
    </row>
    <row r="573" spans="2:12">
      <c r="B573" s="26" t="s">
        <v>224</v>
      </c>
      <c r="C573" s="32">
        <v>0</v>
      </c>
      <c r="D573" s="33">
        <v>18</v>
      </c>
      <c r="E573" s="33">
        <v>31</v>
      </c>
      <c r="F573" s="33">
        <v>67</v>
      </c>
      <c r="G573" s="32">
        <v>0</v>
      </c>
      <c r="H573" s="32">
        <v>0</v>
      </c>
      <c r="I573" s="33">
        <v>116</v>
      </c>
      <c r="J573" s="29"/>
      <c r="K573" s="29"/>
      <c r="L573" s="30"/>
    </row>
    <row r="574" spans="2:12">
      <c r="B574" s="26" t="s">
        <v>225</v>
      </c>
      <c r="C574" s="32">
        <v>0</v>
      </c>
      <c r="D574" s="33">
        <v>21</v>
      </c>
      <c r="E574" s="33">
        <v>28</v>
      </c>
      <c r="F574" s="33">
        <v>54</v>
      </c>
      <c r="G574" s="32">
        <v>0</v>
      </c>
      <c r="H574" s="32">
        <v>0</v>
      </c>
      <c r="I574" s="33">
        <v>103</v>
      </c>
      <c r="J574" s="29"/>
      <c r="K574" s="29"/>
      <c r="L574" s="30"/>
    </row>
    <row r="575" spans="2:12">
      <c r="B575" s="26" t="s">
        <v>226</v>
      </c>
      <c r="C575" s="32">
        <v>0</v>
      </c>
      <c r="D575" s="33">
        <v>10</v>
      </c>
      <c r="E575" s="33">
        <v>24</v>
      </c>
      <c r="F575" s="33">
        <v>53</v>
      </c>
      <c r="G575" s="32">
        <v>0</v>
      </c>
      <c r="H575" s="32">
        <v>0</v>
      </c>
      <c r="I575" s="33">
        <v>87</v>
      </c>
      <c r="J575" s="29"/>
      <c r="K575" s="29"/>
      <c r="L575" s="30"/>
    </row>
    <row r="576" spans="2:12">
      <c r="B576" s="26" t="s">
        <v>227</v>
      </c>
      <c r="C576" s="32">
        <v>0</v>
      </c>
      <c r="D576" s="33">
        <v>10</v>
      </c>
      <c r="E576" s="33">
        <v>23</v>
      </c>
      <c r="F576" s="33">
        <v>56</v>
      </c>
      <c r="G576" s="32">
        <v>0</v>
      </c>
      <c r="H576" s="32">
        <v>0</v>
      </c>
      <c r="I576" s="33">
        <v>89</v>
      </c>
      <c r="J576" s="29"/>
      <c r="K576" s="29"/>
      <c r="L576" s="30"/>
    </row>
    <row r="577" spans="1:12">
      <c r="B577" s="26" t="s">
        <v>228</v>
      </c>
      <c r="C577" s="32">
        <v>0</v>
      </c>
      <c r="D577" s="33">
        <v>10</v>
      </c>
      <c r="E577" s="33">
        <v>22</v>
      </c>
      <c r="F577" s="33">
        <v>45</v>
      </c>
      <c r="G577" s="32">
        <v>0</v>
      </c>
      <c r="H577" s="32">
        <v>0</v>
      </c>
      <c r="I577" s="33">
        <v>77</v>
      </c>
      <c r="J577" s="29"/>
      <c r="K577" s="29"/>
      <c r="L577" s="30"/>
    </row>
    <row r="578" spans="1:12">
      <c r="B578" s="26" t="s">
        <v>229</v>
      </c>
      <c r="C578" s="32">
        <v>0</v>
      </c>
      <c r="D578" s="33">
        <v>4</v>
      </c>
      <c r="E578" s="33">
        <v>14</v>
      </c>
      <c r="F578" s="33">
        <v>39</v>
      </c>
      <c r="G578" s="32">
        <v>0</v>
      </c>
      <c r="H578" s="32">
        <v>0</v>
      </c>
      <c r="I578" s="33">
        <v>57</v>
      </c>
      <c r="J578" s="29"/>
      <c r="K578" s="29"/>
      <c r="L578" s="30"/>
    </row>
    <row r="579" spans="1:12">
      <c r="B579" s="26" t="s">
        <v>230</v>
      </c>
      <c r="C579" s="32">
        <v>0</v>
      </c>
      <c r="D579" s="33">
        <v>4</v>
      </c>
      <c r="E579" s="33">
        <v>17</v>
      </c>
      <c r="F579" s="33">
        <v>45</v>
      </c>
      <c r="G579" s="32">
        <v>0</v>
      </c>
      <c r="H579" s="32">
        <v>0</v>
      </c>
      <c r="I579" s="33">
        <v>66</v>
      </c>
      <c r="J579" s="29"/>
      <c r="K579" s="29"/>
      <c r="L579" s="30"/>
    </row>
    <row r="580" spans="1:12">
      <c r="B580" s="26" t="s">
        <v>231</v>
      </c>
      <c r="C580" s="32">
        <v>0</v>
      </c>
      <c r="D580" s="33">
        <v>3</v>
      </c>
      <c r="E580" s="33">
        <v>14</v>
      </c>
      <c r="F580" s="33">
        <v>33</v>
      </c>
      <c r="G580" s="32">
        <v>0</v>
      </c>
      <c r="H580" s="32">
        <v>0</v>
      </c>
      <c r="I580" s="33">
        <v>50</v>
      </c>
      <c r="J580" s="29"/>
      <c r="K580" s="29"/>
      <c r="L580" s="30"/>
    </row>
    <row r="581" spans="1:12">
      <c r="B581" s="26" t="s">
        <v>232</v>
      </c>
      <c r="C581" s="32">
        <v>0</v>
      </c>
      <c r="D581" s="33">
        <v>5</v>
      </c>
      <c r="E581" s="33">
        <v>12</v>
      </c>
      <c r="F581" s="33">
        <v>34</v>
      </c>
      <c r="G581" s="32">
        <v>0</v>
      </c>
      <c r="H581" s="32">
        <v>0</v>
      </c>
      <c r="I581" s="33">
        <v>51</v>
      </c>
      <c r="J581" s="29"/>
      <c r="K581" s="29"/>
      <c r="L581" s="30"/>
    </row>
    <row r="582" spans="1:12">
      <c r="A582" s="31"/>
      <c r="B582" s="26" t="s">
        <v>233</v>
      </c>
      <c r="C582" s="32">
        <v>0</v>
      </c>
      <c r="D582" s="33">
        <v>4</v>
      </c>
      <c r="E582" s="33">
        <v>6</v>
      </c>
      <c r="F582" s="33">
        <v>24</v>
      </c>
      <c r="G582" s="32">
        <v>0</v>
      </c>
      <c r="H582" s="32">
        <v>0</v>
      </c>
      <c r="I582" s="33">
        <v>34</v>
      </c>
      <c r="J582" s="29"/>
      <c r="K582" s="29"/>
      <c r="L582" s="30"/>
    </row>
    <row r="583" spans="1:12">
      <c r="A583" s="31"/>
      <c r="B583" s="26" t="s">
        <v>234</v>
      </c>
      <c r="C583" s="32">
        <v>0</v>
      </c>
      <c r="D583" s="33">
        <v>0</v>
      </c>
      <c r="E583" s="33">
        <v>5</v>
      </c>
      <c r="F583" s="33">
        <v>25</v>
      </c>
      <c r="G583" s="32">
        <v>0</v>
      </c>
      <c r="H583" s="32">
        <v>0</v>
      </c>
      <c r="I583" s="33">
        <v>30</v>
      </c>
      <c r="J583" s="29"/>
      <c r="K583" s="29"/>
      <c r="L583" s="30"/>
    </row>
    <row r="584" spans="1:12">
      <c r="A584" s="31"/>
      <c r="B584" s="26" t="s">
        <v>235</v>
      </c>
      <c r="C584" s="32">
        <v>0</v>
      </c>
      <c r="D584" s="33">
        <v>2</v>
      </c>
      <c r="E584" s="33">
        <v>8</v>
      </c>
      <c r="F584" s="33">
        <v>31</v>
      </c>
      <c r="G584" s="32">
        <v>0</v>
      </c>
      <c r="H584" s="32">
        <v>0</v>
      </c>
      <c r="I584" s="33">
        <v>41</v>
      </c>
      <c r="J584" s="29"/>
      <c r="K584" s="29"/>
      <c r="L584" s="30"/>
    </row>
    <row r="585" spans="1:12">
      <c r="A585" s="31"/>
      <c r="B585" s="26" t="s">
        <v>236</v>
      </c>
      <c r="C585" s="32">
        <v>0</v>
      </c>
      <c r="D585" s="33">
        <v>0</v>
      </c>
      <c r="E585" s="33">
        <v>9</v>
      </c>
      <c r="F585" s="33">
        <v>40</v>
      </c>
      <c r="G585" s="32">
        <v>0</v>
      </c>
      <c r="H585" s="32">
        <v>0</v>
      </c>
      <c r="I585" s="33">
        <v>49</v>
      </c>
      <c r="J585" s="29"/>
      <c r="K585" s="29"/>
      <c r="L585" s="30"/>
    </row>
    <row r="586" spans="1:12">
      <c r="A586" s="31"/>
      <c r="B586" s="26" t="s">
        <v>237</v>
      </c>
      <c r="C586" s="32">
        <v>0</v>
      </c>
      <c r="D586" s="33">
        <v>2</v>
      </c>
      <c r="E586" s="33">
        <v>7</v>
      </c>
      <c r="F586" s="33">
        <v>23</v>
      </c>
      <c r="G586" s="32">
        <v>0</v>
      </c>
      <c r="H586" s="32">
        <v>0</v>
      </c>
      <c r="I586" s="33">
        <v>32</v>
      </c>
      <c r="J586" s="29"/>
      <c r="K586" s="29"/>
      <c r="L586" s="30"/>
    </row>
    <row r="587" spans="1:12">
      <c r="A587" s="31"/>
      <c r="B587" s="26" t="s">
        <v>238</v>
      </c>
      <c r="C587" s="32">
        <v>0</v>
      </c>
      <c r="D587" s="33">
        <v>2</v>
      </c>
      <c r="E587" s="33">
        <v>7</v>
      </c>
      <c r="F587" s="33">
        <v>28</v>
      </c>
      <c r="G587" s="32">
        <v>0</v>
      </c>
      <c r="H587" s="32">
        <v>0</v>
      </c>
      <c r="I587" s="33">
        <v>37</v>
      </c>
      <c r="J587" s="29"/>
      <c r="K587" s="29"/>
      <c r="L587" s="30"/>
    </row>
    <row r="588" spans="1:12">
      <c r="A588" s="31"/>
      <c r="B588" s="26" t="s">
        <v>239</v>
      </c>
      <c r="C588" s="32">
        <v>0</v>
      </c>
      <c r="D588" s="33">
        <v>2</v>
      </c>
      <c r="E588" s="33">
        <v>7</v>
      </c>
      <c r="F588" s="33">
        <v>46</v>
      </c>
      <c r="G588" s="32">
        <v>0</v>
      </c>
      <c r="H588" s="32">
        <v>0</v>
      </c>
      <c r="I588" s="33">
        <v>55</v>
      </c>
      <c r="J588" s="29"/>
      <c r="K588" s="29"/>
      <c r="L588" s="30"/>
    </row>
    <row r="589" spans="1:12">
      <c r="A589" s="31"/>
      <c r="B589" s="26" t="s">
        <v>240</v>
      </c>
      <c r="C589" s="32">
        <v>0</v>
      </c>
      <c r="D589" s="33">
        <v>2</v>
      </c>
      <c r="E589" s="33">
        <v>3</v>
      </c>
      <c r="F589" s="33">
        <v>43</v>
      </c>
      <c r="G589" s="32">
        <v>0</v>
      </c>
      <c r="H589" s="32">
        <v>0</v>
      </c>
      <c r="I589" s="33">
        <v>48</v>
      </c>
      <c r="J589" s="29"/>
      <c r="K589" s="29"/>
      <c r="L589" s="30"/>
    </row>
    <row r="590" spans="1:12">
      <c r="A590" s="31"/>
      <c r="B590" s="26" t="s">
        <v>241</v>
      </c>
      <c r="C590" s="32">
        <v>0</v>
      </c>
      <c r="D590" s="33">
        <v>2</v>
      </c>
      <c r="E590" s="33">
        <v>7</v>
      </c>
      <c r="F590" s="33">
        <v>36</v>
      </c>
      <c r="G590" s="32">
        <v>0</v>
      </c>
      <c r="H590" s="32">
        <v>0</v>
      </c>
      <c r="I590" s="33">
        <v>45</v>
      </c>
      <c r="J590" s="29"/>
      <c r="K590" s="29"/>
      <c r="L590" s="30"/>
    </row>
    <row r="591" spans="1:12">
      <c r="A591" s="31"/>
      <c r="B591" s="26" t="s">
        <v>242</v>
      </c>
      <c r="C591" s="32">
        <v>0</v>
      </c>
      <c r="D591" s="33">
        <v>2</v>
      </c>
      <c r="E591" s="33">
        <v>8</v>
      </c>
      <c r="F591" s="33">
        <v>45</v>
      </c>
      <c r="G591" s="32">
        <v>0</v>
      </c>
      <c r="H591" s="32">
        <v>0</v>
      </c>
      <c r="I591" s="33">
        <v>55</v>
      </c>
      <c r="J591" s="29"/>
      <c r="K591" s="29"/>
      <c r="L591" s="30"/>
    </row>
    <row r="592" spans="1:12">
      <c r="A592" s="31"/>
      <c r="B592" s="26" t="s">
        <v>243</v>
      </c>
      <c r="C592" s="32">
        <v>0</v>
      </c>
      <c r="D592" s="33">
        <v>2</v>
      </c>
      <c r="E592" s="33">
        <v>11</v>
      </c>
      <c r="F592" s="33">
        <v>57</v>
      </c>
      <c r="G592" s="32">
        <v>0</v>
      </c>
      <c r="H592" s="32">
        <v>0</v>
      </c>
      <c r="I592" s="33">
        <v>70</v>
      </c>
      <c r="J592" s="29"/>
      <c r="K592" s="29"/>
      <c r="L592" s="30"/>
    </row>
    <row r="593" spans="1:12">
      <c r="A593" s="31"/>
      <c r="B593" s="26" t="s">
        <v>244</v>
      </c>
      <c r="C593" s="32">
        <v>0</v>
      </c>
      <c r="D593" s="33">
        <v>2</v>
      </c>
      <c r="E593" s="33">
        <v>5</v>
      </c>
      <c r="F593" s="33">
        <v>53</v>
      </c>
      <c r="G593" s="32">
        <v>0</v>
      </c>
      <c r="H593" s="32">
        <v>0</v>
      </c>
      <c r="I593" s="33">
        <v>60</v>
      </c>
      <c r="J593" s="29"/>
      <c r="K593" s="29"/>
      <c r="L593" s="30"/>
    </row>
    <row r="594" spans="1:12">
      <c r="A594" s="31"/>
      <c r="B594" s="26" t="s">
        <v>245</v>
      </c>
      <c r="C594" s="32">
        <v>0</v>
      </c>
      <c r="D594" s="33">
        <v>0</v>
      </c>
      <c r="E594" s="33">
        <v>7</v>
      </c>
      <c r="F594" s="33">
        <v>42</v>
      </c>
      <c r="G594" s="32">
        <v>0</v>
      </c>
      <c r="H594" s="32">
        <v>0</v>
      </c>
      <c r="I594" s="33">
        <v>49</v>
      </c>
      <c r="J594" s="29"/>
      <c r="K594" s="29"/>
      <c r="L594" s="30"/>
    </row>
    <row r="595" spans="1:12">
      <c r="A595" s="31"/>
      <c r="B595" s="26" t="s">
        <v>246</v>
      </c>
      <c r="C595" s="32">
        <v>0</v>
      </c>
      <c r="D595" s="33">
        <v>1</v>
      </c>
      <c r="E595" s="33">
        <v>13</v>
      </c>
      <c r="F595" s="33">
        <v>59</v>
      </c>
      <c r="G595" s="32">
        <v>0</v>
      </c>
      <c r="H595" s="32">
        <v>0</v>
      </c>
      <c r="I595" s="33">
        <v>73</v>
      </c>
      <c r="J595" s="29"/>
      <c r="K595" s="29"/>
      <c r="L595" s="30"/>
    </row>
    <row r="596" spans="1:12">
      <c r="A596" s="31"/>
      <c r="B596" s="26" t="s">
        <v>247</v>
      </c>
      <c r="C596" s="32">
        <v>0</v>
      </c>
      <c r="D596" s="33">
        <v>2</v>
      </c>
      <c r="E596" s="33">
        <v>9</v>
      </c>
      <c r="F596" s="33">
        <v>60</v>
      </c>
      <c r="G596" s="32">
        <v>0</v>
      </c>
      <c r="H596" s="32">
        <v>0</v>
      </c>
      <c r="I596" s="33">
        <v>71</v>
      </c>
      <c r="J596" s="29"/>
      <c r="K596" s="29"/>
      <c r="L596" s="30"/>
    </row>
    <row r="597" spans="1:12">
      <c r="A597" s="31"/>
      <c r="B597" s="26" t="s">
        <v>248</v>
      </c>
      <c r="C597" s="32">
        <v>0</v>
      </c>
      <c r="D597" s="33">
        <v>1</v>
      </c>
      <c r="E597" s="33">
        <v>10</v>
      </c>
      <c r="F597" s="33">
        <v>58</v>
      </c>
      <c r="G597" s="32">
        <v>0</v>
      </c>
      <c r="H597" s="32">
        <v>0</v>
      </c>
      <c r="I597" s="33">
        <v>69</v>
      </c>
      <c r="J597" s="29"/>
      <c r="K597" s="29"/>
      <c r="L597" s="30"/>
    </row>
    <row r="598" spans="1:12">
      <c r="A598" s="31"/>
      <c r="B598" s="26" t="s">
        <v>249</v>
      </c>
      <c r="C598" s="32">
        <v>0</v>
      </c>
      <c r="D598" s="33">
        <v>2</v>
      </c>
      <c r="E598" s="33">
        <v>10</v>
      </c>
      <c r="F598" s="33">
        <v>70</v>
      </c>
      <c r="G598" s="32">
        <v>0</v>
      </c>
      <c r="H598" s="32">
        <v>0</v>
      </c>
      <c r="I598" s="33">
        <v>82</v>
      </c>
      <c r="J598" s="29"/>
      <c r="K598" s="29"/>
      <c r="L598" s="30"/>
    </row>
    <row r="599" spans="1:12">
      <c r="A599" s="31"/>
      <c r="B599" s="26" t="s">
        <v>250</v>
      </c>
      <c r="C599" s="32">
        <v>0</v>
      </c>
      <c r="D599" s="33">
        <v>2</v>
      </c>
      <c r="E599" s="33">
        <v>10</v>
      </c>
      <c r="F599" s="33">
        <v>53</v>
      </c>
      <c r="G599" s="32">
        <v>0</v>
      </c>
      <c r="H599" s="32">
        <v>0</v>
      </c>
      <c r="I599" s="33">
        <v>65</v>
      </c>
      <c r="J599" s="29"/>
      <c r="K599" s="29"/>
      <c r="L599" s="30"/>
    </row>
    <row r="600" spans="1:12">
      <c r="A600" s="31"/>
      <c r="B600" s="26" t="s">
        <v>251</v>
      </c>
      <c r="C600" s="32">
        <v>0</v>
      </c>
      <c r="D600" s="33">
        <v>3</v>
      </c>
      <c r="E600" s="33">
        <v>10</v>
      </c>
      <c r="F600" s="33">
        <v>49</v>
      </c>
      <c r="G600" s="32">
        <v>0</v>
      </c>
      <c r="H600" s="32">
        <v>0</v>
      </c>
      <c r="I600" s="33">
        <v>62</v>
      </c>
      <c r="J600" s="29"/>
      <c r="K600" s="29"/>
      <c r="L600" s="30"/>
    </row>
    <row r="601" spans="1:12">
      <c r="A601" s="31"/>
      <c r="B601" s="26" t="s">
        <v>252</v>
      </c>
      <c r="C601" s="32">
        <v>0</v>
      </c>
      <c r="D601" s="33">
        <v>2</v>
      </c>
      <c r="E601" s="33">
        <v>9</v>
      </c>
      <c r="F601" s="33">
        <v>42</v>
      </c>
      <c r="G601" s="32">
        <v>0</v>
      </c>
      <c r="H601" s="32">
        <v>0</v>
      </c>
      <c r="I601" s="33">
        <v>53</v>
      </c>
      <c r="J601" s="29"/>
      <c r="K601" s="29"/>
      <c r="L601" s="30"/>
    </row>
    <row r="602" spans="1:12">
      <c r="A602" s="31"/>
      <c r="B602" s="26" t="s">
        <v>253</v>
      </c>
      <c r="C602" s="32">
        <v>0</v>
      </c>
      <c r="D602" s="33">
        <v>2</v>
      </c>
      <c r="E602" s="33">
        <v>10</v>
      </c>
      <c r="F602" s="33">
        <v>31</v>
      </c>
      <c r="G602" s="32">
        <v>0</v>
      </c>
      <c r="H602" s="32">
        <v>0</v>
      </c>
      <c r="I602" s="33">
        <v>43</v>
      </c>
      <c r="J602" s="29"/>
      <c r="K602" s="29"/>
      <c r="L602" s="30"/>
    </row>
    <row r="603" spans="1:12">
      <c r="A603" s="31"/>
      <c r="B603" s="26" t="s">
        <v>254</v>
      </c>
      <c r="C603" s="32">
        <v>0</v>
      </c>
      <c r="D603" s="33">
        <v>2</v>
      </c>
      <c r="E603" s="33">
        <v>12</v>
      </c>
      <c r="F603" s="33">
        <v>35</v>
      </c>
      <c r="G603" s="32">
        <v>0</v>
      </c>
      <c r="H603" s="32">
        <v>0</v>
      </c>
      <c r="I603" s="33">
        <v>49</v>
      </c>
      <c r="J603" s="29"/>
      <c r="K603" s="29"/>
      <c r="L603" s="30"/>
    </row>
    <row r="604" spans="1:12">
      <c r="A604" s="31"/>
      <c r="B604" s="26" t="s">
        <v>255</v>
      </c>
      <c r="C604" s="32">
        <v>0</v>
      </c>
      <c r="D604" s="33">
        <v>0</v>
      </c>
      <c r="E604" s="33">
        <v>6</v>
      </c>
      <c r="F604" s="33">
        <v>34</v>
      </c>
      <c r="G604" s="32">
        <v>0</v>
      </c>
      <c r="H604" s="32">
        <v>0</v>
      </c>
      <c r="I604" s="33">
        <v>40</v>
      </c>
      <c r="J604" s="29"/>
      <c r="K604" s="29"/>
      <c r="L604" s="30"/>
    </row>
    <row r="605" spans="1:12">
      <c r="A605" s="31"/>
      <c r="B605" s="26" t="s">
        <v>256</v>
      </c>
      <c r="C605" s="32">
        <v>0</v>
      </c>
      <c r="D605" s="33">
        <v>1</v>
      </c>
      <c r="E605" s="33">
        <v>2</v>
      </c>
      <c r="F605" s="33">
        <v>41</v>
      </c>
      <c r="G605" s="32">
        <v>0</v>
      </c>
      <c r="H605" s="32">
        <v>0</v>
      </c>
      <c r="I605" s="33">
        <v>44</v>
      </c>
      <c r="J605" s="29"/>
      <c r="K605" s="29"/>
      <c r="L605" s="30"/>
    </row>
    <row r="606" spans="1:12">
      <c r="A606" s="31"/>
      <c r="B606" s="26" t="s">
        <v>257</v>
      </c>
      <c r="C606" s="32">
        <v>0</v>
      </c>
      <c r="D606" s="33">
        <v>3</v>
      </c>
      <c r="E606" s="33">
        <v>5</v>
      </c>
      <c r="F606" s="33">
        <v>45</v>
      </c>
      <c r="G606" s="32">
        <v>0</v>
      </c>
      <c r="H606" s="32">
        <v>0</v>
      </c>
      <c r="I606" s="33">
        <v>53</v>
      </c>
      <c r="J606" s="29"/>
      <c r="K606" s="29"/>
      <c r="L606" s="30"/>
    </row>
    <row r="607" spans="1:12">
      <c r="A607" s="31"/>
      <c r="B607" s="26" t="s">
        <v>258</v>
      </c>
      <c r="C607" s="32">
        <v>0</v>
      </c>
      <c r="D607" s="33">
        <v>1</v>
      </c>
      <c r="E607" s="33">
        <v>6</v>
      </c>
      <c r="F607" s="33">
        <v>27</v>
      </c>
      <c r="G607" s="32">
        <v>0</v>
      </c>
      <c r="H607" s="32">
        <v>0</v>
      </c>
      <c r="I607" s="33">
        <v>34</v>
      </c>
      <c r="J607" s="29"/>
      <c r="K607" s="29"/>
      <c r="L607" s="30"/>
    </row>
    <row r="608" spans="1:12">
      <c r="A608" s="31"/>
      <c r="B608" s="26" t="s">
        <v>259</v>
      </c>
      <c r="C608" s="32">
        <v>0</v>
      </c>
      <c r="D608" s="33">
        <v>3</v>
      </c>
      <c r="E608" s="33">
        <v>10</v>
      </c>
      <c r="F608" s="33">
        <v>49</v>
      </c>
      <c r="G608" s="32">
        <v>0</v>
      </c>
      <c r="H608" s="32">
        <v>0</v>
      </c>
      <c r="I608" s="33">
        <v>62</v>
      </c>
      <c r="J608" s="29"/>
      <c r="K608" s="29"/>
      <c r="L608" s="30"/>
    </row>
    <row r="609" spans="1:12">
      <c r="A609" s="31"/>
      <c r="B609" s="26" t="s">
        <v>260</v>
      </c>
      <c r="C609" s="32">
        <v>0</v>
      </c>
      <c r="D609" s="33">
        <v>3</v>
      </c>
      <c r="E609" s="33">
        <v>12</v>
      </c>
      <c r="F609" s="33">
        <v>58</v>
      </c>
      <c r="G609" s="32">
        <v>0</v>
      </c>
      <c r="H609" s="32">
        <v>0</v>
      </c>
      <c r="I609" s="33">
        <v>73</v>
      </c>
      <c r="J609" s="29"/>
      <c r="K609" s="29"/>
      <c r="L609" s="30"/>
    </row>
    <row r="610" spans="1:12">
      <c r="A610" s="31"/>
      <c r="B610" s="26" t="s">
        <v>261</v>
      </c>
      <c r="C610" s="32">
        <v>0</v>
      </c>
      <c r="D610" s="33">
        <v>0</v>
      </c>
      <c r="E610" s="33">
        <v>13</v>
      </c>
      <c r="F610" s="33">
        <v>47</v>
      </c>
      <c r="G610" s="32">
        <v>0</v>
      </c>
      <c r="H610" s="32">
        <v>0</v>
      </c>
      <c r="I610" s="33">
        <v>60</v>
      </c>
      <c r="J610" s="29"/>
      <c r="K610" s="29"/>
      <c r="L610" s="30"/>
    </row>
    <row r="611" spans="1:12">
      <c r="A611" s="31"/>
      <c r="B611" s="26" t="s">
        <v>262</v>
      </c>
      <c r="C611" s="32">
        <v>0</v>
      </c>
      <c r="D611" s="33">
        <v>3</v>
      </c>
      <c r="E611" s="33">
        <v>20</v>
      </c>
      <c r="F611" s="33">
        <v>36</v>
      </c>
      <c r="G611" s="32">
        <v>0</v>
      </c>
      <c r="H611" s="32">
        <v>0</v>
      </c>
      <c r="I611" s="33">
        <v>59</v>
      </c>
      <c r="J611" s="29"/>
      <c r="K611" s="29"/>
      <c r="L611" s="30"/>
    </row>
    <row r="612" spans="1:12">
      <c r="A612" s="31"/>
      <c r="B612" s="26" t="s">
        <v>263</v>
      </c>
      <c r="C612" s="32">
        <v>0</v>
      </c>
      <c r="D612" s="33">
        <v>7</v>
      </c>
      <c r="E612" s="33">
        <v>31</v>
      </c>
      <c r="F612" s="33">
        <v>44</v>
      </c>
      <c r="G612" s="32">
        <v>0</v>
      </c>
      <c r="H612" s="32">
        <v>0</v>
      </c>
      <c r="I612" s="33">
        <v>82</v>
      </c>
      <c r="J612" s="29"/>
      <c r="K612" s="29"/>
      <c r="L612" s="30"/>
    </row>
    <row r="613" spans="1:12">
      <c r="A613" s="31"/>
      <c r="B613" s="26" t="s">
        <v>264</v>
      </c>
      <c r="C613" s="32">
        <v>0</v>
      </c>
      <c r="D613" s="33">
        <v>6</v>
      </c>
      <c r="E613" s="33">
        <v>37</v>
      </c>
      <c r="F613" s="33">
        <v>55</v>
      </c>
      <c r="G613" s="32">
        <v>0</v>
      </c>
      <c r="H613" s="32">
        <v>0</v>
      </c>
      <c r="I613" s="33">
        <v>98</v>
      </c>
      <c r="J613" s="29"/>
      <c r="K613" s="29"/>
      <c r="L613" s="30"/>
    </row>
    <row r="614" spans="1:12">
      <c r="A614" s="31"/>
      <c r="B614" s="26" t="s">
        <v>265</v>
      </c>
      <c r="C614" s="32">
        <v>0</v>
      </c>
      <c r="D614" s="33">
        <v>4</v>
      </c>
      <c r="E614" s="33">
        <v>29</v>
      </c>
      <c r="F614" s="33">
        <v>51</v>
      </c>
      <c r="G614" s="32">
        <v>0</v>
      </c>
      <c r="H614" s="32">
        <v>0</v>
      </c>
      <c r="I614" s="33">
        <v>84</v>
      </c>
      <c r="J614" s="29"/>
      <c r="K614" s="29"/>
      <c r="L614" s="30"/>
    </row>
    <row r="615" spans="1:12">
      <c r="A615" s="31"/>
      <c r="B615" s="26" t="s">
        <v>266</v>
      </c>
      <c r="C615" s="32">
        <v>0</v>
      </c>
      <c r="D615" s="33">
        <v>6</v>
      </c>
      <c r="E615" s="33">
        <v>21</v>
      </c>
      <c r="F615" s="33">
        <v>45</v>
      </c>
      <c r="G615" s="32">
        <v>0</v>
      </c>
      <c r="H615" s="32">
        <v>0</v>
      </c>
      <c r="I615" s="33">
        <v>72</v>
      </c>
      <c r="J615" s="29"/>
      <c r="K615" s="29"/>
      <c r="L615" s="30"/>
    </row>
    <row r="616" spans="1:12">
      <c r="A616" s="31"/>
      <c r="B616" s="26" t="s">
        <v>267</v>
      </c>
      <c r="C616" s="32">
        <v>0</v>
      </c>
      <c r="D616" s="33">
        <v>10</v>
      </c>
      <c r="E616" s="33">
        <v>9</v>
      </c>
      <c r="F616" s="33">
        <v>28</v>
      </c>
      <c r="G616" s="32">
        <v>0</v>
      </c>
      <c r="H616" s="32">
        <v>0</v>
      </c>
      <c r="I616" s="33">
        <v>47</v>
      </c>
      <c r="J616" s="29"/>
      <c r="K616" s="29"/>
      <c r="L616" s="30"/>
    </row>
    <row r="617" spans="1:12">
      <c r="A617" s="31"/>
      <c r="B617" s="26" t="s">
        <v>268</v>
      </c>
      <c r="C617" s="32">
        <v>0</v>
      </c>
      <c r="D617" s="33">
        <v>15</v>
      </c>
      <c r="E617" s="33">
        <v>18</v>
      </c>
      <c r="F617" s="33">
        <v>39</v>
      </c>
      <c r="G617" s="32">
        <v>0</v>
      </c>
      <c r="H617" s="32">
        <v>0</v>
      </c>
      <c r="I617" s="33">
        <v>72</v>
      </c>
      <c r="J617" s="29"/>
      <c r="K617" s="29"/>
      <c r="L617" s="30"/>
    </row>
    <row r="618" spans="1:12">
      <c r="A618" s="31"/>
      <c r="B618" s="26" t="s">
        <v>269</v>
      </c>
      <c r="C618" s="32">
        <v>0</v>
      </c>
      <c r="D618" s="33">
        <v>6</v>
      </c>
      <c r="E618" s="33">
        <v>11</v>
      </c>
      <c r="F618" s="33">
        <v>62</v>
      </c>
      <c r="G618" s="32">
        <v>0</v>
      </c>
      <c r="H618" s="32">
        <v>0</v>
      </c>
      <c r="I618" s="33">
        <v>79</v>
      </c>
      <c r="J618" s="29"/>
      <c r="K618" s="29"/>
      <c r="L618" s="30"/>
    </row>
    <row r="619" spans="1:12">
      <c r="A619" s="31"/>
      <c r="B619" s="26" t="s">
        <v>270</v>
      </c>
      <c r="C619" s="32">
        <v>0</v>
      </c>
      <c r="D619" s="33">
        <v>5</v>
      </c>
      <c r="E619" s="33">
        <v>11</v>
      </c>
      <c r="F619" s="33">
        <v>67</v>
      </c>
      <c r="G619" s="32">
        <v>0</v>
      </c>
      <c r="H619" s="32">
        <v>0</v>
      </c>
      <c r="I619" s="33">
        <v>83</v>
      </c>
      <c r="J619" s="29"/>
      <c r="K619" s="29"/>
      <c r="L619" s="30"/>
    </row>
    <row r="620" spans="1:12">
      <c r="A620" s="31"/>
      <c r="B620" s="26" t="s">
        <v>271</v>
      </c>
      <c r="C620" s="32">
        <v>0</v>
      </c>
      <c r="D620" s="33">
        <v>7</v>
      </c>
      <c r="E620" s="33">
        <v>21</v>
      </c>
      <c r="F620" s="33">
        <v>40</v>
      </c>
      <c r="G620" s="32">
        <v>0</v>
      </c>
      <c r="H620" s="32">
        <v>0</v>
      </c>
      <c r="I620" s="33">
        <v>68</v>
      </c>
      <c r="J620" s="29"/>
      <c r="K620" s="29"/>
      <c r="L620" s="30"/>
    </row>
    <row r="621" spans="1:12">
      <c r="A621" s="31"/>
      <c r="B621" s="26" t="s">
        <v>272</v>
      </c>
      <c r="C621" s="32">
        <v>0</v>
      </c>
      <c r="D621" s="33">
        <v>8</v>
      </c>
      <c r="E621" s="33">
        <v>10</v>
      </c>
      <c r="F621" s="33">
        <v>25</v>
      </c>
      <c r="G621" s="32">
        <v>0</v>
      </c>
      <c r="H621" s="32">
        <v>0</v>
      </c>
      <c r="I621" s="33">
        <v>43</v>
      </c>
      <c r="J621" s="29"/>
      <c r="K621" s="29"/>
      <c r="L621" s="30"/>
    </row>
    <row r="622" spans="1:12">
      <c r="A622" s="31"/>
      <c r="B622" s="26" t="s">
        <v>273</v>
      </c>
      <c r="C622" s="32">
        <v>0</v>
      </c>
      <c r="D622" s="33">
        <v>4</v>
      </c>
      <c r="E622" s="33">
        <v>7</v>
      </c>
      <c r="F622" s="33">
        <v>49</v>
      </c>
      <c r="G622" s="32">
        <v>0</v>
      </c>
      <c r="H622" s="32">
        <v>0</v>
      </c>
      <c r="I622" s="33">
        <v>60</v>
      </c>
      <c r="J622" s="29"/>
      <c r="K622" s="29"/>
      <c r="L622" s="30"/>
    </row>
    <row r="623" spans="1:12">
      <c r="A623" s="31"/>
      <c r="B623" s="26" t="s">
        <v>274</v>
      </c>
      <c r="C623" s="32">
        <v>0</v>
      </c>
      <c r="D623" s="33">
        <v>4</v>
      </c>
      <c r="E623" s="33">
        <v>8</v>
      </c>
      <c r="F623" s="33">
        <v>28</v>
      </c>
      <c r="G623" s="32">
        <v>0</v>
      </c>
      <c r="H623" s="32">
        <v>0</v>
      </c>
      <c r="I623" s="33">
        <v>40</v>
      </c>
      <c r="J623" s="29"/>
      <c r="K623" s="29"/>
      <c r="L623" s="30"/>
    </row>
    <row r="624" spans="1:12">
      <c r="A624" s="31"/>
      <c r="B624" s="26" t="s">
        <v>275</v>
      </c>
      <c r="C624" s="32">
        <v>0</v>
      </c>
      <c r="D624" s="33">
        <v>4</v>
      </c>
      <c r="E624" s="33">
        <v>16</v>
      </c>
      <c r="F624" s="33">
        <v>53</v>
      </c>
      <c r="G624" s="32">
        <v>0</v>
      </c>
      <c r="H624" s="32">
        <v>0</v>
      </c>
      <c r="I624" s="33">
        <v>73</v>
      </c>
      <c r="J624" s="29"/>
      <c r="K624" s="29"/>
      <c r="L624" s="30"/>
    </row>
    <row r="625" spans="1:12">
      <c r="A625" s="31"/>
      <c r="B625" s="26" t="s">
        <v>276</v>
      </c>
      <c r="C625" s="32">
        <v>0</v>
      </c>
      <c r="D625" s="33">
        <v>5</v>
      </c>
      <c r="E625" s="33">
        <v>14</v>
      </c>
      <c r="F625" s="33">
        <v>61</v>
      </c>
      <c r="G625" s="32">
        <v>0</v>
      </c>
      <c r="H625" s="32">
        <v>0</v>
      </c>
      <c r="I625" s="33">
        <v>80</v>
      </c>
      <c r="J625" s="29"/>
      <c r="K625" s="29"/>
      <c r="L625" s="30"/>
    </row>
    <row r="626" spans="1:12">
      <c r="A626" s="31"/>
      <c r="B626" s="26" t="s">
        <v>277</v>
      </c>
      <c r="C626" s="32">
        <v>0</v>
      </c>
      <c r="D626" s="33">
        <v>11</v>
      </c>
      <c r="E626" s="33">
        <v>18</v>
      </c>
      <c r="F626" s="33">
        <v>70</v>
      </c>
      <c r="G626" s="32">
        <v>0</v>
      </c>
      <c r="H626" s="32">
        <v>0</v>
      </c>
      <c r="I626" s="33">
        <v>99</v>
      </c>
      <c r="J626" s="29"/>
      <c r="K626" s="29"/>
      <c r="L626" s="30"/>
    </row>
    <row r="627" spans="1:12">
      <c r="A627" s="31"/>
      <c r="B627" s="26" t="s">
        <v>278</v>
      </c>
      <c r="C627" s="32">
        <v>0</v>
      </c>
      <c r="D627" s="33">
        <v>6</v>
      </c>
      <c r="E627" s="33">
        <v>14</v>
      </c>
      <c r="F627" s="33">
        <v>48</v>
      </c>
      <c r="G627" s="32">
        <v>0</v>
      </c>
      <c r="H627" s="32">
        <v>0</v>
      </c>
      <c r="I627" s="33">
        <v>68</v>
      </c>
      <c r="J627" s="29"/>
      <c r="K627" s="29"/>
      <c r="L627" s="30"/>
    </row>
    <row r="628" spans="1:12">
      <c r="A628" s="31"/>
      <c r="B628" s="26" t="s">
        <v>279</v>
      </c>
      <c r="C628" s="32">
        <v>0</v>
      </c>
      <c r="D628" s="33">
        <v>5</v>
      </c>
      <c r="E628" s="33">
        <v>13</v>
      </c>
      <c r="F628" s="33">
        <v>50</v>
      </c>
      <c r="G628" s="32">
        <v>0</v>
      </c>
      <c r="H628" s="32">
        <v>0</v>
      </c>
      <c r="I628" s="33">
        <v>68</v>
      </c>
      <c r="J628" s="29"/>
      <c r="K628" s="29"/>
      <c r="L628" s="30"/>
    </row>
    <row r="629" spans="1:12">
      <c r="A629" s="31"/>
      <c r="B629" s="26" t="s">
        <v>280</v>
      </c>
      <c r="C629" s="32">
        <v>0</v>
      </c>
      <c r="D629" s="33">
        <v>6</v>
      </c>
      <c r="E629" s="33">
        <v>16</v>
      </c>
      <c r="F629" s="33">
        <v>43</v>
      </c>
      <c r="G629" s="32">
        <v>0</v>
      </c>
      <c r="H629" s="32">
        <v>0</v>
      </c>
      <c r="I629" s="33">
        <v>65</v>
      </c>
      <c r="J629" s="29"/>
      <c r="K629" s="29"/>
      <c r="L629" s="30"/>
    </row>
    <row r="630" spans="1:12">
      <c r="A630" s="31"/>
      <c r="B630" s="26" t="s">
        <v>281</v>
      </c>
      <c r="C630" s="32">
        <v>0</v>
      </c>
      <c r="D630" s="33">
        <v>5</v>
      </c>
      <c r="E630" s="33">
        <v>17</v>
      </c>
      <c r="F630" s="33">
        <v>55</v>
      </c>
      <c r="G630" s="32">
        <v>0</v>
      </c>
      <c r="H630" s="32">
        <v>0</v>
      </c>
      <c r="I630" s="33">
        <v>77</v>
      </c>
      <c r="J630" s="29"/>
      <c r="K630" s="29"/>
      <c r="L630" s="30"/>
    </row>
    <row r="631" spans="1:12">
      <c r="A631" s="31"/>
      <c r="B631" s="26" t="s">
        <v>282</v>
      </c>
      <c r="C631" s="32">
        <v>0</v>
      </c>
      <c r="D631" s="33">
        <v>9</v>
      </c>
      <c r="E631" s="33">
        <v>18</v>
      </c>
      <c r="F631" s="33">
        <v>58</v>
      </c>
      <c r="G631" s="32">
        <v>0</v>
      </c>
      <c r="H631" s="32">
        <v>0</v>
      </c>
      <c r="I631" s="33">
        <v>85</v>
      </c>
      <c r="J631" s="29"/>
      <c r="K631" s="29"/>
      <c r="L631" s="30"/>
    </row>
    <row r="632" spans="1:12">
      <c r="A632" s="31"/>
      <c r="B632" s="26" t="s">
        <v>283</v>
      </c>
      <c r="C632" s="32">
        <v>0</v>
      </c>
      <c r="D632" s="33">
        <v>10</v>
      </c>
      <c r="E632" s="33">
        <v>19</v>
      </c>
      <c r="F632" s="33">
        <v>67</v>
      </c>
      <c r="G632" s="32">
        <v>0</v>
      </c>
      <c r="H632" s="32">
        <v>0</v>
      </c>
      <c r="I632" s="33">
        <v>96</v>
      </c>
      <c r="J632" s="29"/>
      <c r="K632" s="29"/>
      <c r="L632" s="30"/>
    </row>
    <row r="633" spans="1:12">
      <c r="A633" s="31"/>
      <c r="B633" s="26" t="s">
        <v>284</v>
      </c>
      <c r="C633" s="32">
        <v>0</v>
      </c>
      <c r="D633" s="33">
        <v>11</v>
      </c>
      <c r="E633" s="33">
        <v>15</v>
      </c>
      <c r="F633" s="33">
        <v>60</v>
      </c>
      <c r="G633" s="32">
        <v>0</v>
      </c>
      <c r="H633" s="32">
        <v>0</v>
      </c>
      <c r="I633" s="33">
        <v>86</v>
      </c>
      <c r="J633" s="29"/>
      <c r="K633" s="29"/>
      <c r="L633" s="30"/>
    </row>
    <row r="634" spans="1:12">
      <c r="A634" s="31"/>
      <c r="B634" s="26" t="s">
        <v>285</v>
      </c>
      <c r="C634" s="32">
        <v>0</v>
      </c>
      <c r="D634" s="33">
        <v>11</v>
      </c>
      <c r="E634" s="33">
        <v>20</v>
      </c>
      <c r="F634" s="33">
        <v>49</v>
      </c>
      <c r="G634" s="32">
        <v>0</v>
      </c>
      <c r="H634" s="32">
        <v>0</v>
      </c>
      <c r="I634" s="33">
        <v>80</v>
      </c>
      <c r="J634" s="29"/>
      <c r="K634" s="29"/>
      <c r="L634" s="30"/>
    </row>
    <row r="635" spans="1:12">
      <c r="A635" s="31"/>
      <c r="B635" s="26" t="s">
        <v>286</v>
      </c>
      <c r="C635" s="32">
        <v>0</v>
      </c>
      <c r="D635" s="33">
        <v>8</v>
      </c>
      <c r="E635" s="33">
        <v>20</v>
      </c>
      <c r="F635" s="33">
        <v>53</v>
      </c>
      <c r="G635" s="32">
        <v>0</v>
      </c>
      <c r="H635" s="32">
        <v>0</v>
      </c>
      <c r="I635" s="33">
        <v>81</v>
      </c>
      <c r="J635" s="29"/>
      <c r="K635" s="29"/>
      <c r="L635" s="30"/>
    </row>
    <row r="636" spans="1:12">
      <c r="A636" s="31"/>
      <c r="B636" s="26" t="s">
        <v>287</v>
      </c>
      <c r="C636" s="32">
        <v>0</v>
      </c>
      <c r="D636" s="33">
        <v>9</v>
      </c>
      <c r="E636" s="33">
        <v>19</v>
      </c>
      <c r="F636" s="33">
        <v>64</v>
      </c>
      <c r="G636" s="32">
        <v>0</v>
      </c>
      <c r="H636" s="32">
        <v>0</v>
      </c>
      <c r="I636" s="33">
        <v>92</v>
      </c>
      <c r="J636" s="29"/>
      <c r="K636" s="29"/>
      <c r="L636" s="30"/>
    </row>
    <row r="637" spans="1:12">
      <c r="A637" s="31"/>
      <c r="B637" s="26" t="s">
        <v>288</v>
      </c>
      <c r="C637" s="32">
        <v>0</v>
      </c>
      <c r="D637" s="33">
        <v>5</v>
      </c>
      <c r="E637" s="33">
        <v>11</v>
      </c>
      <c r="F637" s="33">
        <v>47</v>
      </c>
      <c r="G637" s="32">
        <v>0</v>
      </c>
      <c r="H637" s="32">
        <v>0</v>
      </c>
      <c r="I637" s="33">
        <v>63</v>
      </c>
      <c r="J637" s="29"/>
      <c r="K637" s="29"/>
      <c r="L637" s="30"/>
    </row>
    <row r="638" spans="1:12">
      <c r="A638" s="31"/>
      <c r="B638" s="26" t="s">
        <v>289</v>
      </c>
      <c r="C638" s="32">
        <v>0</v>
      </c>
      <c r="D638" s="33">
        <v>4</v>
      </c>
      <c r="E638" s="33">
        <v>16</v>
      </c>
      <c r="F638" s="33">
        <v>45</v>
      </c>
      <c r="G638" s="32">
        <v>0</v>
      </c>
      <c r="H638" s="32">
        <v>0</v>
      </c>
      <c r="I638" s="33">
        <v>65</v>
      </c>
      <c r="J638" s="29"/>
      <c r="K638" s="29"/>
      <c r="L638" s="30"/>
    </row>
    <row r="639" spans="1:12">
      <c r="A639" s="31"/>
      <c r="B639" s="26" t="s">
        <v>290</v>
      </c>
      <c r="C639" s="32">
        <v>0</v>
      </c>
      <c r="D639" s="33">
        <v>7</v>
      </c>
      <c r="E639" s="33">
        <v>13</v>
      </c>
      <c r="F639" s="33">
        <v>53</v>
      </c>
      <c r="G639" s="32">
        <v>0</v>
      </c>
      <c r="H639" s="32">
        <v>0</v>
      </c>
      <c r="I639" s="33">
        <v>73</v>
      </c>
      <c r="J639" s="29"/>
      <c r="K639" s="29"/>
      <c r="L639" s="30"/>
    </row>
    <row r="640" spans="1:12">
      <c r="A640" s="31"/>
      <c r="B640" s="26" t="s">
        <v>291</v>
      </c>
      <c r="C640" s="32">
        <v>0</v>
      </c>
      <c r="D640" s="33">
        <v>9</v>
      </c>
      <c r="E640" s="33">
        <v>12</v>
      </c>
      <c r="F640" s="33">
        <v>49</v>
      </c>
      <c r="G640" s="32">
        <v>0</v>
      </c>
      <c r="H640" s="32">
        <v>0</v>
      </c>
      <c r="I640" s="33">
        <v>70</v>
      </c>
      <c r="J640" s="29"/>
      <c r="K640" s="29"/>
      <c r="L640" s="30"/>
    </row>
    <row r="641" spans="1:12">
      <c r="A641" s="31"/>
      <c r="B641" s="26" t="s">
        <v>292</v>
      </c>
      <c r="C641" s="32">
        <v>0</v>
      </c>
      <c r="D641" s="33">
        <v>8</v>
      </c>
      <c r="E641" s="33">
        <v>10</v>
      </c>
      <c r="F641" s="33">
        <v>41</v>
      </c>
      <c r="G641" s="32">
        <v>0</v>
      </c>
      <c r="H641" s="32">
        <v>0</v>
      </c>
      <c r="I641" s="33">
        <v>59</v>
      </c>
      <c r="J641" s="29"/>
      <c r="K641" s="29"/>
      <c r="L641" s="30"/>
    </row>
    <row r="642" spans="1:12">
      <c r="A642" s="31"/>
      <c r="B642" s="26" t="s">
        <v>293</v>
      </c>
      <c r="C642" s="32">
        <v>0</v>
      </c>
      <c r="D642" s="33">
        <v>8</v>
      </c>
      <c r="E642" s="33">
        <v>5</v>
      </c>
      <c r="F642" s="33">
        <v>56</v>
      </c>
      <c r="G642" s="32">
        <v>0</v>
      </c>
      <c r="H642" s="32">
        <v>0</v>
      </c>
      <c r="I642" s="33">
        <v>69</v>
      </c>
      <c r="J642" s="29"/>
      <c r="K642" s="29"/>
      <c r="L642" s="30"/>
    </row>
    <row r="643" spans="1:12">
      <c r="A643" s="31"/>
      <c r="B643" s="26" t="s">
        <v>294</v>
      </c>
      <c r="C643" s="32">
        <v>0</v>
      </c>
      <c r="D643" s="33">
        <v>6</v>
      </c>
      <c r="E643" s="33">
        <v>8</v>
      </c>
      <c r="F643" s="33">
        <v>25</v>
      </c>
      <c r="G643" s="32">
        <v>0</v>
      </c>
      <c r="H643" s="32">
        <v>0</v>
      </c>
      <c r="I643" s="33">
        <v>39</v>
      </c>
      <c r="J643" s="29"/>
      <c r="K643" s="29"/>
      <c r="L643" s="30"/>
    </row>
    <row r="644" spans="1:12">
      <c r="A644" s="31"/>
      <c r="B644" s="26" t="s">
        <v>295</v>
      </c>
      <c r="C644" s="32">
        <v>0</v>
      </c>
      <c r="D644" s="33">
        <v>11</v>
      </c>
      <c r="E644" s="33">
        <v>19</v>
      </c>
      <c r="F644" s="33">
        <v>58</v>
      </c>
      <c r="G644" s="32">
        <v>0</v>
      </c>
      <c r="H644" s="32">
        <v>0</v>
      </c>
      <c r="I644" s="33">
        <v>88</v>
      </c>
      <c r="J644" s="29"/>
      <c r="K644" s="29"/>
      <c r="L644" s="30"/>
    </row>
    <row r="645" spans="1:12">
      <c r="A645" s="31"/>
      <c r="B645" s="26" t="s">
        <v>296</v>
      </c>
      <c r="C645" s="32">
        <v>0</v>
      </c>
      <c r="D645" s="33">
        <v>0</v>
      </c>
      <c r="E645" s="33">
        <v>0</v>
      </c>
      <c r="F645" s="33">
        <v>0</v>
      </c>
      <c r="G645" s="32">
        <v>0</v>
      </c>
      <c r="H645" s="32">
        <v>0</v>
      </c>
      <c r="I645" s="33">
        <v>0</v>
      </c>
      <c r="J645" s="29"/>
      <c r="K645" s="29"/>
      <c r="L645" s="30"/>
    </row>
    <row r="646" spans="1:12">
      <c r="A646" s="31"/>
      <c r="B646" s="26" t="s">
        <v>297</v>
      </c>
      <c r="C646" s="32">
        <v>0</v>
      </c>
      <c r="D646" s="33">
        <v>6</v>
      </c>
      <c r="E646" s="33">
        <v>16</v>
      </c>
      <c r="F646" s="33">
        <v>51</v>
      </c>
      <c r="G646" s="32">
        <v>0</v>
      </c>
      <c r="H646" s="32">
        <v>0</v>
      </c>
      <c r="I646" s="33">
        <v>73</v>
      </c>
      <c r="J646" s="29"/>
      <c r="K646" s="29"/>
      <c r="L646" s="30"/>
    </row>
    <row r="647" spans="1:12">
      <c r="A647" s="31"/>
      <c r="B647" s="26" t="s">
        <v>298</v>
      </c>
      <c r="C647" s="32">
        <v>0</v>
      </c>
      <c r="D647" s="33">
        <v>5</v>
      </c>
      <c r="E647" s="33">
        <v>9</v>
      </c>
      <c r="F647" s="33">
        <v>60</v>
      </c>
      <c r="G647" s="32">
        <v>0</v>
      </c>
      <c r="H647" s="32">
        <v>0</v>
      </c>
      <c r="I647" s="33">
        <v>74</v>
      </c>
      <c r="J647" s="29"/>
      <c r="K647" s="29"/>
      <c r="L647" s="30"/>
    </row>
    <row r="648" spans="1:12">
      <c r="A648" s="31"/>
      <c r="B648" s="26" t="s">
        <v>299</v>
      </c>
      <c r="C648" s="32">
        <v>0</v>
      </c>
      <c r="D648" s="33">
        <v>3</v>
      </c>
      <c r="E648" s="33">
        <v>6</v>
      </c>
      <c r="F648" s="33">
        <v>42</v>
      </c>
      <c r="G648" s="32">
        <v>0</v>
      </c>
      <c r="H648" s="32">
        <v>0</v>
      </c>
      <c r="I648" s="33">
        <v>51</v>
      </c>
      <c r="J648" s="29"/>
      <c r="K648" s="29"/>
      <c r="L648" s="30"/>
    </row>
    <row r="649" spans="1:12">
      <c r="A649" s="31"/>
      <c r="B649" s="26" t="s">
        <v>300</v>
      </c>
      <c r="C649" s="32">
        <v>0</v>
      </c>
      <c r="D649" s="33">
        <v>7</v>
      </c>
      <c r="E649" s="33">
        <v>9</v>
      </c>
      <c r="F649" s="33">
        <v>48</v>
      </c>
      <c r="G649" s="32">
        <v>0</v>
      </c>
      <c r="H649" s="32">
        <v>0</v>
      </c>
      <c r="I649" s="33">
        <v>64</v>
      </c>
      <c r="J649" s="29"/>
      <c r="K649" s="29"/>
      <c r="L649" s="30"/>
    </row>
    <row r="650" spans="1:12">
      <c r="A650" s="31"/>
      <c r="B650" s="26" t="s">
        <v>301</v>
      </c>
      <c r="C650" s="32">
        <v>0</v>
      </c>
      <c r="D650" s="33">
        <v>5</v>
      </c>
      <c r="E650" s="33">
        <v>5</v>
      </c>
      <c r="F650" s="33">
        <v>43</v>
      </c>
      <c r="G650" s="32">
        <v>0</v>
      </c>
      <c r="H650" s="32">
        <v>0</v>
      </c>
      <c r="I650" s="33">
        <v>53</v>
      </c>
      <c r="J650" s="29"/>
      <c r="K650" s="29"/>
      <c r="L650" s="30"/>
    </row>
    <row r="651" spans="1:12">
      <c r="A651" s="31"/>
      <c r="B651" s="26" t="s">
        <v>302</v>
      </c>
      <c r="C651" s="32">
        <v>0</v>
      </c>
      <c r="D651" s="33">
        <v>5</v>
      </c>
      <c r="E651" s="33">
        <v>4</v>
      </c>
      <c r="F651" s="33">
        <v>21</v>
      </c>
      <c r="G651" s="32">
        <v>0</v>
      </c>
      <c r="H651" s="32">
        <v>0</v>
      </c>
      <c r="I651" s="33">
        <v>30</v>
      </c>
      <c r="J651" s="29"/>
      <c r="K651" s="29"/>
      <c r="L651" s="30"/>
    </row>
    <row r="652" spans="1:12">
      <c r="A652" s="31"/>
      <c r="B652" s="26" t="s">
        <v>303</v>
      </c>
      <c r="C652" s="32">
        <v>0</v>
      </c>
      <c r="D652" s="33">
        <v>2</v>
      </c>
      <c r="E652" s="33">
        <v>4</v>
      </c>
      <c r="F652" s="33">
        <v>37</v>
      </c>
      <c r="G652" s="32">
        <v>0</v>
      </c>
      <c r="H652" s="32">
        <v>0</v>
      </c>
      <c r="I652" s="33">
        <v>43</v>
      </c>
      <c r="J652" s="29"/>
      <c r="K652" s="29"/>
      <c r="L652" s="30"/>
    </row>
    <row r="653" spans="1:12">
      <c r="A653" s="31"/>
      <c r="B653" s="26" t="s">
        <v>304</v>
      </c>
      <c r="C653" s="32">
        <v>0</v>
      </c>
      <c r="D653" s="33">
        <v>4</v>
      </c>
      <c r="E653" s="33">
        <v>9</v>
      </c>
      <c r="F653" s="33">
        <v>50</v>
      </c>
      <c r="G653" s="32">
        <v>0</v>
      </c>
      <c r="H653" s="32">
        <v>0</v>
      </c>
      <c r="I653" s="33">
        <v>63</v>
      </c>
      <c r="J653" s="29"/>
      <c r="K653" s="29"/>
      <c r="L653" s="30"/>
    </row>
    <row r="654" spans="1:12">
      <c r="A654" s="31"/>
      <c r="B654" s="26" t="s">
        <v>305</v>
      </c>
      <c r="C654" s="32">
        <v>0</v>
      </c>
      <c r="D654" s="33">
        <v>1</v>
      </c>
      <c r="E654" s="33">
        <v>7</v>
      </c>
      <c r="F654" s="33">
        <v>46</v>
      </c>
      <c r="G654" s="32">
        <v>0</v>
      </c>
      <c r="H654" s="32">
        <v>0</v>
      </c>
      <c r="I654" s="33">
        <v>54</v>
      </c>
      <c r="J654" s="29"/>
      <c r="K654" s="29"/>
      <c r="L654" s="30"/>
    </row>
    <row r="655" spans="1:12">
      <c r="A655" s="31"/>
      <c r="B655" s="26" t="s">
        <v>306</v>
      </c>
      <c r="C655" s="32">
        <v>0</v>
      </c>
      <c r="D655" s="33">
        <v>5</v>
      </c>
      <c r="E655" s="33">
        <v>4</v>
      </c>
      <c r="F655" s="33">
        <v>28</v>
      </c>
      <c r="G655" s="32">
        <v>0</v>
      </c>
      <c r="H655" s="32">
        <v>0</v>
      </c>
      <c r="I655" s="33">
        <v>37</v>
      </c>
      <c r="J655" s="29"/>
      <c r="K655" s="29"/>
      <c r="L655" s="30"/>
    </row>
    <row r="656" spans="1:12">
      <c r="A656" s="31"/>
      <c r="B656" s="26" t="s">
        <v>307</v>
      </c>
      <c r="C656" s="32">
        <v>0</v>
      </c>
      <c r="D656" s="33">
        <v>9</v>
      </c>
      <c r="E656" s="33">
        <v>7</v>
      </c>
      <c r="F656" s="33">
        <v>36</v>
      </c>
      <c r="G656" s="32">
        <v>0</v>
      </c>
      <c r="H656" s="32">
        <v>0</v>
      </c>
      <c r="I656" s="33">
        <v>52</v>
      </c>
      <c r="J656" s="29"/>
      <c r="K656" s="29"/>
      <c r="L656" s="30"/>
    </row>
    <row r="657" spans="1:12">
      <c r="A657" s="31"/>
      <c r="B657" s="26" t="s">
        <v>308</v>
      </c>
      <c r="C657" s="32">
        <v>0</v>
      </c>
      <c r="D657" s="33">
        <v>7</v>
      </c>
      <c r="E657" s="33">
        <v>12</v>
      </c>
      <c r="F657" s="33">
        <v>50</v>
      </c>
      <c r="G657" s="32">
        <v>0</v>
      </c>
      <c r="H657" s="32">
        <v>0</v>
      </c>
      <c r="I657" s="33">
        <v>69</v>
      </c>
      <c r="J657" s="29"/>
      <c r="K657" s="29"/>
      <c r="L657" s="30"/>
    </row>
    <row r="658" spans="1:12">
      <c r="A658" s="31"/>
      <c r="B658" s="26" t="s">
        <v>309</v>
      </c>
      <c r="C658" s="32">
        <v>0</v>
      </c>
      <c r="D658" s="33">
        <v>8</v>
      </c>
      <c r="E658" s="33">
        <v>9</v>
      </c>
      <c r="F658" s="33">
        <v>52</v>
      </c>
      <c r="G658" s="32">
        <v>0</v>
      </c>
      <c r="H658" s="32">
        <v>0</v>
      </c>
      <c r="I658" s="33">
        <v>69</v>
      </c>
      <c r="J658" s="29"/>
      <c r="K658" s="29"/>
      <c r="L658" s="30"/>
    </row>
    <row r="659" spans="1:12">
      <c r="A659" s="31"/>
      <c r="B659" s="26" t="s">
        <v>310</v>
      </c>
      <c r="C659" s="32">
        <v>0</v>
      </c>
      <c r="D659" s="33">
        <v>12</v>
      </c>
      <c r="E659" s="33">
        <v>14</v>
      </c>
      <c r="F659" s="33">
        <v>44</v>
      </c>
      <c r="G659" s="32">
        <v>0</v>
      </c>
      <c r="H659" s="32">
        <v>0</v>
      </c>
      <c r="I659" s="33">
        <v>70</v>
      </c>
      <c r="J659" s="29"/>
      <c r="K659" s="29"/>
      <c r="L659" s="30"/>
    </row>
    <row r="660" spans="1:12">
      <c r="A660" s="31"/>
      <c r="B660" s="26" t="s">
        <v>311</v>
      </c>
      <c r="C660" s="32">
        <v>0</v>
      </c>
      <c r="D660" s="33">
        <v>8</v>
      </c>
      <c r="E660" s="33">
        <v>12</v>
      </c>
      <c r="F660" s="33">
        <v>28</v>
      </c>
      <c r="G660" s="32">
        <v>0</v>
      </c>
      <c r="H660" s="32">
        <v>0</v>
      </c>
      <c r="I660" s="33">
        <v>48</v>
      </c>
      <c r="J660" s="29"/>
      <c r="K660" s="29"/>
      <c r="L660" s="30"/>
    </row>
    <row r="661" spans="1:12">
      <c r="A661" s="31"/>
      <c r="B661" s="26" t="s">
        <v>312</v>
      </c>
      <c r="C661" s="32">
        <v>0</v>
      </c>
      <c r="D661" s="33">
        <v>8</v>
      </c>
      <c r="E661" s="33">
        <v>17</v>
      </c>
      <c r="F661" s="33">
        <v>36</v>
      </c>
      <c r="G661" s="32">
        <v>0</v>
      </c>
      <c r="H661" s="32">
        <v>0</v>
      </c>
      <c r="I661" s="33">
        <v>61</v>
      </c>
      <c r="J661" s="29"/>
      <c r="K661" s="29"/>
      <c r="L661" s="30"/>
    </row>
    <row r="662" spans="1:12">
      <c r="A662" s="31"/>
      <c r="B662" s="26" t="s">
        <v>313</v>
      </c>
      <c r="C662" s="32">
        <v>0</v>
      </c>
      <c r="D662" s="33">
        <v>8</v>
      </c>
      <c r="E662" s="33">
        <v>12</v>
      </c>
      <c r="F662" s="33">
        <v>46</v>
      </c>
      <c r="G662" s="32">
        <v>0</v>
      </c>
      <c r="H662" s="32">
        <v>0</v>
      </c>
      <c r="I662" s="33">
        <v>66</v>
      </c>
      <c r="J662" s="29"/>
      <c r="K662" s="29"/>
      <c r="L662" s="30"/>
    </row>
    <row r="663" spans="1:12">
      <c r="A663" s="31"/>
      <c r="B663" s="26" t="s">
        <v>314</v>
      </c>
      <c r="C663" s="32">
        <v>0</v>
      </c>
      <c r="D663" s="33">
        <v>6</v>
      </c>
      <c r="E663" s="33">
        <v>8</v>
      </c>
      <c r="F663" s="33">
        <v>41</v>
      </c>
      <c r="G663" s="32">
        <v>0</v>
      </c>
      <c r="H663" s="32">
        <v>0</v>
      </c>
      <c r="I663" s="33">
        <v>55</v>
      </c>
      <c r="J663" s="29"/>
      <c r="K663" s="29"/>
      <c r="L663" s="30"/>
    </row>
    <row r="664" spans="1:12">
      <c r="A664" s="31"/>
      <c r="B664" s="26" t="s">
        <v>315</v>
      </c>
      <c r="C664" s="32">
        <v>0</v>
      </c>
      <c r="D664" s="33">
        <v>7</v>
      </c>
      <c r="E664" s="33">
        <v>12</v>
      </c>
      <c r="F664" s="33">
        <v>30</v>
      </c>
      <c r="G664" s="32">
        <v>0</v>
      </c>
      <c r="H664" s="32">
        <v>0</v>
      </c>
      <c r="I664" s="33">
        <v>49</v>
      </c>
      <c r="J664" s="29"/>
      <c r="K664" s="29"/>
      <c r="L664" s="30"/>
    </row>
    <row r="665" spans="1:12">
      <c r="A665" s="31"/>
      <c r="B665" s="26" t="s">
        <v>316</v>
      </c>
      <c r="C665" s="32">
        <v>0</v>
      </c>
      <c r="D665" s="33">
        <v>8</v>
      </c>
      <c r="E665" s="33">
        <v>7</v>
      </c>
      <c r="F665" s="33">
        <v>28</v>
      </c>
      <c r="G665" s="32">
        <v>0</v>
      </c>
      <c r="H665" s="32">
        <v>0</v>
      </c>
      <c r="I665" s="33">
        <v>43</v>
      </c>
      <c r="J665" s="29"/>
      <c r="K665" s="29"/>
      <c r="L665" s="30"/>
    </row>
    <row r="666" spans="1:12">
      <c r="A666" s="31"/>
      <c r="B666" s="26" t="s">
        <v>317</v>
      </c>
      <c r="C666" s="32">
        <v>0</v>
      </c>
      <c r="D666" s="33">
        <v>11</v>
      </c>
      <c r="E666" s="33">
        <v>10</v>
      </c>
      <c r="F666" s="33">
        <v>47</v>
      </c>
      <c r="G666" s="32">
        <v>0</v>
      </c>
      <c r="H666" s="32">
        <v>0</v>
      </c>
      <c r="I666" s="33">
        <v>68</v>
      </c>
      <c r="J666" s="29"/>
      <c r="K666" s="29"/>
      <c r="L666" s="30"/>
    </row>
    <row r="667" spans="1:12">
      <c r="A667" s="31"/>
      <c r="B667" s="26" t="s">
        <v>318</v>
      </c>
      <c r="C667" s="32">
        <v>0</v>
      </c>
      <c r="D667" s="33">
        <v>10</v>
      </c>
      <c r="E667" s="33">
        <v>11</v>
      </c>
      <c r="F667" s="33">
        <v>39</v>
      </c>
      <c r="G667" s="32">
        <v>0</v>
      </c>
      <c r="H667" s="32">
        <v>0</v>
      </c>
      <c r="I667" s="33">
        <v>60</v>
      </c>
      <c r="J667" s="29"/>
      <c r="K667" s="29"/>
      <c r="L667" s="30"/>
    </row>
    <row r="668" spans="1:12">
      <c r="A668" s="31"/>
      <c r="B668" s="26" t="s">
        <v>319</v>
      </c>
      <c r="C668" s="32">
        <v>0</v>
      </c>
      <c r="D668" s="33">
        <v>10</v>
      </c>
      <c r="E668" s="33">
        <v>9</v>
      </c>
      <c r="F668" s="33">
        <v>44</v>
      </c>
      <c r="G668" s="32">
        <v>0</v>
      </c>
      <c r="H668" s="32">
        <v>0</v>
      </c>
      <c r="I668" s="33">
        <v>63</v>
      </c>
      <c r="J668" s="29"/>
      <c r="K668" s="29"/>
      <c r="L668" s="30"/>
    </row>
    <row r="669" spans="1:12">
      <c r="A669" s="31"/>
      <c r="B669" s="26" t="s">
        <v>320</v>
      </c>
      <c r="C669" s="32">
        <v>0</v>
      </c>
      <c r="D669" s="33">
        <v>10</v>
      </c>
      <c r="E669" s="33">
        <v>5</v>
      </c>
      <c r="F669" s="33">
        <v>56</v>
      </c>
      <c r="G669" s="32">
        <v>0</v>
      </c>
      <c r="H669" s="32">
        <v>0</v>
      </c>
      <c r="I669" s="33">
        <v>71</v>
      </c>
      <c r="J669" s="29"/>
      <c r="K669" s="29"/>
      <c r="L669" s="30"/>
    </row>
    <row r="670" spans="1:12">
      <c r="A670" s="31"/>
      <c r="B670" s="26" t="s">
        <v>321</v>
      </c>
      <c r="C670" s="32">
        <v>0</v>
      </c>
      <c r="D670" s="33">
        <v>9</v>
      </c>
      <c r="E670" s="33">
        <v>9</v>
      </c>
      <c r="F670" s="33">
        <v>48</v>
      </c>
      <c r="G670" s="32">
        <v>0</v>
      </c>
      <c r="H670" s="32">
        <v>0</v>
      </c>
      <c r="I670" s="33">
        <v>66</v>
      </c>
      <c r="J670" s="29"/>
      <c r="K670" s="29"/>
      <c r="L670" s="30"/>
    </row>
    <row r="671" spans="1:12">
      <c r="A671" s="31"/>
      <c r="B671" s="26" t="s">
        <v>322</v>
      </c>
      <c r="C671" s="32">
        <v>0</v>
      </c>
      <c r="D671" s="33">
        <v>9</v>
      </c>
      <c r="E671" s="33">
        <v>10</v>
      </c>
      <c r="F671" s="33">
        <v>66</v>
      </c>
      <c r="G671" s="32">
        <v>0</v>
      </c>
      <c r="H671" s="32">
        <v>0</v>
      </c>
      <c r="I671" s="33">
        <v>85</v>
      </c>
      <c r="J671" s="29"/>
      <c r="K671" s="29"/>
      <c r="L671" s="30"/>
    </row>
    <row r="672" spans="1:12">
      <c r="A672" s="31"/>
      <c r="B672" s="26" t="s">
        <v>323</v>
      </c>
      <c r="C672" s="32">
        <v>0</v>
      </c>
      <c r="D672" s="33">
        <v>3</v>
      </c>
      <c r="E672" s="33">
        <v>9</v>
      </c>
      <c r="F672" s="33">
        <v>51</v>
      </c>
      <c r="G672" s="32">
        <v>0</v>
      </c>
      <c r="H672" s="32">
        <v>0</v>
      </c>
      <c r="I672" s="33">
        <v>63</v>
      </c>
      <c r="J672" s="29"/>
      <c r="K672" s="29"/>
      <c r="L672" s="30"/>
    </row>
    <row r="673" spans="1:12">
      <c r="A673" s="31"/>
      <c r="B673" s="26" t="s">
        <v>324</v>
      </c>
      <c r="C673" s="32">
        <v>0</v>
      </c>
      <c r="D673" s="33">
        <v>4</v>
      </c>
      <c r="E673" s="33">
        <v>6</v>
      </c>
      <c r="F673" s="33">
        <v>38</v>
      </c>
      <c r="G673" s="32">
        <v>0</v>
      </c>
      <c r="H673" s="32">
        <v>0</v>
      </c>
      <c r="I673" s="33">
        <v>48</v>
      </c>
      <c r="J673" s="29"/>
      <c r="K673" s="29"/>
      <c r="L673" s="30"/>
    </row>
    <row r="674" spans="1:12">
      <c r="A674" s="31"/>
      <c r="B674" s="26" t="s">
        <v>325</v>
      </c>
      <c r="C674" s="32">
        <v>0</v>
      </c>
      <c r="D674" s="33">
        <v>5</v>
      </c>
      <c r="E674" s="33">
        <v>5</v>
      </c>
      <c r="F674" s="33">
        <v>44</v>
      </c>
      <c r="G674" s="32">
        <v>0</v>
      </c>
      <c r="H674" s="32">
        <v>0</v>
      </c>
      <c r="I674" s="33">
        <v>54</v>
      </c>
      <c r="J674" s="29"/>
      <c r="K674" s="29"/>
      <c r="L674" s="30"/>
    </row>
    <row r="675" spans="1:12">
      <c r="A675" s="31"/>
      <c r="B675" s="26" t="s">
        <v>326</v>
      </c>
      <c r="C675" s="32">
        <v>0</v>
      </c>
      <c r="D675" s="33">
        <v>7</v>
      </c>
      <c r="E675" s="33">
        <v>8</v>
      </c>
      <c r="F675" s="33">
        <v>51</v>
      </c>
      <c r="G675" s="32">
        <v>0</v>
      </c>
      <c r="H675" s="32">
        <v>0</v>
      </c>
      <c r="I675" s="33">
        <v>66</v>
      </c>
      <c r="J675" s="29"/>
      <c r="K675" s="29"/>
      <c r="L675" s="30"/>
    </row>
    <row r="676" spans="1:12">
      <c r="A676" s="31"/>
      <c r="B676" s="26" t="s">
        <v>327</v>
      </c>
      <c r="C676" s="32">
        <v>0</v>
      </c>
      <c r="D676" s="33">
        <v>12</v>
      </c>
      <c r="E676" s="33">
        <v>8</v>
      </c>
      <c r="F676" s="33">
        <v>43</v>
      </c>
      <c r="G676" s="32">
        <v>0</v>
      </c>
      <c r="H676" s="32">
        <v>0</v>
      </c>
      <c r="I676" s="33">
        <v>63</v>
      </c>
      <c r="J676" s="29"/>
      <c r="K676" s="29"/>
      <c r="L676" s="30"/>
    </row>
    <row r="677" spans="1:12">
      <c r="A677" s="31"/>
      <c r="B677" s="26" t="s">
        <v>328</v>
      </c>
      <c r="C677" s="32">
        <v>0</v>
      </c>
      <c r="D677" s="33">
        <v>4</v>
      </c>
      <c r="E677" s="33">
        <v>8</v>
      </c>
      <c r="F677" s="33">
        <v>43</v>
      </c>
      <c r="G677" s="32">
        <v>0</v>
      </c>
      <c r="H677" s="32">
        <v>0</v>
      </c>
      <c r="I677" s="33">
        <v>55</v>
      </c>
      <c r="J677" s="29"/>
      <c r="K677" s="29"/>
      <c r="L677" s="30"/>
    </row>
    <row r="678" spans="1:12">
      <c r="A678" s="31"/>
      <c r="B678" s="26" t="s">
        <v>329</v>
      </c>
      <c r="C678" s="32">
        <v>0</v>
      </c>
      <c r="D678" s="33">
        <v>7</v>
      </c>
      <c r="E678" s="33">
        <v>10</v>
      </c>
      <c r="F678" s="33">
        <v>70</v>
      </c>
      <c r="G678" s="32">
        <v>0</v>
      </c>
      <c r="H678" s="32">
        <v>0</v>
      </c>
      <c r="I678" s="33">
        <v>87</v>
      </c>
      <c r="J678" s="29"/>
      <c r="K678" s="29"/>
      <c r="L678" s="30"/>
    </row>
    <row r="679" spans="1:12">
      <c r="A679" s="31"/>
      <c r="B679" s="26" t="s">
        <v>330</v>
      </c>
      <c r="C679" s="32">
        <v>0</v>
      </c>
      <c r="D679" s="33">
        <v>4</v>
      </c>
      <c r="E679" s="33">
        <v>8</v>
      </c>
      <c r="F679" s="33">
        <v>45</v>
      </c>
      <c r="G679" s="32">
        <v>0</v>
      </c>
      <c r="H679" s="32">
        <v>0</v>
      </c>
      <c r="I679" s="33">
        <v>57</v>
      </c>
      <c r="J679" s="29"/>
      <c r="K679" s="29"/>
      <c r="L679" s="30"/>
    </row>
    <row r="680" spans="1:12">
      <c r="A680" s="31"/>
      <c r="B680" s="26" t="s">
        <v>331</v>
      </c>
      <c r="C680" s="32">
        <v>0</v>
      </c>
      <c r="D680" s="33">
        <v>11</v>
      </c>
      <c r="E680" s="33">
        <v>13</v>
      </c>
      <c r="F680" s="33">
        <v>45</v>
      </c>
      <c r="G680" s="32">
        <v>0</v>
      </c>
      <c r="H680" s="32">
        <v>0</v>
      </c>
      <c r="I680" s="33">
        <v>69</v>
      </c>
      <c r="J680" s="29"/>
      <c r="K680" s="29"/>
      <c r="L680" s="30"/>
    </row>
    <row r="681" spans="1:12">
      <c r="A681" s="31"/>
      <c r="B681" s="26" t="s">
        <v>332</v>
      </c>
      <c r="C681" s="32">
        <v>0</v>
      </c>
      <c r="D681" s="33">
        <v>11</v>
      </c>
      <c r="E681" s="33">
        <v>10</v>
      </c>
      <c r="F681" s="33">
        <v>53</v>
      </c>
      <c r="G681" s="32">
        <v>0</v>
      </c>
      <c r="H681" s="32">
        <v>0</v>
      </c>
      <c r="I681" s="33">
        <v>74</v>
      </c>
      <c r="J681" s="29"/>
      <c r="K681" s="29"/>
      <c r="L681" s="30"/>
    </row>
    <row r="682" spans="1:12">
      <c r="A682" s="31"/>
      <c r="B682" s="26" t="s">
        <v>333</v>
      </c>
      <c r="C682" s="32">
        <v>0</v>
      </c>
      <c r="D682" s="33">
        <v>7</v>
      </c>
      <c r="E682" s="33">
        <v>7</v>
      </c>
      <c r="F682" s="33">
        <v>50</v>
      </c>
      <c r="G682" s="32">
        <v>0</v>
      </c>
      <c r="H682" s="32">
        <v>0</v>
      </c>
      <c r="I682" s="33">
        <v>64</v>
      </c>
      <c r="J682" s="29"/>
      <c r="K682" s="29"/>
      <c r="L682" s="30"/>
    </row>
    <row r="683" spans="1:12">
      <c r="A683" s="31"/>
      <c r="B683" s="26" t="s">
        <v>334</v>
      </c>
      <c r="C683" s="32">
        <v>0</v>
      </c>
      <c r="D683" s="33">
        <v>8</v>
      </c>
      <c r="E683" s="33">
        <v>5</v>
      </c>
      <c r="F683" s="33">
        <v>49</v>
      </c>
      <c r="G683" s="32">
        <v>0</v>
      </c>
      <c r="H683" s="32">
        <v>0</v>
      </c>
      <c r="I683" s="33">
        <v>62</v>
      </c>
      <c r="J683" s="29"/>
      <c r="K683" s="29"/>
      <c r="L683" s="30"/>
    </row>
    <row r="684" spans="1:12">
      <c r="A684" s="31"/>
      <c r="B684" s="26" t="s">
        <v>335</v>
      </c>
      <c r="C684" s="32">
        <v>0</v>
      </c>
      <c r="D684" s="33">
        <v>5</v>
      </c>
      <c r="E684" s="33">
        <v>4</v>
      </c>
      <c r="F684" s="33">
        <v>39</v>
      </c>
      <c r="G684" s="32">
        <v>0</v>
      </c>
      <c r="H684" s="32">
        <v>0</v>
      </c>
      <c r="I684" s="33">
        <v>48</v>
      </c>
      <c r="J684" s="29"/>
      <c r="K684" s="29"/>
      <c r="L684" s="30"/>
    </row>
    <row r="685" spans="1:12">
      <c r="A685" s="31"/>
      <c r="B685" s="26" t="s">
        <v>336</v>
      </c>
      <c r="C685" s="32">
        <v>0</v>
      </c>
      <c r="D685" s="33">
        <v>4</v>
      </c>
      <c r="E685" s="33">
        <v>6</v>
      </c>
      <c r="F685" s="33">
        <v>34</v>
      </c>
      <c r="G685" s="32">
        <v>0</v>
      </c>
      <c r="H685" s="32">
        <v>0</v>
      </c>
      <c r="I685" s="33">
        <v>44</v>
      </c>
      <c r="J685" s="29"/>
      <c r="K685" s="29"/>
      <c r="L685" s="30"/>
    </row>
    <row r="686" spans="1:12">
      <c r="A686" s="31"/>
      <c r="B686" s="26" t="s">
        <v>337</v>
      </c>
      <c r="C686" s="32">
        <v>0</v>
      </c>
      <c r="D686" s="33">
        <v>10</v>
      </c>
      <c r="E686" s="33">
        <v>12</v>
      </c>
      <c r="F686" s="33">
        <v>65</v>
      </c>
      <c r="G686" s="32">
        <v>0</v>
      </c>
      <c r="H686" s="32">
        <v>0</v>
      </c>
      <c r="I686" s="33">
        <v>87</v>
      </c>
      <c r="J686" s="29"/>
      <c r="K686" s="29"/>
      <c r="L686" s="30"/>
    </row>
    <row r="687" spans="1:12">
      <c r="A687" s="31"/>
      <c r="B687" s="26" t="s">
        <v>338</v>
      </c>
      <c r="C687" s="32">
        <v>0</v>
      </c>
      <c r="D687" s="33">
        <v>4</v>
      </c>
      <c r="E687" s="33">
        <v>15</v>
      </c>
      <c r="F687" s="33">
        <v>68</v>
      </c>
      <c r="G687" s="32">
        <v>0</v>
      </c>
      <c r="H687" s="32">
        <v>0</v>
      </c>
      <c r="I687" s="33">
        <v>87</v>
      </c>
      <c r="J687" s="29"/>
      <c r="K687" s="29"/>
      <c r="L687" s="30"/>
    </row>
    <row r="688" spans="1:12">
      <c r="A688" s="31"/>
      <c r="B688" s="26" t="s">
        <v>339</v>
      </c>
      <c r="C688" s="32">
        <v>0</v>
      </c>
      <c r="D688" s="33">
        <v>10</v>
      </c>
      <c r="E688" s="33">
        <v>12</v>
      </c>
      <c r="F688" s="33">
        <v>61</v>
      </c>
      <c r="G688" s="32">
        <v>0</v>
      </c>
      <c r="H688" s="32">
        <v>0</v>
      </c>
      <c r="I688" s="33">
        <v>83</v>
      </c>
      <c r="J688" s="29"/>
      <c r="K688" s="29"/>
      <c r="L688" s="30"/>
    </row>
    <row r="689" spans="1:12">
      <c r="A689" s="31"/>
      <c r="B689" s="26" t="s">
        <v>340</v>
      </c>
      <c r="C689" s="32">
        <v>0</v>
      </c>
      <c r="D689" s="33">
        <v>12</v>
      </c>
      <c r="E689" s="33">
        <v>6</v>
      </c>
      <c r="F689" s="33">
        <v>42</v>
      </c>
      <c r="G689" s="32">
        <v>0</v>
      </c>
      <c r="H689" s="32">
        <v>0</v>
      </c>
      <c r="I689" s="33">
        <v>60</v>
      </c>
      <c r="J689" s="29"/>
      <c r="K689" s="29"/>
      <c r="L689" s="30"/>
    </row>
    <row r="690" spans="1:12">
      <c r="A690" s="31"/>
      <c r="B690" s="26" t="s">
        <v>341</v>
      </c>
      <c r="C690" s="32">
        <v>0</v>
      </c>
      <c r="D690" s="33">
        <v>12</v>
      </c>
      <c r="E690" s="33">
        <v>10</v>
      </c>
      <c r="F690" s="33">
        <v>44</v>
      </c>
      <c r="G690" s="32">
        <v>0</v>
      </c>
      <c r="H690" s="32">
        <v>0</v>
      </c>
      <c r="I690" s="33">
        <v>66</v>
      </c>
      <c r="J690" s="29"/>
      <c r="K690" s="29"/>
      <c r="L690" s="30"/>
    </row>
    <row r="691" spans="1:12">
      <c r="A691" s="31"/>
      <c r="B691" s="26" t="s">
        <v>342</v>
      </c>
      <c r="C691" s="32">
        <v>0</v>
      </c>
      <c r="D691" s="33">
        <v>11</v>
      </c>
      <c r="E691" s="33">
        <v>8</v>
      </c>
      <c r="F691" s="33">
        <v>36</v>
      </c>
      <c r="G691" s="32">
        <v>0</v>
      </c>
      <c r="H691" s="32">
        <v>0</v>
      </c>
      <c r="I691" s="33">
        <v>55</v>
      </c>
      <c r="J691" s="29"/>
      <c r="K691" s="29"/>
      <c r="L691" s="30"/>
    </row>
    <row r="692" spans="1:12">
      <c r="A692" s="31"/>
      <c r="B692" s="26" t="s">
        <v>343</v>
      </c>
      <c r="C692" s="32">
        <v>0</v>
      </c>
      <c r="D692" s="33">
        <v>7</v>
      </c>
      <c r="E692" s="33">
        <v>6</v>
      </c>
      <c r="F692" s="33">
        <v>49</v>
      </c>
      <c r="G692" s="32">
        <v>0</v>
      </c>
      <c r="H692" s="32">
        <v>0</v>
      </c>
      <c r="I692" s="33">
        <v>62</v>
      </c>
      <c r="J692" s="29"/>
      <c r="K692" s="29"/>
      <c r="L692" s="30"/>
    </row>
    <row r="693" spans="1:12">
      <c r="A693" s="31"/>
      <c r="B693" s="26" t="s">
        <v>344</v>
      </c>
      <c r="C693" s="32">
        <v>0</v>
      </c>
      <c r="D693" s="33">
        <v>7</v>
      </c>
      <c r="E693" s="33">
        <v>2</v>
      </c>
      <c r="F693" s="33">
        <v>48</v>
      </c>
      <c r="G693" s="32">
        <v>0</v>
      </c>
      <c r="H693" s="32">
        <v>0</v>
      </c>
      <c r="I693" s="33">
        <v>57</v>
      </c>
      <c r="J693" s="29"/>
      <c r="K693" s="29"/>
      <c r="L693" s="30"/>
    </row>
    <row r="694" spans="1:12">
      <c r="A694" s="31"/>
      <c r="B694" s="26" t="s">
        <v>345</v>
      </c>
      <c r="C694" s="32">
        <v>0</v>
      </c>
      <c r="D694" s="33">
        <v>6</v>
      </c>
      <c r="E694" s="33">
        <v>2</v>
      </c>
      <c r="F694" s="33">
        <v>43</v>
      </c>
      <c r="G694" s="32">
        <v>0</v>
      </c>
      <c r="H694" s="32">
        <v>0</v>
      </c>
      <c r="I694" s="33">
        <v>51</v>
      </c>
      <c r="J694" s="29"/>
      <c r="K694" s="29"/>
      <c r="L694" s="30"/>
    </row>
    <row r="695" spans="1:12">
      <c r="A695" s="31"/>
      <c r="B695" s="26" t="s">
        <v>346</v>
      </c>
      <c r="C695" s="32">
        <v>0</v>
      </c>
      <c r="D695" s="33">
        <v>4</v>
      </c>
      <c r="E695" s="33">
        <v>4</v>
      </c>
      <c r="F695" s="33">
        <v>47</v>
      </c>
      <c r="G695" s="32">
        <v>0</v>
      </c>
      <c r="H695" s="32">
        <v>0</v>
      </c>
      <c r="I695" s="33">
        <v>55</v>
      </c>
      <c r="J695" s="29"/>
      <c r="K695" s="29"/>
      <c r="L695" s="30"/>
    </row>
    <row r="696" spans="1:12">
      <c r="A696" s="31"/>
      <c r="B696" s="26" t="s">
        <v>347</v>
      </c>
      <c r="C696" s="32">
        <v>0</v>
      </c>
      <c r="D696" s="33">
        <v>4</v>
      </c>
      <c r="E696" s="33">
        <v>1</v>
      </c>
      <c r="F696" s="33">
        <v>33</v>
      </c>
      <c r="G696" s="32">
        <v>0</v>
      </c>
      <c r="H696" s="32">
        <v>0</v>
      </c>
      <c r="I696" s="33">
        <v>38</v>
      </c>
      <c r="J696" s="29"/>
      <c r="K696" s="29"/>
      <c r="L696" s="30"/>
    </row>
    <row r="697" spans="1:12">
      <c r="A697" s="31"/>
      <c r="B697" s="26" t="s">
        <v>348</v>
      </c>
      <c r="C697" s="32">
        <v>0</v>
      </c>
      <c r="D697" s="33">
        <v>3</v>
      </c>
      <c r="E697" s="33">
        <v>0</v>
      </c>
      <c r="F697" s="33">
        <v>43</v>
      </c>
      <c r="G697" s="32">
        <v>0</v>
      </c>
      <c r="H697" s="32">
        <v>0</v>
      </c>
      <c r="I697" s="33">
        <v>46</v>
      </c>
      <c r="J697" s="29"/>
      <c r="K697" s="29"/>
      <c r="L697" s="30"/>
    </row>
    <row r="698" spans="1:12">
      <c r="A698" s="31"/>
      <c r="B698" s="26" t="s">
        <v>349</v>
      </c>
      <c r="C698" s="32">
        <v>0</v>
      </c>
      <c r="D698" s="33">
        <v>3</v>
      </c>
      <c r="E698" s="33">
        <v>4</v>
      </c>
      <c r="F698" s="33">
        <v>49</v>
      </c>
      <c r="G698" s="32">
        <v>0</v>
      </c>
      <c r="H698" s="32">
        <v>0</v>
      </c>
      <c r="I698" s="33">
        <v>56</v>
      </c>
      <c r="J698" s="29"/>
      <c r="K698" s="29"/>
      <c r="L698" s="30"/>
    </row>
    <row r="699" spans="1:12">
      <c r="A699" s="31"/>
      <c r="B699" s="26" t="s">
        <v>350</v>
      </c>
      <c r="C699" s="32">
        <v>0</v>
      </c>
      <c r="D699" s="33">
        <v>1</v>
      </c>
      <c r="E699" s="33">
        <v>3</v>
      </c>
      <c r="F699" s="33">
        <v>44</v>
      </c>
      <c r="G699" s="32">
        <v>0</v>
      </c>
      <c r="H699" s="32">
        <v>0</v>
      </c>
      <c r="I699" s="33">
        <v>48</v>
      </c>
      <c r="J699" s="29"/>
      <c r="K699" s="29"/>
      <c r="L699" s="30"/>
    </row>
    <row r="700" spans="1:12">
      <c r="A700" s="31"/>
      <c r="B700" s="26" t="s">
        <v>351</v>
      </c>
      <c r="C700" s="32">
        <v>0</v>
      </c>
      <c r="D700" s="33">
        <v>2</v>
      </c>
      <c r="E700" s="33">
        <v>4</v>
      </c>
      <c r="F700" s="33">
        <v>40</v>
      </c>
      <c r="G700" s="32">
        <v>0</v>
      </c>
      <c r="H700" s="32">
        <v>0</v>
      </c>
      <c r="I700" s="33">
        <v>46</v>
      </c>
      <c r="J700" s="29"/>
      <c r="K700" s="29"/>
      <c r="L700" s="30"/>
    </row>
    <row r="701" spans="1:12">
      <c r="A701" s="31"/>
      <c r="B701" s="26" t="s">
        <v>352</v>
      </c>
      <c r="C701" s="32">
        <v>0</v>
      </c>
      <c r="D701" s="33">
        <v>3</v>
      </c>
      <c r="E701" s="33">
        <v>1</v>
      </c>
      <c r="F701" s="33">
        <v>18</v>
      </c>
      <c r="G701" s="32">
        <v>0</v>
      </c>
      <c r="H701" s="32">
        <v>0</v>
      </c>
      <c r="I701" s="33">
        <v>22</v>
      </c>
      <c r="J701" s="29"/>
      <c r="K701" s="29"/>
      <c r="L701" s="30"/>
    </row>
    <row r="702" spans="1:12">
      <c r="A702" s="31"/>
      <c r="B702" s="26" t="s">
        <v>353</v>
      </c>
      <c r="C702" s="32">
        <v>0</v>
      </c>
      <c r="D702" s="33">
        <v>2</v>
      </c>
      <c r="E702" s="33">
        <v>4</v>
      </c>
      <c r="F702" s="33">
        <v>16</v>
      </c>
      <c r="G702" s="32">
        <v>0</v>
      </c>
      <c r="H702" s="32">
        <v>0</v>
      </c>
      <c r="I702" s="33">
        <v>22</v>
      </c>
      <c r="J702" s="29"/>
      <c r="K702" s="29"/>
      <c r="L702" s="30"/>
    </row>
    <row r="703" spans="1:12">
      <c r="A703" s="31"/>
      <c r="B703" s="26" t="s">
        <v>354</v>
      </c>
      <c r="C703" s="32">
        <v>0</v>
      </c>
      <c r="D703" s="33">
        <v>2</v>
      </c>
      <c r="E703" s="33">
        <v>3</v>
      </c>
      <c r="F703" s="33">
        <v>32</v>
      </c>
      <c r="G703" s="32">
        <v>0</v>
      </c>
      <c r="H703" s="32">
        <v>0</v>
      </c>
      <c r="I703" s="33">
        <v>37</v>
      </c>
      <c r="J703" s="29"/>
      <c r="K703" s="29"/>
      <c r="L703" s="30"/>
    </row>
    <row r="704" spans="1:12">
      <c r="A704" s="31"/>
      <c r="B704" s="26" t="s">
        <v>355</v>
      </c>
      <c r="C704" s="32">
        <v>0</v>
      </c>
      <c r="D704" s="33">
        <v>8</v>
      </c>
      <c r="E704" s="33">
        <v>5</v>
      </c>
      <c r="F704" s="33">
        <v>45</v>
      </c>
      <c r="G704" s="32">
        <v>0</v>
      </c>
      <c r="H704" s="32">
        <v>0</v>
      </c>
      <c r="I704" s="33">
        <v>58</v>
      </c>
      <c r="J704" s="29"/>
      <c r="K704" s="29"/>
      <c r="L704" s="30"/>
    </row>
    <row r="705" spans="1:12">
      <c r="A705" s="31"/>
      <c r="B705" s="26" t="s">
        <v>356</v>
      </c>
      <c r="C705" s="32">
        <v>0</v>
      </c>
      <c r="D705" s="33">
        <v>5</v>
      </c>
      <c r="E705" s="33">
        <v>1</v>
      </c>
      <c r="F705" s="33">
        <v>36</v>
      </c>
      <c r="G705" s="32">
        <v>0</v>
      </c>
      <c r="H705" s="32">
        <v>0</v>
      </c>
      <c r="I705" s="33">
        <v>42</v>
      </c>
      <c r="J705" s="29"/>
      <c r="K705" s="29"/>
      <c r="L705" s="30"/>
    </row>
    <row r="706" spans="1:12">
      <c r="A706" s="31"/>
      <c r="B706" s="26" t="s">
        <v>357</v>
      </c>
      <c r="C706" s="32">
        <v>0</v>
      </c>
      <c r="D706" s="33">
        <v>5</v>
      </c>
      <c r="E706" s="33">
        <v>2</v>
      </c>
      <c r="F706" s="33">
        <v>28</v>
      </c>
      <c r="G706" s="32">
        <v>0</v>
      </c>
      <c r="H706" s="32">
        <v>0</v>
      </c>
      <c r="I706" s="33">
        <v>35</v>
      </c>
      <c r="J706" s="29"/>
      <c r="K706" s="29"/>
      <c r="L706" s="30"/>
    </row>
    <row r="707" spans="1:12">
      <c r="A707" s="31"/>
      <c r="B707" s="26" t="s">
        <v>358</v>
      </c>
      <c r="C707" s="32">
        <v>0</v>
      </c>
      <c r="D707" s="33">
        <v>7</v>
      </c>
      <c r="E707" s="33">
        <v>0</v>
      </c>
      <c r="F707" s="33">
        <v>32</v>
      </c>
      <c r="G707" s="32">
        <v>0</v>
      </c>
      <c r="H707" s="32">
        <v>0</v>
      </c>
      <c r="I707" s="33">
        <v>39</v>
      </c>
      <c r="J707" s="29"/>
      <c r="K707" s="29"/>
      <c r="L707" s="30"/>
    </row>
    <row r="708" spans="1:12">
      <c r="A708" s="31"/>
      <c r="B708" s="26" t="s">
        <v>359</v>
      </c>
      <c r="C708" s="32">
        <v>0</v>
      </c>
      <c r="D708" s="33">
        <v>7</v>
      </c>
      <c r="E708" s="33">
        <v>3</v>
      </c>
      <c r="F708" s="33">
        <v>42</v>
      </c>
      <c r="G708" s="32">
        <v>0</v>
      </c>
      <c r="H708" s="32">
        <v>0</v>
      </c>
      <c r="I708" s="33">
        <v>52</v>
      </c>
      <c r="J708" s="29"/>
      <c r="K708" s="29"/>
      <c r="L708" s="30"/>
    </row>
    <row r="709" spans="1:12">
      <c r="A709" s="31"/>
      <c r="B709" s="26" t="s">
        <v>360</v>
      </c>
      <c r="C709" s="32">
        <v>0</v>
      </c>
      <c r="D709" s="33">
        <v>2</v>
      </c>
      <c r="E709" s="33">
        <v>1</v>
      </c>
      <c r="F709" s="33">
        <v>49</v>
      </c>
      <c r="G709" s="32">
        <v>0</v>
      </c>
      <c r="H709" s="32">
        <v>0</v>
      </c>
      <c r="I709" s="33">
        <v>52</v>
      </c>
      <c r="J709" s="29"/>
      <c r="K709" s="29"/>
      <c r="L709" s="30"/>
    </row>
    <row r="710" spans="1:12">
      <c r="A710" s="31"/>
      <c r="B710" s="26" t="s">
        <v>361</v>
      </c>
      <c r="C710" s="32">
        <v>0</v>
      </c>
      <c r="D710" s="33">
        <v>11</v>
      </c>
      <c r="E710" s="33">
        <v>6</v>
      </c>
      <c r="F710" s="33">
        <v>49</v>
      </c>
      <c r="G710" s="32">
        <v>0</v>
      </c>
      <c r="H710" s="32">
        <v>0</v>
      </c>
      <c r="I710" s="33">
        <v>66</v>
      </c>
      <c r="J710" s="29"/>
      <c r="K710" s="29"/>
      <c r="L710" s="30"/>
    </row>
    <row r="711" spans="1:12">
      <c r="A711" s="31"/>
      <c r="B711" s="26" t="s">
        <v>362</v>
      </c>
      <c r="C711" s="32">
        <v>0</v>
      </c>
      <c r="D711" s="33">
        <v>9</v>
      </c>
      <c r="E711" s="33">
        <v>6</v>
      </c>
      <c r="F711" s="33">
        <v>41</v>
      </c>
      <c r="G711" s="32">
        <v>0</v>
      </c>
      <c r="H711" s="32">
        <v>0</v>
      </c>
      <c r="I711" s="33">
        <v>56</v>
      </c>
      <c r="J711" s="29"/>
      <c r="K711" s="29"/>
      <c r="L711" s="30"/>
    </row>
    <row r="712" spans="1:12">
      <c r="A712" s="31"/>
      <c r="B712" s="26" t="s">
        <v>363</v>
      </c>
      <c r="C712" s="32">
        <v>0</v>
      </c>
      <c r="D712" s="33">
        <v>10</v>
      </c>
      <c r="E712" s="33">
        <v>6</v>
      </c>
      <c r="F712" s="33">
        <v>49</v>
      </c>
      <c r="G712" s="32">
        <v>0</v>
      </c>
      <c r="H712" s="32">
        <v>0</v>
      </c>
      <c r="I712" s="33">
        <v>65</v>
      </c>
      <c r="J712" s="29"/>
      <c r="K712" s="29"/>
      <c r="L712" s="30"/>
    </row>
    <row r="713" spans="1:12">
      <c r="A713" s="31"/>
      <c r="B713" s="26" t="s">
        <v>364</v>
      </c>
      <c r="C713" s="32">
        <v>0</v>
      </c>
      <c r="D713" s="33">
        <v>9</v>
      </c>
      <c r="E713" s="33">
        <v>9</v>
      </c>
      <c r="F713" s="33">
        <v>38</v>
      </c>
      <c r="G713" s="32">
        <v>0</v>
      </c>
      <c r="H713" s="32">
        <v>0</v>
      </c>
      <c r="I713" s="33">
        <v>56</v>
      </c>
      <c r="J713" s="29"/>
      <c r="K713" s="29"/>
      <c r="L713" s="30"/>
    </row>
    <row r="714" spans="1:12">
      <c r="A714" s="31"/>
      <c r="B714" s="26" t="s">
        <v>365</v>
      </c>
      <c r="C714" s="32">
        <v>0</v>
      </c>
      <c r="D714" s="33">
        <v>8</v>
      </c>
      <c r="E714" s="33">
        <v>3</v>
      </c>
      <c r="F714" s="33">
        <v>53</v>
      </c>
      <c r="G714" s="32">
        <v>0</v>
      </c>
      <c r="H714" s="32">
        <v>0</v>
      </c>
      <c r="I714" s="33">
        <v>64</v>
      </c>
      <c r="J714" s="29"/>
      <c r="K714" s="29"/>
      <c r="L714" s="30"/>
    </row>
    <row r="715" spans="1:12">
      <c r="A715" s="31"/>
      <c r="B715" s="26" t="s">
        <v>366</v>
      </c>
      <c r="C715" s="32">
        <v>0</v>
      </c>
      <c r="D715" s="33">
        <v>8</v>
      </c>
      <c r="E715" s="33">
        <v>4</v>
      </c>
      <c r="F715" s="33">
        <v>43</v>
      </c>
      <c r="G715" s="32">
        <v>0</v>
      </c>
      <c r="H715" s="32">
        <v>0</v>
      </c>
      <c r="I715" s="33">
        <v>55</v>
      </c>
      <c r="J715" s="29"/>
      <c r="K715" s="29"/>
      <c r="L715" s="30"/>
    </row>
    <row r="716" spans="1:12">
      <c r="A716" s="31"/>
      <c r="B716" s="26" t="s">
        <v>367</v>
      </c>
      <c r="C716" s="32">
        <v>0</v>
      </c>
      <c r="D716" s="33">
        <v>5</v>
      </c>
      <c r="E716" s="33">
        <v>5</v>
      </c>
      <c r="F716" s="33">
        <v>37</v>
      </c>
      <c r="G716" s="32">
        <v>0</v>
      </c>
      <c r="H716" s="32">
        <v>0</v>
      </c>
      <c r="I716" s="33">
        <v>47</v>
      </c>
      <c r="J716" s="29"/>
      <c r="K716" s="29"/>
      <c r="L716" s="30"/>
    </row>
    <row r="717" spans="1:12">
      <c r="A717" s="31"/>
      <c r="B717" s="26" t="s">
        <v>368</v>
      </c>
      <c r="C717" s="32">
        <v>0</v>
      </c>
      <c r="D717" s="33">
        <v>3</v>
      </c>
      <c r="E717" s="33">
        <v>10</v>
      </c>
      <c r="F717" s="33">
        <v>48</v>
      </c>
      <c r="G717" s="32">
        <v>0</v>
      </c>
      <c r="H717" s="32">
        <v>0</v>
      </c>
      <c r="I717" s="33">
        <v>61</v>
      </c>
      <c r="J717" s="29"/>
      <c r="K717" s="29"/>
      <c r="L717" s="30"/>
    </row>
    <row r="718" spans="1:12">
      <c r="A718" s="31"/>
      <c r="B718" s="26" t="s">
        <v>369</v>
      </c>
      <c r="C718" s="32">
        <v>0</v>
      </c>
      <c r="D718" s="33">
        <v>5</v>
      </c>
      <c r="E718" s="33">
        <v>7</v>
      </c>
      <c r="F718" s="33">
        <v>39</v>
      </c>
      <c r="G718" s="32">
        <v>0</v>
      </c>
      <c r="H718" s="32">
        <v>0</v>
      </c>
      <c r="I718" s="33">
        <v>51</v>
      </c>
      <c r="J718" s="29"/>
      <c r="K718" s="29"/>
      <c r="L718" s="30"/>
    </row>
    <row r="719" spans="1:12">
      <c r="A719" s="31"/>
      <c r="B719" s="26" t="s">
        <v>370</v>
      </c>
      <c r="C719" s="32">
        <v>0</v>
      </c>
      <c r="D719" s="33">
        <v>5</v>
      </c>
      <c r="E719" s="33">
        <v>7</v>
      </c>
      <c r="F719" s="33">
        <v>31</v>
      </c>
      <c r="G719" s="32">
        <v>0</v>
      </c>
      <c r="H719" s="32">
        <v>0</v>
      </c>
      <c r="I719" s="33">
        <v>43</v>
      </c>
      <c r="J719" s="29"/>
      <c r="K719" s="29"/>
      <c r="L719" s="30"/>
    </row>
    <row r="720" spans="1:12">
      <c r="A720" s="31"/>
      <c r="B720" s="26" t="s">
        <v>371</v>
      </c>
      <c r="C720" s="32">
        <v>0</v>
      </c>
      <c r="D720" s="33">
        <v>7</v>
      </c>
      <c r="E720" s="33">
        <v>6</v>
      </c>
      <c r="F720" s="33">
        <v>44</v>
      </c>
      <c r="G720" s="32">
        <v>0</v>
      </c>
      <c r="H720" s="32">
        <v>0</v>
      </c>
      <c r="I720" s="33">
        <v>57</v>
      </c>
      <c r="J720" s="29"/>
      <c r="K720" s="29"/>
      <c r="L720" s="30"/>
    </row>
    <row r="721" spans="1:12">
      <c r="A721" s="31"/>
      <c r="B721" s="26" t="s">
        <v>372</v>
      </c>
      <c r="C721" s="32">
        <v>0</v>
      </c>
      <c r="D721" s="33">
        <v>6</v>
      </c>
      <c r="E721" s="33">
        <v>6</v>
      </c>
      <c r="F721" s="33">
        <v>64</v>
      </c>
      <c r="G721" s="32">
        <v>0</v>
      </c>
      <c r="H721" s="32">
        <v>0</v>
      </c>
      <c r="I721" s="33">
        <v>76</v>
      </c>
      <c r="J721" s="29"/>
      <c r="K721" s="29"/>
      <c r="L721" s="30"/>
    </row>
    <row r="722" spans="1:12">
      <c r="A722" s="31"/>
      <c r="B722" s="26" t="s">
        <v>373</v>
      </c>
      <c r="C722" s="32">
        <v>0</v>
      </c>
      <c r="D722" s="33">
        <v>6</v>
      </c>
      <c r="E722" s="33">
        <v>7</v>
      </c>
      <c r="F722" s="33">
        <v>62</v>
      </c>
      <c r="G722" s="32">
        <v>0</v>
      </c>
      <c r="H722" s="32">
        <v>0</v>
      </c>
      <c r="I722" s="33">
        <v>75</v>
      </c>
      <c r="J722" s="29"/>
      <c r="K722" s="29"/>
      <c r="L722" s="30"/>
    </row>
    <row r="723" spans="1:12">
      <c r="A723" s="31"/>
      <c r="B723" s="26" t="s">
        <v>374</v>
      </c>
      <c r="C723" s="32">
        <v>0</v>
      </c>
      <c r="D723" s="33">
        <v>12</v>
      </c>
      <c r="E723" s="33">
        <v>7</v>
      </c>
      <c r="F723" s="33">
        <v>50</v>
      </c>
      <c r="G723" s="32">
        <v>0</v>
      </c>
      <c r="H723" s="32">
        <v>0</v>
      </c>
      <c r="I723" s="33">
        <v>69</v>
      </c>
      <c r="J723" s="29"/>
      <c r="K723" s="29"/>
      <c r="L723" s="30"/>
    </row>
    <row r="724" spans="1:12">
      <c r="A724" s="31"/>
      <c r="B724" s="26" t="s">
        <v>375</v>
      </c>
      <c r="C724" s="32">
        <v>0</v>
      </c>
      <c r="D724" s="33">
        <v>7</v>
      </c>
      <c r="E724" s="33">
        <v>9</v>
      </c>
      <c r="F724" s="33">
        <v>35</v>
      </c>
      <c r="G724" s="32">
        <v>0</v>
      </c>
      <c r="H724" s="32">
        <v>0</v>
      </c>
      <c r="I724" s="33">
        <v>51</v>
      </c>
    </row>
    <row r="725" spans="1:12">
      <c r="A725" s="31"/>
      <c r="B725" s="26" t="s">
        <v>376</v>
      </c>
      <c r="C725" s="32">
        <v>0</v>
      </c>
      <c r="D725" s="33">
        <v>9</v>
      </c>
      <c r="E725" s="33">
        <v>13</v>
      </c>
      <c r="F725" s="33">
        <v>37</v>
      </c>
      <c r="G725" s="32">
        <v>0</v>
      </c>
      <c r="H725" s="32">
        <v>0</v>
      </c>
      <c r="I725" s="33">
        <v>59</v>
      </c>
    </row>
    <row r="726" spans="1:12">
      <c r="A726" s="31"/>
      <c r="B726" s="26" t="s">
        <v>377</v>
      </c>
      <c r="C726" s="32">
        <v>0</v>
      </c>
      <c r="D726" s="33">
        <v>11</v>
      </c>
      <c r="E726" s="33">
        <v>6</v>
      </c>
      <c r="F726" s="33">
        <v>48</v>
      </c>
      <c r="G726" s="32">
        <v>0</v>
      </c>
      <c r="H726" s="32">
        <v>0</v>
      </c>
      <c r="I726" s="33">
        <v>65</v>
      </c>
    </row>
    <row r="727" spans="1:12">
      <c r="A727" s="31"/>
      <c r="B727" s="26" t="s">
        <v>378</v>
      </c>
      <c r="C727" s="32">
        <v>0</v>
      </c>
      <c r="D727" s="33">
        <v>7</v>
      </c>
      <c r="E727" s="33">
        <v>6</v>
      </c>
      <c r="F727" s="33">
        <v>46</v>
      </c>
      <c r="G727" s="32">
        <v>0</v>
      </c>
      <c r="H727" s="32">
        <v>0</v>
      </c>
      <c r="I727" s="33">
        <v>59</v>
      </c>
    </row>
    <row r="728" spans="1:12">
      <c r="A728" s="31"/>
      <c r="B728" s="26" t="s">
        <v>379</v>
      </c>
      <c r="C728" s="32">
        <v>0</v>
      </c>
      <c r="D728" s="33">
        <v>5</v>
      </c>
      <c r="E728" s="33">
        <v>4</v>
      </c>
      <c r="F728" s="33">
        <v>38</v>
      </c>
      <c r="G728" s="32">
        <v>0</v>
      </c>
      <c r="H728" s="32">
        <v>0</v>
      </c>
      <c r="I728" s="33">
        <v>47</v>
      </c>
    </row>
    <row r="729" spans="1:12">
      <c r="A729" s="31"/>
      <c r="B729" s="26" t="s">
        <v>380</v>
      </c>
      <c r="C729" s="32">
        <v>0</v>
      </c>
      <c r="D729" s="33">
        <v>4</v>
      </c>
      <c r="E729" s="33">
        <v>6</v>
      </c>
      <c r="F729" s="33">
        <v>50</v>
      </c>
      <c r="G729" s="32">
        <v>0</v>
      </c>
      <c r="H729" s="32">
        <v>0</v>
      </c>
      <c r="I729" s="33">
        <v>60</v>
      </c>
    </row>
    <row r="730" spans="1:12">
      <c r="A730" s="31"/>
      <c r="B730" s="26" t="s">
        <v>381</v>
      </c>
      <c r="C730" s="32">
        <v>0</v>
      </c>
      <c r="D730" s="33">
        <v>6</v>
      </c>
      <c r="E730" s="33">
        <v>10</v>
      </c>
      <c r="F730" s="33">
        <v>43</v>
      </c>
      <c r="G730" s="32">
        <v>0</v>
      </c>
      <c r="H730" s="32">
        <v>0</v>
      </c>
      <c r="I730" s="33">
        <v>59</v>
      </c>
    </row>
    <row r="731" spans="1:12">
      <c r="A731" s="31"/>
      <c r="B731" s="26" t="s">
        <v>382</v>
      </c>
      <c r="C731" s="32">
        <v>0</v>
      </c>
      <c r="D731" s="33">
        <v>8</v>
      </c>
      <c r="E731" s="33">
        <v>6</v>
      </c>
      <c r="F731" s="33">
        <v>45</v>
      </c>
      <c r="G731" s="32">
        <v>0</v>
      </c>
      <c r="H731" s="32">
        <v>0</v>
      </c>
      <c r="I731" s="33">
        <v>59</v>
      </c>
    </row>
    <row r="732" spans="1:12">
      <c r="A732" s="31"/>
      <c r="B732" s="26" t="s">
        <v>383</v>
      </c>
      <c r="C732" s="32">
        <v>0</v>
      </c>
      <c r="D732" s="33">
        <v>7</v>
      </c>
      <c r="E732" s="33">
        <v>3</v>
      </c>
      <c r="F732" s="33">
        <v>44</v>
      </c>
      <c r="G732" s="32">
        <v>0</v>
      </c>
      <c r="H732" s="32">
        <v>0</v>
      </c>
      <c r="I732" s="33">
        <v>54</v>
      </c>
    </row>
    <row r="733" spans="1:12">
      <c r="A733" s="31"/>
      <c r="B733" s="26" t="s">
        <v>384</v>
      </c>
      <c r="C733" s="32">
        <v>0</v>
      </c>
      <c r="D733" s="33">
        <v>6</v>
      </c>
      <c r="E733" s="33">
        <v>4</v>
      </c>
      <c r="F733" s="33">
        <v>53</v>
      </c>
      <c r="G733" s="32">
        <v>0</v>
      </c>
      <c r="H733" s="32">
        <v>0</v>
      </c>
      <c r="I733" s="33">
        <v>63</v>
      </c>
    </row>
    <row r="734" spans="1:12">
      <c r="A734" s="31"/>
      <c r="B734" s="26" t="s">
        <v>385</v>
      </c>
      <c r="C734" s="32">
        <v>0</v>
      </c>
      <c r="D734" s="33">
        <v>5</v>
      </c>
      <c r="E734" s="33">
        <v>4</v>
      </c>
      <c r="F734" s="33">
        <v>51</v>
      </c>
      <c r="G734" s="32">
        <v>0</v>
      </c>
      <c r="H734" s="32">
        <v>0</v>
      </c>
      <c r="I734" s="33">
        <v>60</v>
      </c>
    </row>
    <row r="735" spans="1:12">
      <c r="A735" s="31"/>
      <c r="B735" s="26" t="s">
        <v>386</v>
      </c>
      <c r="C735" s="32">
        <v>0</v>
      </c>
      <c r="D735" s="33">
        <v>5</v>
      </c>
      <c r="E735" s="33">
        <v>4</v>
      </c>
      <c r="F735" s="33">
        <v>40</v>
      </c>
      <c r="G735" s="32">
        <v>0</v>
      </c>
      <c r="H735" s="32">
        <v>0</v>
      </c>
      <c r="I735" s="33">
        <v>49</v>
      </c>
    </row>
    <row r="736" spans="1:12">
      <c r="A736" s="31"/>
      <c r="B736" s="26" t="s">
        <v>387</v>
      </c>
      <c r="C736" s="32">
        <v>0</v>
      </c>
      <c r="D736" s="33">
        <v>5</v>
      </c>
      <c r="E736" s="33">
        <v>2</v>
      </c>
      <c r="F736" s="33">
        <v>33</v>
      </c>
      <c r="G736" s="32">
        <v>0</v>
      </c>
      <c r="H736" s="32">
        <v>0</v>
      </c>
      <c r="I736" s="33">
        <v>40</v>
      </c>
    </row>
    <row r="737" spans="1:9">
      <c r="A737" s="31"/>
      <c r="B737" s="26" t="s">
        <v>388</v>
      </c>
      <c r="C737" s="32">
        <v>0</v>
      </c>
      <c r="D737" s="33">
        <v>6</v>
      </c>
      <c r="E737" s="33">
        <v>1</v>
      </c>
      <c r="F737" s="33">
        <v>39</v>
      </c>
      <c r="G737" s="32">
        <v>0</v>
      </c>
      <c r="H737" s="32">
        <v>0</v>
      </c>
      <c r="I737" s="33">
        <v>46</v>
      </c>
    </row>
    <row r="738" spans="1:9">
      <c r="A738" s="31"/>
      <c r="B738" s="26" t="s">
        <v>389</v>
      </c>
      <c r="C738" s="32">
        <v>0</v>
      </c>
      <c r="D738" s="33">
        <v>3</v>
      </c>
      <c r="E738" s="33">
        <v>4</v>
      </c>
      <c r="F738" s="33">
        <v>51</v>
      </c>
      <c r="G738" s="32">
        <v>0</v>
      </c>
      <c r="H738" s="32">
        <v>0</v>
      </c>
      <c r="I738" s="33">
        <v>58</v>
      </c>
    </row>
    <row r="739" spans="1:9">
      <c r="B739" s="26" t="s">
        <v>390</v>
      </c>
      <c r="C739" s="32">
        <v>0</v>
      </c>
      <c r="D739" s="33">
        <v>6</v>
      </c>
      <c r="E739" s="33">
        <v>5</v>
      </c>
      <c r="F739" s="33">
        <v>53</v>
      </c>
      <c r="G739" s="32">
        <v>0</v>
      </c>
      <c r="H739" s="32">
        <v>0</v>
      </c>
      <c r="I739" s="33">
        <v>64</v>
      </c>
    </row>
    <row r="740" spans="1:9">
      <c r="B740" s="26" t="s">
        <v>391</v>
      </c>
      <c r="C740" s="32">
        <v>0</v>
      </c>
      <c r="D740" s="33">
        <v>6</v>
      </c>
      <c r="E740" s="33">
        <v>8</v>
      </c>
      <c r="F740" s="33">
        <v>61</v>
      </c>
      <c r="G740" s="32">
        <v>0</v>
      </c>
      <c r="H740" s="32">
        <v>0</v>
      </c>
      <c r="I740" s="33">
        <v>75</v>
      </c>
    </row>
    <row r="741" spans="1:9">
      <c r="B741" s="26" t="s">
        <v>392</v>
      </c>
      <c r="C741" s="32">
        <v>0</v>
      </c>
      <c r="D741" s="33">
        <v>9</v>
      </c>
      <c r="E741" s="33">
        <v>4</v>
      </c>
      <c r="F741" s="33">
        <v>46</v>
      </c>
      <c r="G741" s="32">
        <v>0</v>
      </c>
      <c r="H741" s="32">
        <v>0</v>
      </c>
      <c r="I741" s="33">
        <v>59</v>
      </c>
    </row>
    <row r="742" spans="1:9">
      <c r="B742" s="26" t="s">
        <v>393</v>
      </c>
      <c r="C742" s="32">
        <v>0</v>
      </c>
      <c r="D742" s="33">
        <v>8</v>
      </c>
      <c r="E742" s="33">
        <v>4</v>
      </c>
      <c r="F742" s="33">
        <v>42</v>
      </c>
      <c r="G742" s="32">
        <v>0</v>
      </c>
      <c r="H742" s="32">
        <v>0</v>
      </c>
      <c r="I742" s="33">
        <v>54</v>
      </c>
    </row>
    <row r="743" spans="1:9">
      <c r="B743" s="26" t="s">
        <v>394</v>
      </c>
      <c r="C743" s="32">
        <v>0</v>
      </c>
      <c r="D743" s="33">
        <v>8</v>
      </c>
      <c r="E743" s="33">
        <v>4</v>
      </c>
      <c r="F743" s="33">
        <v>42</v>
      </c>
      <c r="G743" s="32">
        <v>0</v>
      </c>
      <c r="H743" s="32">
        <v>0</v>
      </c>
      <c r="I743" s="33">
        <v>54</v>
      </c>
    </row>
    <row r="744" spans="1:9">
      <c r="B744" s="26" t="s">
        <v>395</v>
      </c>
      <c r="C744" s="32">
        <v>0</v>
      </c>
      <c r="D744" s="33">
        <v>9</v>
      </c>
      <c r="E744" s="33">
        <v>4</v>
      </c>
      <c r="F744" s="33">
        <v>14</v>
      </c>
      <c r="G744" s="32">
        <v>0</v>
      </c>
      <c r="H744" s="32">
        <v>0</v>
      </c>
      <c r="I744" s="33">
        <v>27</v>
      </c>
    </row>
    <row r="745" spans="1:9">
      <c r="B745" s="26" t="s">
        <v>396</v>
      </c>
      <c r="C745" s="32">
        <v>0</v>
      </c>
      <c r="D745" s="33">
        <v>11</v>
      </c>
      <c r="E745" s="33">
        <v>1</v>
      </c>
      <c r="F745" s="33">
        <v>27</v>
      </c>
      <c r="G745" s="32">
        <v>0</v>
      </c>
      <c r="H745" s="32">
        <v>0</v>
      </c>
      <c r="I745" s="33">
        <v>39</v>
      </c>
    </row>
    <row r="746" spans="1:9">
      <c r="B746" s="26" t="s">
        <v>397</v>
      </c>
      <c r="C746" s="32">
        <v>0</v>
      </c>
      <c r="D746" s="33">
        <v>8</v>
      </c>
      <c r="E746" s="33">
        <v>0</v>
      </c>
      <c r="F746" s="33">
        <v>27</v>
      </c>
      <c r="G746" s="32">
        <v>0</v>
      </c>
      <c r="H746" s="32">
        <v>0</v>
      </c>
      <c r="I746" s="33">
        <v>35</v>
      </c>
    </row>
    <row r="747" spans="1:9">
      <c r="B747" s="26" t="s">
        <v>398</v>
      </c>
      <c r="C747" s="32">
        <v>0</v>
      </c>
      <c r="D747" s="33">
        <v>4</v>
      </c>
      <c r="E747" s="33">
        <v>4</v>
      </c>
      <c r="F747" s="33">
        <v>51</v>
      </c>
      <c r="G747" s="32">
        <v>0</v>
      </c>
      <c r="H747" s="32">
        <v>0</v>
      </c>
      <c r="I747" s="33">
        <v>59</v>
      </c>
    </row>
    <row r="748" spans="1:9">
      <c r="B748" s="26" t="s">
        <v>399</v>
      </c>
      <c r="C748" s="32">
        <v>0</v>
      </c>
      <c r="D748" s="33">
        <v>6</v>
      </c>
      <c r="E748" s="33">
        <v>5</v>
      </c>
      <c r="F748" s="33">
        <v>31</v>
      </c>
      <c r="G748" s="32">
        <v>0</v>
      </c>
      <c r="H748" s="32">
        <v>0</v>
      </c>
      <c r="I748" s="33">
        <v>42</v>
      </c>
    </row>
    <row r="749" spans="1:9">
      <c r="B749" s="26" t="s">
        <v>400</v>
      </c>
      <c r="C749" s="32">
        <v>0</v>
      </c>
      <c r="D749" s="33">
        <v>4</v>
      </c>
      <c r="E749" s="33">
        <v>4</v>
      </c>
      <c r="F749" s="33">
        <v>25</v>
      </c>
      <c r="G749" s="32">
        <v>0</v>
      </c>
      <c r="H749" s="32">
        <v>0</v>
      </c>
      <c r="I749" s="33">
        <v>33</v>
      </c>
    </row>
    <row r="750" spans="1:9">
      <c r="B750" s="26" t="s">
        <v>401</v>
      </c>
      <c r="C750" s="32">
        <v>0</v>
      </c>
      <c r="D750" s="33">
        <v>4</v>
      </c>
      <c r="E750" s="33">
        <v>2</v>
      </c>
      <c r="F750" s="33">
        <v>32</v>
      </c>
      <c r="G750" s="32">
        <v>0</v>
      </c>
      <c r="H750" s="32">
        <v>0</v>
      </c>
      <c r="I750" s="33">
        <v>38</v>
      </c>
    </row>
    <row r="751" spans="1:9">
      <c r="B751" s="26" t="s">
        <v>402</v>
      </c>
      <c r="C751" s="32">
        <v>0</v>
      </c>
      <c r="D751" s="33">
        <v>5</v>
      </c>
      <c r="E751" s="33">
        <v>1</v>
      </c>
      <c r="F751" s="33">
        <v>29</v>
      </c>
      <c r="G751" s="32">
        <v>0</v>
      </c>
      <c r="H751" s="32">
        <v>0</v>
      </c>
      <c r="I751" s="33">
        <v>35</v>
      </c>
    </row>
    <row r="752" spans="1:9">
      <c r="B752" s="26" t="s">
        <v>403</v>
      </c>
      <c r="C752" s="32">
        <v>0</v>
      </c>
      <c r="D752" s="33">
        <v>8</v>
      </c>
      <c r="E752" s="33">
        <v>3</v>
      </c>
      <c r="F752" s="33">
        <v>30</v>
      </c>
      <c r="G752" s="32">
        <v>0</v>
      </c>
      <c r="H752" s="32">
        <v>0</v>
      </c>
      <c r="I752" s="33">
        <v>41</v>
      </c>
    </row>
    <row r="753" spans="2:9">
      <c r="B753" s="26" t="s">
        <v>404</v>
      </c>
      <c r="C753" s="32">
        <v>0</v>
      </c>
      <c r="D753" s="33">
        <v>6</v>
      </c>
      <c r="E753" s="33">
        <v>4</v>
      </c>
      <c r="F753" s="33">
        <v>23</v>
      </c>
      <c r="G753" s="32">
        <v>0</v>
      </c>
      <c r="H753" s="32">
        <v>0</v>
      </c>
      <c r="I753" s="33">
        <v>33</v>
      </c>
    </row>
    <row r="754" spans="2:9">
      <c r="B754" s="26" t="s">
        <v>405</v>
      </c>
      <c r="C754" s="32">
        <v>0</v>
      </c>
      <c r="D754" s="33">
        <v>4</v>
      </c>
      <c r="E754" s="33">
        <v>3</v>
      </c>
      <c r="F754" s="33">
        <v>21</v>
      </c>
      <c r="G754" s="32">
        <v>0</v>
      </c>
      <c r="H754" s="32">
        <v>0</v>
      </c>
      <c r="I754" s="33">
        <v>28</v>
      </c>
    </row>
    <row r="755" spans="2:9">
      <c r="B755" s="26" t="s">
        <v>406</v>
      </c>
      <c r="C755" s="32">
        <v>0</v>
      </c>
      <c r="D755" s="33">
        <v>4</v>
      </c>
      <c r="E755" s="33">
        <v>3</v>
      </c>
      <c r="F755" s="33">
        <v>21</v>
      </c>
      <c r="G755" s="32">
        <v>0</v>
      </c>
      <c r="H755" s="32">
        <v>0</v>
      </c>
      <c r="I755" s="33">
        <v>28</v>
      </c>
    </row>
    <row r="756" spans="2:9">
      <c r="B756" s="26" t="s">
        <v>407</v>
      </c>
      <c r="C756" s="32">
        <v>0</v>
      </c>
      <c r="D756" s="33">
        <v>5</v>
      </c>
      <c r="E756" s="33">
        <v>3</v>
      </c>
      <c r="F756" s="33">
        <v>13</v>
      </c>
      <c r="G756" s="32">
        <v>0</v>
      </c>
      <c r="H756" s="32">
        <v>0</v>
      </c>
      <c r="I756" s="33">
        <v>21</v>
      </c>
    </row>
    <row r="757" spans="2:9">
      <c r="B757" s="26" t="s">
        <v>408</v>
      </c>
      <c r="C757" s="32">
        <v>0</v>
      </c>
      <c r="D757" s="33">
        <v>3</v>
      </c>
      <c r="E757" s="33">
        <v>3</v>
      </c>
      <c r="F757" s="33">
        <v>29</v>
      </c>
      <c r="G757" s="32">
        <v>0</v>
      </c>
      <c r="H757" s="32">
        <v>0</v>
      </c>
      <c r="I757" s="33">
        <v>35</v>
      </c>
    </row>
    <row r="758" spans="2:9">
      <c r="B758" s="26" t="s">
        <v>409</v>
      </c>
      <c r="C758" s="32">
        <v>0</v>
      </c>
      <c r="D758" s="33">
        <v>8</v>
      </c>
      <c r="E758" s="33">
        <v>4</v>
      </c>
      <c r="F758" s="33">
        <v>32</v>
      </c>
      <c r="G758" s="32">
        <v>0</v>
      </c>
      <c r="H758" s="32">
        <v>0</v>
      </c>
      <c r="I758" s="33">
        <v>44</v>
      </c>
    </row>
    <row r="759" spans="2:9">
      <c r="B759" s="26" t="s">
        <v>410</v>
      </c>
      <c r="C759" s="32">
        <v>0</v>
      </c>
      <c r="D759" s="33">
        <v>6</v>
      </c>
      <c r="E759" s="33">
        <v>3</v>
      </c>
      <c r="F759" s="33">
        <v>34</v>
      </c>
      <c r="G759" s="32">
        <v>0</v>
      </c>
      <c r="H759" s="32">
        <v>0</v>
      </c>
      <c r="I759" s="33">
        <v>43</v>
      </c>
    </row>
    <row r="760" spans="2:9">
      <c r="B760" s="26" t="s">
        <v>411</v>
      </c>
      <c r="C760" s="32">
        <v>0</v>
      </c>
      <c r="D760" s="33">
        <v>7</v>
      </c>
      <c r="E760" s="33">
        <v>3</v>
      </c>
      <c r="F760" s="33">
        <v>25</v>
      </c>
      <c r="G760" s="32">
        <v>0</v>
      </c>
      <c r="H760" s="32">
        <v>0</v>
      </c>
      <c r="I760" s="33">
        <v>35</v>
      </c>
    </row>
    <row r="761" spans="2:9">
      <c r="B761" s="26" t="s">
        <v>412</v>
      </c>
      <c r="C761" s="32">
        <v>0</v>
      </c>
      <c r="D761" s="33">
        <v>4</v>
      </c>
      <c r="E761" s="33">
        <v>3</v>
      </c>
      <c r="F761" s="33">
        <v>40</v>
      </c>
      <c r="G761" s="32">
        <v>0</v>
      </c>
      <c r="H761" s="32">
        <v>0</v>
      </c>
      <c r="I761" s="33">
        <v>47</v>
      </c>
    </row>
    <row r="762" spans="2:9">
      <c r="B762" s="26" t="s">
        <v>413</v>
      </c>
      <c r="C762" s="32">
        <v>0</v>
      </c>
      <c r="D762" s="33">
        <v>3</v>
      </c>
      <c r="E762" s="33">
        <v>1</v>
      </c>
      <c r="F762" s="33">
        <v>39</v>
      </c>
      <c r="G762" s="32">
        <v>0</v>
      </c>
      <c r="H762" s="32">
        <v>0</v>
      </c>
      <c r="I762" s="33">
        <v>43</v>
      </c>
    </row>
    <row r="763" spans="2:9">
      <c r="B763" s="26" t="s">
        <v>414</v>
      </c>
      <c r="C763" s="32">
        <v>0</v>
      </c>
      <c r="D763" s="33">
        <v>7</v>
      </c>
      <c r="E763" s="33">
        <v>1</v>
      </c>
      <c r="F763" s="33">
        <v>31</v>
      </c>
      <c r="G763" s="32">
        <v>0</v>
      </c>
      <c r="H763" s="32">
        <v>0</v>
      </c>
      <c r="I763" s="33">
        <v>39</v>
      </c>
    </row>
    <row r="764" spans="2:9">
      <c r="B764" s="26" t="s">
        <v>415</v>
      </c>
      <c r="C764" s="32">
        <v>0</v>
      </c>
      <c r="D764" s="33">
        <v>9</v>
      </c>
      <c r="E764" s="33">
        <v>4</v>
      </c>
      <c r="F764" s="33">
        <v>28</v>
      </c>
      <c r="G764" s="32">
        <v>0</v>
      </c>
      <c r="H764" s="32">
        <v>0</v>
      </c>
      <c r="I764" s="33">
        <v>41</v>
      </c>
    </row>
    <row r="765" spans="2:9">
      <c r="B765" s="26" t="s">
        <v>416</v>
      </c>
      <c r="C765" s="32">
        <v>0</v>
      </c>
      <c r="D765" s="33">
        <v>8</v>
      </c>
      <c r="E765" s="33">
        <v>2</v>
      </c>
      <c r="F765" s="33">
        <v>27</v>
      </c>
      <c r="G765" s="32">
        <v>0</v>
      </c>
      <c r="H765" s="32">
        <v>0</v>
      </c>
      <c r="I765" s="33">
        <v>37</v>
      </c>
    </row>
    <row r="766" spans="2:9">
      <c r="B766" s="26" t="s">
        <v>417</v>
      </c>
      <c r="C766" s="32">
        <v>0</v>
      </c>
      <c r="D766" s="33">
        <v>4</v>
      </c>
      <c r="E766" s="33">
        <v>2</v>
      </c>
      <c r="F766" s="33">
        <v>29</v>
      </c>
      <c r="G766" s="32">
        <v>0</v>
      </c>
      <c r="H766" s="32">
        <v>0</v>
      </c>
      <c r="I766" s="33">
        <v>35</v>
      </c>
    </row>
    <row r="767" spans="2:9">
      <c r="B767" s="26" t="s">
        <v>418</v>
      </c>
      <c r="C767" s="32">
        <v>0</v>
      </c>
      <c r="D767" s="33">
        <v>5</v>
      </c>
      <c r="E767" s="33">
        <v>0</v>
      </c>
      <c r="F767" s="33">
        <v>18</v>
      </c>
      <c r="G767" s="32">
        <v>0</v>
      </c>
      <c r="H767" s="32">
        <v>0</v>
      </c>
      <c r="I767" s="33">
        <v>23</v>
      </c>
    </row>
    <row r="768" spans="2:9">
      <c r="B768" s="26" t="s">
        <v>419</v>
      </c>
      <c r="C768" s="32">
        <v>0</v>
      </c>
      <c r="D768" s="33">
        <v>4</v>
      </c>
      <c r="E768" s="33">
        <v>3</v>
      </c>
      <c r="F768" s="33">
        <v>21</v>
      </c>
      <c r="G768" s="32">
        <v>0</v>
      </c>
      <c r="H768" s="32">
        <v>0</v>
      </c>
      <c r="I768" s="33">
        <v>28</v>
      </c>
    </row>
    <row r="769" spans="2:9">
      <c r="B769" s="26" t="s">
        <v>420</v>
      </c>
      <c r="C769" s="32">
        <v>0</v>
      </c>
      <c r="D769" s="33">
        <v>8</v>
      </c>
      <c r="E769" s="33">
        <v>3</v>
      </c>
      <c r="F769" s="33">
        <v>34</v>
      </c>
      <c r="G769" s="32">
        <v>0</v>
      </c>
      <c r="H769" s="32">
        <v>0</v>
      </c>
      <c r="I769" s="33">
        <v>45</v>
      </c>
    </row>
    <row r="770" spans="2:9">
      <c r="B770" s="26" t="s">
        <v>421</v>
      </c>
      <c r="C770" s="32">
        <v>0</v>
      </c>
      <c r="D770" s="33">
        <v>5</v>
      </c>
      <c r="E770" s="33">
        <v>6</v>
      </c>
      <c r="F770" s="33">
        <v>35</v>
      </c>
      <c r="G770" s="32">
        <v>0</v>
      </c>
      <c r="H770" s="32">
        <v>0</v>
      </c>
      <c r="I770" s="33">
        <v>46</v>
      </c>
    </row>
    <row r="771" spans="2:9">
      <c r="B771" s="26" t="s">
        <v>422</v>
      </c>
      <c r="C771" s="32">
        <v>0</v>
      </c>
      <c r="D771" s="33">
        <v>6</v>
      </c>
      <c r="E771" s="33">
        <v>4</v>
      </c>
      <c r="F771" s="33">
        <v>29</v>
      </c>
      <c r="G771" s="32">
        <v>0</v>
      </c>
      <c r="H771" s="32">
        <v>0</v>
      </c>
      <c r="I771" s="33">
        <v>39</v>
      </c>
    </row>
    <row r="772" spans="2:9">
      <c r="B772" s="26" t="s">
        <v>423</v>
      </c>
      <c r="C772" s="32">
        <v>0</v>
      </c>
      <c r="D772" s="33">
        <v>8</v>
      </c>
      <c r="E772" s="33">
        <v>3</v>
      </c>
      <c r="F772" s="33">
        <v>29</v>
      </c>
      <c r="G772" s="32">
        <v>0</v>
      </c>
      <c r="H772" s="32">
        <v>0</v>
      </c>
      <c r="I772" s="33">
        <v>40</v>
      </c>
    </row>
    <row r="773" spans="2:9">
      <c r="B773" s="26" t="s">
        <v>424</v>
      </c>
      <c r="C773" s="32">
        <v>0</v>
      </c>
      <c r="D773" s="33">
        <v>9</v>
      </c>
      <c r="E773" s="33">
        <v>5</v>
      </c>
      <c r="F773" s="33">
        <v>46</v>
      </c>
      <c r="G773" s="32">
        <v>0</v>
      </c>
      <c r="H773" s="32">
        <v>0</v>
      </c>
      <c r="I773" s="33">
        <v>60</v>
      </c>
    </row>
    <row r="774" spans="2:9">
      <c r="B774" s="26" t="s">
        <v>425</v>
      </c>
      <c r="C774" s="32">
        <v>0</v>
      </c>
      <c r="D774" s="33">
        <v>2</v>
      </c>
      <c r="E774" s="33">
        <v>4</v>
      </c>
      <c r="F774" s="33">
        <v>47</v>
      </c>
      <c r="G774" s="32">
        <v>0</v>
      </c>
      <c r="H774" s="32">
        <v>0</v>
      </c>
      <c r="I774" s="33" t="e">
        <f>#REF!</f>
        <v>#REF!</v>
      </c>
    </row>
    <row r="775" spans="2:9">
      <c r="B775" s="26" t="s">
        <v>426</v>
      </c>
      <c r="C775" s="32">
        <v>0</v>
      </c>
      <c r="D775" s="33">
        <v>2</v>
      </c>
      <c r="E775" s="33">
        <v>1</v>
      </c>
      <c r="F775" s="33">
        <v>30</v>
      </c>
      <c r="G775" s="32">
        <v>0</v>
      </c>
      <c r="H775" s="32">
        <v>0</v>
      </c>
      <c r="I775" s="33">
        <v>33</v>
      </c>
    </row>
    <row r="776" spans="2:9">
      <c r="B776" s="26" t="s">
        <v>427</v>
      </c>
      <c r="C776" s="32">
        <v>0</v>
      </c>
      <c r="D776" s="33">
        <v>1</v>
      </c>
      <c r="E776" s="33">
        <v>3</v>
      </c>
      <c r="F776" s="33">
        <v>24</v>
      </c>
      <c r="G776" s="32">
        <v>0</v>
      </c>
      <c r="H776" s="32">
        <v>0</v>
      </c>
      <c r="I776" s="33">
        <v>28</v>
      </c>
    </row>
    <row r="777" spans="2:9">
      <c r="B777" s="26" t="s">
        <v>428</v>
      </c>
      <c r="C777" s="32">
        <v>0</v>
      </c>
      <c r="D777" s="33">
        <v>6</v>
      </c>
      <c r="E777" s="33">
        <v>5</v>
      </c>
      <c r="F777" s="33">
        <v>25</v>
      </c>
      <c r="G777" s="32">
        <v>0</v>
      </c>
      <c r="H777" s="32">
        <v>0</v>
      </c>
      <c r="I777" s="33">
        <v>36</v>
      </c>
    </row>
    <row r="778" spans="2:9">
      <c r="B778" s="26" t="s">
        <v>429</v>
      </c>
      <c r="C778" s="32">
        <v>0</v>
      </c>
      <c r="D778" s="33">
        <v>4</v>
      </c>
      <c r="E778" s="33">
        <v>3</v>
      </c>
      <c r="F778" s="33">
        <v>33</v>
      </c>
      <c r="G778" s="32">
        <v>0</v>
      </c>
      <c r="H778" s="32">
        <v>0</v>
      </c>
      <c r="I778" s="33">
        <v>40</v>
      </c>
    </row>
    <row r="779" spans="2:9">
      <c r="B779" s="26" t="s">
        <v>430</v>
      </c>
      <c r="C779" s="32">
        <v>0</v>
      </c>
      <c r="D779" s="33">
        <v>6</v>
      </c>
      <c r="E779" s="33">
        <v>5</v>
      </c>
      <c r="F779" s="33">
        <v>30</v>
      </c>
      <c r="G779" s="32">
        <v>0</v>
      </c>
      <c r="H779" s="32">
        <v>0</v>
      </c>
      <c r="I779" s="33">
        <v>41</v>
      </c>
    </row>
    <row r="780" spans="2:9">
      <c r="B780" s="26" t="s">
        <v>431</v>
      </c>
      <c r="C780" s="32">
        <v>0</v>
      </c>
      <c r="D780" s="33">
        <v>7</v>
      </c>
      <c r="E780" s="33">
        <v>2</v>
      </c>
      <c r="F780" s="33">
        <v>30</v>
      </c>
      <c r="G780" s="32">
        <v>0</v>
      </c>
      <c r="H780" s="32">
        <v>0</v>
      </c>
      <c r="I780" s="33">
        <v>39</v>
      </c>
    </row>
    <row r="781" spans="2:9">
      <c r="B781" s="26" t="s">
        <v>432</v>
      </c>
      <c r="C781" s="32">
        <v>0</v>
      </c>
      <c r="D781" s="33">
        <v>10</v>
      </c>
      <c r="E781" s="33">
        <v>3</v>
      </c>
      <c r="F781" s="33">
        <v>20</v>
      </c>
      <c r="G781" s="32">
        <v>0</v>
      </c>
      <c r="H781" s="32">
        <v>0</v>
      </c>
      <c r="I781" s="33">
        <v>33</v>
      </c>
    </row>
    <row r="782" spans="2:9">
      <c r="B782" s="26" t="s">
        <v>433</v>
      </c>
      <c r="C782" s="32">
        <v>0</v>
      </c>
      <c r="D782" s="33">
        <v>6</v>
      </c>
      <c r="E782" s="33">
        <v>5</v>
      </c>
      <c r="F782" s="33">
        <v>56</v>
      </c>
      <c r="G782" s="32">
        <v>0</v>
      </c>
      <c r="H782" s="32">
        <v>0</v>
      </c>
      <c r="I782" s="33">
        <v>67</v>
      </c>
    </row>
    <row r="783" spans="2:9">
      <c r="B783" s="26" t="s">
        <v>434</v>
      </c>
      <c r="C783" s="32">
        <v>0</v>
      </c>
      <c r="D783" s="33">
        <v>8</v>
      </c>
      <c r="E783" s="33">
        <v>8</v>
      </c>
      <c r="F783" s="33">
        <v>55</v>
      </c>
      <c r="G783" s="32">
        <v>0</v>
      </c>
      <c r="H783" s="32">
        <v>0</v>
      </c>
      <c r="I783" s="33">
        <v>71</v>
      </c>
    </row>
    <row r="784" spans="2:9">
      <c r="B784" s="26" t="s">
        <v>435</v>
      </c>
      <c r="C784" s="32">
        <v>0</v>
      </c>
      <c r="D784" s="33">
        <v>8</v>
      </c>
      <c r="E784" s="33">
        <v>12</v>
      </c>
      <c r="F784" s="33">
        <v>55</v>
      </c>
      <c r="G784" s="32">
        <v>0</v>
      </c>
      <c r="H784" s="32">
        <v>0</v>
      </c>
      <c r="I784" s="33">
        <v>75</v>
      </c>
    </row>
    <row r="785" spans="2:9">
      <c r="B785" s="26" t="s">
        <v>436</v>
      </c>
      <c r="C785" s="32">
        <v>0</v>
      </c>
      <c r="D785" s="33">
        <v>8</v>
      </c>
      <c r="E785" s="33">
        <v>4</v>
      </c>
      <c r="F785" s="33">
        <v>50</v>
      </c>
      <c r="G785" s="32">
        <v>0</v>
      </c>
      <c r="H785" s="32">
        <v>0</v>
      </c>
      <c r="I785" s="33">
        <v>62</v>
      </c>
    </row>
    <row r="786" spans="2:9">
      <c r="B786" s="26" t="s">
        <v>437</v>
      </c>
      <c r="C786" s="32">
        <v>0</v>
      </c>
      <c r="D786" s="33">
        <v>10</v>
      </c>
      <c r="E786" s="33">
        <v>2</v>
      </c>
      <c r="F786" s="33">
        <v>56</v>
      </c>
      <c r="G786" s="32">
        <v>0</v>
      </c>
      <c r="H786" s="32">
        <v>0</v>
      </c>
      <c r="I786" s="33">
        <v>68</v>
      </c>
    </row>
    <row r="787" spans="2:9">
      <c r="B787" s="26" t="s">
        <v>438</v>
      </c>
      <c r="C787" s="32">
        <v>0</v>
      </c>
      <c r="D787" s="33">
        <v>7</v>
      </c>
      <c r="E787" s="33">
        <v>1</v>
      </c>
      <c r="F787" s="33">
        <v>50</v>
      </c>
      <c r="G787" s="32">
        <v>0</v>
      </c>
      <c r="H787" s="32">
        <v>0</v>
      </c>
      <c r="I787" s="33">
        <v>58</v>
      </c>
    </row>
    <row r="788" spans="2:9">
      <c r="B788" s="26" t="s">
        <v>439</v>
      </c>
      <c r="C788" s="32">
        <v>0</v>
      </c>
      <c r="D788" s="33">
        <v>6</v>
      </c>
      <c r="E788" s="33">
        <v>1</v>
      </c>
      <c r="F788" s="33">
        <v>37</v>
      </c>
      <c r="G788" s="32">
        <v>0</v>
      </c>
      <c r="H788" s="32">
        <v>0</v>
      </c>
      <c r="I788" s="33">
        <v>44</v>
      </c>
    </row>
    <row r="789" spans="2:9">
      <c r="B789" s="26" t="s">
        <v>440</v>
      </c>
      <c r="C789" s="32">
        <v>0</v>
      </c>
      <c r="D789" s="33">
        <v>6</v>
      </c>
      <c r="E789" s="33">
        <v>4</v>
      </c>
      <c r="F789" s="33">
        <v>41</v>
      </c>
      <c r="G789" s="32">
        <v>0</v>
      </c>
      <c r="H789" s="32">
        <v>0</v>
      </c>
      <c r="I789" s="33">
        <v>51</v>
      </c>
    </row>
    <row r="790" spans="2:9">
      <c r="B790" s="26" t="s">
        <v>441</v>
      </c>
      <c r="C790" s="32">
        <v>0</v>
      </c>
      <c r="D790" s="33">
        <v>2</v>
      </c>
      <c r="E790" s="33">
        <v>6</v>
      </c>
      <c r="F790" s="33">
        <v>29</v>
      </c>
      <c r="G790" s="32">
        <v>0</v>
      </c>
      <c r="H790" s="32">
        <v>0</v>
      </c>
      <c r="I790" s="33">
        <v>37</v>
      </c>
    </row>
    <row r="791" spans="2:9">
      <c r="B791" s="26" t="s">
        <v>442</v>
      </c>
      <c r="C791" s="32">
        <v>0</v>
      </c>
      <c r="D791" s="33">
        <v>5</v>
      </c>
      <c r="E791" s="33">
        <v>6</v>
      </c>
      <c r="F791" s="33">
        <v>33</v>
      </c>
      <c r="G791" s="32">
        <v>0</v>
      </c>
      <c r="H791" s="32">
        <v>0</v>
      </c>
      <c r="I791" s="33">
        <v>44</v>
      </c>
    </row>
    <row r="792" spans="2:9">
      <c r="B792" s="26" t="s">
        <v>443</v>
      </c>
      <c r="C792" s="32">
        <v>0</v>
      </c>
      <c r="D792" s="33">
        <v>10</v>
      </c>
      <c r="E792" s="33">
        <v>7</v>
      </c>
      <c r="F792" s="33">
        <v>40</v>
      </c>
      <c r="G792" s="32">
        <v>0</v>
      </c>
      <c r="H792" s="32">
        <v>0</v>
      </c>
      <c r="I792" s="33">
        <v>57</v>
      </c>
    </row>
    <row r="793" spans="2:9">
      <c r="B793" s="26" t="s">
        <v>444</v>
      </c>
      <c r="C793" s="32">
        <v>0</v>
      </c>
      <c r="D793" s="33">
        <v>4</v>
      </c>
      <c r="E793" s="33">
        <v>7</v>
      </c>
      <c r="F793" s="33">
        <v>31</v>
      </c>
      <c r="G793" s="32">
        <v>0</v>
      </c>
      <c r="H793" s="32">
        <v>0</v>
      </c>
      <c r="I793" s="33">
        <v>42</v>
      </c>
    </row>
    <row r="794" spans="2:9">
      <c r="B794" s="26" t="s">
        <v>445</v>
      </c>
      <c r="C794" s="32">
        <v>0</v>
      </c>
      <c r="D794" s="33">
        <v>1</v>
      </c>
      <c r="E794" s="33">
        <v>7</v>
      </c>
      <c r="F794" s="33">
        <v>31</v>
      </c>
      <c r="G794" s="32">
        <v>0</v>
      </c>
      <c r="H794" s="32">
        <v>0</v>
      </c>
      <c r="I794" s="33">
        <v>39</v>
      </c>
    </row>
    <row r="795" spans="2:9">
      <c r="B795" s="26" t="s">
        <v>446</v>
      </c>
      <c r="C795" s="32">
        <v>0</v>
      </c>
      <c r="D795" s="33">
        <v>0</v>
      </c>
      <c r="E795" s="33">
        <v>11</v>
      </c>
      <c r="F795" s="33">
        <v>20</v>
      </c>
      <c r="G795" s="32">
        <v>0</v>
      </c>
      <c r="H795" s="32">
        <v>0</v>
      </c>
      <c r="I795" s="33">
        <v>31</v>
      </c>
    </row>
    <row r="796" spans="2:9">
      <c r="B796" s="26" t="s">
        <v>447</v>
      </c>
      <c r="C796" s="32">
        <v>0</v>
      </c>
      <c r="D796" s="33">
        <v>6</v>
      </c>
      <c r="E796" s="33">
        <v>8</v>
      </c>
      <c r="F796" s="33">
        <v>39</v>
      </c>
      <c r="G796" s="32">
        <v>0</v>
      </c>
      <c r="H796" s="32">
        <v>0</v>
      </c>
      <c r="I796" s="33">
        <v>53</v>
      </c>
    </row>
    <row r="797" spans="2:9">
      <c r="B797" s="26" t="s">
        <v>448</v>
      </c>
      <c r="C797" s="32">
        <v>0</v>
      </c>
      <c r="D797" s="33">
        <v>0</v>
      </c>
      <c r="E797" s="33">
        <v>14</v>
      </c>
      <c r="F797" s="33">
        <v>17</v>
      </c>
      <c r="G797" s="32">
        <v>0</v>
      </c>
      <c r="H797" s="32">
        <v>0</v>
      </c>
      <c r="I797" s="33">
        <v>31</v>
      </c>
    </row>
    <row r="798" spans="2:9">
      <c r="B798" s="26" t="s">
        <v>449</v>
      </c>
      <c r="C798" s="32">
        <v>0</v>
      </c>
      <c r="D798" s="33">
        <v>0</v>
      </c>
      <c r="E798" s="33">
        <v>10</v>
      </c>
      <c r="F798" s="33">
        <v>17</v>
      </c>
      <c r="G798" s="32">
        <v>0</v>
      </c>
      <c r="H798" s="32">
        <v>0</v>
      </c>
      <c r="I798" s="33">
        <v>27</v>
      </c>
    </row>
    <row r="799" spans="2:9">
      <c r="B799" s="26" t="s">
        <v>513</v>
      </c>
      <c r="C799" s="32">
        <v>0</v>
      </c>
      <c r="D799" s="33">
        <v>8</v>
      </c>
      <c r="E799" s="33">
        <v>8</v>
      </c>
      <c r="F799" s="33">
        <v>50</v>
      </c>
      <c r="G799" s="32">
        <v>0</v>
      </c>
      <c r="H799" s="32">
        <v>0</v>
      </c>
      <c r="I799" s="33">
        <v>66</v>
      </c>
    </row>
    <row r="800" spans="2:9">
      <c r="B800" s="26" t="s">
        <v>514</v>
      </c>
      <c r="C800" s="32">
        <v>0</v>
      </c>
      <c r="D800" s="33">
        <v>2</v>
      </c>
      <c r="E800" s="33">
        <v>11</v>
      </c>
      <c r="F800" s="33">
        <v>28</v>
      </c>
      <c r="G800" s="32">
        <v>0</v>
      </c>
      <c r="H800" s="32">
        <v>0</v>
      </c>
      <c r="I800" s="33">
        <v>41</v>
      </c>
    </row>
    <row r="801" spans="2:9">
      <c r="B801" s="26" t="s">
        <v>452</v>
      </c>
      <c r="C801" s="32">
        <v>0</v>
      </c>
      <c r="D801" s="33">
        <v>0</v>
      </c>
      <c r="E801" s="33">
        <v>11</v>
      </c>
      <c r="F801" s="33">
        <v>18</v>
      </c>
      <c r="G801" s="32">
        <v>0</v>
      </c>
      <c r="H801" s="32">
        <v>0</v>
      </c>
      <c r="I801" s="33">
        <v>29</v>
      </c>
    </row>
    <row r="802" spans="2:9">
      <c r="B802" s="26" t="s">
        <v>453</v>
      </c>
      <c r="C802" s="32">
        <v>0</v>
      </c>
      <c r="D802" s="33">
        <v>0</v>
      </c>
      <c r="E802" s="33">
        <v>15</v>
      </c>
      <c r="F802" s="33">
        <v>15</v>
      </c>
      <c r="G802" s="32">
        <v>0</v>
      </c>
      <c r="H802" s="32">
        <v>0</v>
      </c>
      <c r="I802" s="33">
        <v>30</v>
      </c>
    </row>
    <row r="803" spans="2:9">
      <c r="B803" s="26" t="s">
        <v>454</v>
      </c>
      <c r="C803" s="32">
        <v>0</v>
      </c>
      <c r="D803" s="33">
        <v>0</v>
      </c>
      <c r="E803" s="33">
        <v>11</v>
      </c>
      <c r="F803" s="33">
        <v>14</v>
      </c>
      <c r="G803" s="32">
        <v>0</v>
      </c>
      <c r="H803" s="32">
        <v>0</v>
      </c>
      <c r="I803" s="33">
        <v>25</v>
      </c>
    </row>
    <row r="804" spans="2:9">
      <c r="B804" s="26" t="s">
        <v>455</v>
      </c>
      <c r="C804" s="32">
        <v>0</v>
      </c>
      <c r="D804" s="33">
        <v>0</v>
      </c>
      <c r="E804" s="33">
        <v>12</v>
      </c>
      <c r="F804" s="33">
        <v>14</v>
      </c>
      <c r="G804" s="32">
        <v>0</v>
      </c>
      <c r="H804" s="32">
        <v>0</v>
      </c>
      <c r="I804" s="33">
        <v>26</v>
      </c>
    </row>
    <row r="805" spans="2:9">
      <c r="B805" s="26" t="s">
        <v>456</v>
      </c>
      <c r="C805" s="32">
        <v>0</v>
      </c>
      <c r="D805" s="33">
        <v>0</v>
      </c>
      <c r="E805" s="33">
        <v>14</v>
      </c>
      <c r="F805" s="33">
        <v>11</v>
      </c>
      <c r="G805" s="32">
        <v>0</v>
      </c>
      <c r="H805" s="32">
        <v>0</v>
      </c>
      <c r="I805" s="33">
        <v>25</v>
      </c>
    </row>
    <row r="806" spans="2:9">
      <c r="B806" s="26" t="s">
        <v>457</v>
      </c>
      <c r="C806" s="32">
        <v>0</v>
      </c>
      <c r="D806" s="33">
        <v>0</v>
      </c>
      <c r="E806" s="33">
        <v>17</v>
      </c>
      <c r="F806" s="33">
        <v>6</v>
      </c>
      <c r="G806" s="32">
        <v>0</v>
      </c>
      <c r="H806" s="32">
        <v>0</v>
      </c>
      <c r="I806" s="33">
        <v>23</v>
      </c>
    </row>
    <row r="807" spans="2:9">
      <c r="B807" s="26" t="s">
        <v>458</v>
      </c>
      <c r="C807" s="32">
        <v>0</v>
      </c>
      <c r="D807" s="33">
        <v>0</v>
      </c>
      <c r="E807" s="33">
        <v>5</v>
      </c>
      <c r="F807" s="33">
        <v>13</v>
      </c>
      <c r="G807" s="32">
        <v>0</v>
      </c>
      <c r="H807" s="32">
        <v>0</v>
      </c>
      <c r="I807" s="33">
        <v>18</v>
      </c>
    </row>
    <row r="808" spans="2:9">
      <c r="B808" s="26" t="s">
        <v>459</v>
      </c>
      <c r="C808" s="32">
        <v>0</v>
      </c>
      <c r="D808" s="33">
        <v>2</v>
      </c>
      <c r="E808" s="33">
        <v>4</v>
      </c>
      <c r="F808" s="33">
        <v>16</v>
      </c>
      <c r="G808" s="32">
        <v>0</v>
      </c>
      <c r="H808" s="32">
        <v>0</v>
      </c>
      <c r="I808" s="33">
        <v>22</v>
      </c>
    </row>
    <row r="809" spans="2:9">
      <c r="B809" s="26" t="s">
        <v>460</v>
      </c>
      <c r="C809" s="32">
        <v>0</v>
      </c>
      <c r="D809" s="33">
        <v>3</v>
      </c>
      <c r="E809" s="33">
        <v>12</v>
      </c>
      <c r="F809" s="33">
        <v>15</v>
      </c>
      <c r="G809" s="32">
        <v>0</v>
      </c>
      <c r="H809" s="32">
        <v>0</v>
      </c>
      <c r="I809" s="33">
        <v>30</v>
      </c>
    </row>
    <row r="810" spans="2:9">
      <c r="B810" s="26" t="s">
        <v>461</v>
      </c>
      <c r="C810" s="32">
        <v>0</v>
      </c>
      <c r="D810" s="33">
        <v>3</v>
      </c>
      <c r="E810" s="33">
        <v>9</v>
      </c>
      <c r="F810" s="33">
        <v>15</v>
      </c>
      <c r="G810" s="32">
        <v>0</v>
      </c>
      <c r="H810" s="32">
        <v>0</v>
      </c>
      <c r="I810" s="33">
        <v>27</v>
      </c>
    </row>
    <row r="811" spans="2:9">
      <c r="B811" s="26" t="s">
        <v>462</v>
      </c>
      <c r="C811" s="32">
        <v>0</v>
      </c>
      <c r="D811" s="33">
        <v>4</v>
      </c>
      <c r="E811" s="33">
        <v>11</v>
      </c>
      <c r="F811" s="33">
        <v>13</v>
      </c>
      <c r="G811" s="32">
        <v>0</v>
      </c>
      <c r="H811" s="32">
        <v>0</v>
      </c>
      <c r="I811" s="33">
        <v>28</v>
      </c>
    </row>
    <row r="812" spans="2:9">
      <c r="B812" s="26" t="s">
        <v>463</v>
      </c>
      <c r="C812" s="32">
        <v>0</v>
      </c>
      <c r="D812" s="33">
        <v>3</v>
      </c>
      <c r="E812" s="33">
        <v>13</v>
      </c>
      <c r="F812" s="33">
        <v>14</v>
      </c>
      <c r="G812" s="32">
        <v>0</v>
      </c>
      <c r="H812" s="32">
        <v>0</v>
      </c>
      <c r="I812" s="33">
        <v>30</v>
      </c>
    </row>
    <row r="813" spans="2:9">
      <c r="B813" s="26" t="s">
        <v>464</v>
      </c>
      <c r="C813" s="32">
        <v>0</v>
      </c>
      <c r="D813" s="33">
        <v>3</v>
      </c>
      <c r="E813" s="33">
        <v>9</v>
      </c>
      <c r="F813" s="33">
        <v>17</v>
      </c>
      <c r="G813" s="32">
        <v>0</v>
      </c>
      <c r="H813" s="32">
        <v>0</v>
      </c>
      <c r="I813" s="33">
        <v>29</v>
      </c>
    </row>
    <row r="814" spans="2:9">
      <c r="B814" s="26" t="s">
        <v>465</v>
      </c>
      <c r="C814" s="32">
        <v>0</v>
      </c>
      <c r="D814" s="33">
        <v>3</v>
      </c>
      <c r="E814" s="33">
        <v>11</v>
      </c>
      <c r="F814" s="33">
        <v>15</v>
      </c>
      <c r="G814" s="32">
        <v>0</v>
      </c>
      <c r="H814" s="32">
        <v>0</v>
      </c>
      <c r="I814" s="33">
        <v>29</v>
      </c>
    </row>
    <row r="815" spans="2:9">
      <c r="B815" s="26" t="s">
        <v>466</v>
      </c>
      <c r="C815" s="32">
        <v>0</v>
      </c>
      <c r="D815" s="33">
        <v>4</v>
      </c>
      <c r="E815" s="33">
        <v>7</v>
      </c>
      <c r="F815" s="33">
        <v>26</v>
      </c>
      <c r="G815" s="32">
        <v>0</v>
      </c>
      <c r="H815" s="32">
        <v>0</v>
      </c>
      <c r="I815" s="33">
        <v>37</v>
      </c>
    </row>
    <row r="816" spans="2:9">
      <c r="B816" s="26" t="s">
        <v>467</v>
      </c>
      <c r="C816" s="32">
        <v>0</v>
      </c>
      <c r="D816" s="33">
        <v>4</v>
      </c>
      <c r="E816" s="33">
        <v>12</v>
      </c>
      <c r="F816" s="33">
        <v>22</v>
      </c>
      <c r="G816" s="32">
        <v>0</v>
      </c>
      <c r="H816" s="32">
        <v>0</v>
      </c>
      <c r="I816" s="33">
        <v>38</v>
      </c>
    </row>
    <row r="817" spans="2:9">
      <c r="B817" s="26" t="s">
        <v>468</v>
      </c>
      <c r="C817" s="32">
        <v>0</v>
      </c>
      <c r="D817" s="33">
        <v>3</v>
      </c>
      <c r="E817" s="33">
        <v>7</v>
      </c>
      <c r="F817" s="33">
        <v>14</v>
      </c>
      <c r="G817" s="32">
        <v>0</v>
      </c>
      <c r="H817" s="32">
        <v>0</v>
      </c>
      <c r="I817" s="33">
        <v>24</v>
      </c>
    </row>
    <row r="818" spans="2:9">
      <c r="B818" s="26" t="s">
        <v>469</v>
      </c>
      <c r="C818" s="32">
        <v>0</v>
      </c>
      <c r="D818" s="33">
        <v>3</v>
      </c>
      <c r="E818" s="33">
        <v>15</v>
      </c>
      <c r="F818" s="33">
        <v>26</v>
      </c>
      <c r="G818" s="32">
        <v>0</v>
      </c>
      <c r="H818" s="32">
        <v>0</v>
      </c>
      <c r="I818" s="33">
        <v>44</v>
      </c>
    </row>
    <row r="819" spans="2:9">
      <c r="B819" s="26" t="s">
        <v>470</v>
      </c>
      <c r="C819" s="32">
        <v>0</v>
      </c>
      <c r="D819" s="33">
        <v>8</v>
      </c>
      <c r="E819" s="33">
        <v>9</v>
      </c>
      <c r="F819" s="33">
        <v>32</v>
      </c>
      <c r="G819" s="32">
        <v>0</v>
      </c>
      <c r="H819" s="32">
        <v>0</v>
      </c>
      <c r="I819" s="33">
        <v>49</v>
      </c>
    </row>
    <row r="820" spans="2:9">
      <c r="B820" s="26" t="s">
        <v>471</v>
      </c>
      <c r="C820" s="32">
        <v>0</v>
      </c>
      <c r="D820" s="33">
        <v>7</v>
      </c>
      <c r="E820" s="33">
        <v>5</v>
      </c>
      <c r="F820" s="33">
        <v>25</v>
      </c>
      <c r="G820" s="32">
        <v>0</v>
      </c>
      <c r="H820" s="32">
        <v>0</v>
      </c>
      <c r="I820" s="33">
        <v>37</v>
      </c>
    </row>
    <row r="821" spans="2:9">
      <c r="B821" s="26" t="s">
        <v>472</v>
      </c>
      <c r="C821" s="32">
        <v>0</v>
      </c>
      <c r="D821" s="33">
        <v>8</v>
      </c>
      <c r="E821" s="33">
        <v>9</v>
      </c>
      <c r="F821" s="33">
        <v>44</v>
      </c>
      <c r="G821" s="32">
        <v>0</v>
      </c>
      <c r="H821" s="32">
        <v>0</v>
      </c>
      <c r="I821" s="33">
        <v>61</v>
      </c>
    </row>
    <row r="822" spans="2:9">
      <c r="B822" s="26" t="s">
        <v>473</v>
      </c>
      <c r="C822" s="32">
        <v>0</v>
      </c>
      <c r="D822" s="33">
        <v>8</v>
      </c>
      <c r="E822" s="33">
        <v>7</v>
      </c>
      <c r="F822" s="33">
        <v>34</v>
      </c>
      <c r="G822" s="32">
        <v>0</v>
      </c>
      <c r="H822" s="32">
        <v>0</v>
      </c>
      <c r="I822" s="33">
        <v>49</v>
      </c>
    </row>
    <row r="823" spans="2:9">
      <c r="B823" s="26" t="s">
        <v>474</v>
      </c>
      <c r="C823" s="32">
        <v>0</v>
      </c>
      <c r="D823" s="33">
        <v>6</v>
      </c>
      <c r="E823" s="33">
        <v>11</v>
      </c>
      <c r="F823" s="33">
        <v>29</v>
      </c>
      <c r="G823" s="32">
        <v>0</v>
      </c>
      <c r="H823" s="32">
        <v>0</v>
      </c>
      <c r="I823" s="33">
        <v>46</v>
      </c>
    </row>
    <row r="824" spans="2:9">
      <c r="B824" s="26" t="s">
        <v>475</v>
      </c>
      <c r="C824" s="32">
        <v>0</v>
      </c>
      <c r="D824" s="33">
        <v>6</v>
      </c>
      <c r="E824" s="33">
        <v>14</v>
      </c>
      <c r="F824" s="33">
        <v>32</v>
      </c>
      <c r="G824" s="32">
        <v>0</v>
      </c>
      <c r="H824" s="32">
        <v>0</v>
      </c>
      <c r="I824" s="33">
        <v>52</v>
      </c>
    </row>
    <row r="825" spans="2:9">
      <c r="B825" s="26" t="s">
        <v>476</v>
      </c>
      <c r="C825" s="32">
        <v>0</v>
      </c>
      <c r="D825" s="33">
        <v>6</v>
      </c>
      <c r="E825" s="33">
        <v>12</v>
      </c>
      <c r="F825" s="33">
        <v>39</v>
      </c>
      <c r="G825" s="32">
        <v>0</v>
      </c>
      <c r="H825" s="32">
        <v>0</v>
      </c>
      <c r="I825" s="33">
        <v>57</v>
      </c>
    </row>
    <row r="826" spans="2:9">
      <c r="B826" s="26" t="s">
        <v>477</v>
      </c>
      <c r="C826" s="32">
        <v>0</v>
      </c>
      <c r="D826" s="33">
        <v>6</v>
      </c>
      <c r="E826" s="33">
        <v>8</v>
      </c>
      <c r="F826" s="33">
        <v>22</v>
      </c>
      <c r="G826" s="32">
        <v>0</v>
      </c>
      <c r="H826" s="32">
        <v>0</v>
      </c>
      <c r="I826" s="33">
        <v>36</v>
      </c>
    </row>
    <row r="827" spans="2:9">
      <c r="B827" s="26" t="s">
        <v>478</v>
      </c>
      <c r="C827" s="32">
        <v>0</v>
      </c>
      <c r="D827" s="33">
        <v>6</v>
      </c>
      <c r="E827" s="33">
        <v>17</v>
      </c>
      <c r="F827" s="33">
        <v>27</v>
      </c>
      <c r="G827" s="32">
        <v>0</v>
      </c>
      <c r="H827" s="32">
        <v>0</v>
      </c>
      <c r="I827" s="33">
        <v>50</v>
      </c>
    </row>
    <row r="828" spans="2:9">
      <c r="B828" s="26" t="s">
        <v>479</v>
      </c>
      <c r="C828" s="32">
        <v>0</v>
      </c>
      <c r="D828" s="33">
        <v>8</v>
      </c>
      <c r="E828" s="33">
        <v>11</v>
      </c>
      <c r="F828" s="33">
        <v>30</v>
      </c>
      <c r="G828" s="32">
        <v>0</v>
      </c>
      <c r="H828" s="32">
        <v>0</v>
      </c>
      <c r="I828" s="33">
        <v>49</v>
      </c>
    </row>
    <row r="829" spans="2:9">
      <c r="B829" s="26" t="s">
        <v>480</v>
      </c>
      <c r="C829" s="32">
        <v>0</v>
      </c>
      <c r="D829" s="33">
        <v>9</v>
      </c>
      <c r="E829" s="33">
        <v>10</v>
      </c>
      <c r="F829" s="33">
        <v>36</v>
      </c>
      <c r="G829" s="32">
        <v>0</v>
      </c>
      <c r="H829" s="32">
        <v>0</v>
      </c>
      <c r="I829" s="33">
        <v>55</v>
      </c>
    </row>
    <row r="830" spans="2:9">
      <c r="B830" s="26" t="s">
        <v>481</v>
      </c>
      <c r="C830" s="32">
        <v>0</v>
      </c>
      <c r="D830" s="33">
        <v>10</v>
      </c>
      <c r="E830" s="33">
        <v>11</v>
      </c>
      <c r="F830" s="33">
        <v>26</v>
      </c>
      <c r="G830" s="32">
        <v>0</v>
      </c>
      <c r="H830" s="32">
        <v>0</v>
      </c>
      <c r="I830" s="33">
        <v>47</v>
      </c>
    </row>
    <row r="831" spans="2:9">
      <c r="B831" s="26" t="s">
        <v>482</v>
      </c>
      <c r="C831" s="32">
        <v>0</v>
      </c>
      <c r="D831" s="33">
        <v>8</v>
      </c>
      <c r="E831" s="33">
        <v>7</v>
      </c>
      <c r="F831" s="33">
        <v>9</v>
      </c>
      <c r="G831" s="32">
        <v>0</v>
      </c>
      <c r="H831" s="32">
        <v>0</v>
      </c>
      <c r="I831" s="33">
        <v>24</v>
      </c>
    </row>
    <row r="832" spans="2:9">
      <c r="B832" s="26" t="s">
        <v>483</v>
      </c>
      <c r="C832" s="32">
        <v>0</v>
      </c>
      <c r="D832" s="33">
        <v>0</v>
      </c>
      <c r="E832" s="33">
        <v>16</v>
      </c>
      <c r="F832" s="33">
        <v>39</v>
      </c>
      <c r="G832" s="32">
        <v>0</v>
      </c>
      <c r="H832" s="32">
        <v>0</v>
      </c>
      <c r="I832" s="33">
        <v>55</v>
      </c>
    </row>
    <row r="833" spans="2:9">
      <c r="B833" s="26" t="s">
        <v>484</v>
      </c>
      <c r="C833" s="32">
        <v>0</v>
      </c>
      <c r="D833" s="33">
        <v>2</v>
      </c>
      <c r="E833" s="33">
        <v>15</v>
      </c>
      <c r="F833" s="33">
        <v>36</v>
      </c>
      <c r="G833" s="32">
        <v>0</v>
      </c>
      <c r="H833" s="32">
        <v>0</v>
      </c>
      <c r="I833" s="33">
        <v>53</v>
      </c>
    </row>
    <row r="834" spans="2:9">
      <c r="B834" s="26" t="s">
        <v>485</v>
      </c>
      <c r="C834" s="32">
        <v>0</v>
      </c>
      <c r="D834" s="33">
        <v>1</v>
      </c>
      <c r="E834" s="33">
        <v>16</v>
      </c>
      <c r="F834" s="33">
        <v>21</v>
      </c>
      <c r="G834" s="32">
        <v>0</v>
      </c>
      <c r="H834" s="32">
        <v>0</v>
      </c>
      <c r="I834" s="33">
        <v>38</v>
      </c>
    </row>
    <row r="835" spans="2:9">
      <c r="B835" s="26" t="s">
        <v>486</v>
      </c>
      <c r="C835" s="32">
        <v>0</v>
      </c>
      <c r="D835" s="33">
        <v>4</v>
      </c>
      <c r="E835" s="33">
        <v>23</v>
      </c>
      <c r="F835" s="33">
        <v>32</v>
      </c>
      <c r="G835" s="32">
        <v>0</v>
      </c>
      <c r="H835" s="32">
        <v>0</v>
      </c>
      <c r="I835" s="33">
        <v>59</v>
      </c>
    </row>
    <row r="836" spans="2:9">
      <c r="B836" s="26" t="s">
        <v>487</v>
      </c>
      <c r="C836" s="32">
        <v>0</v>
      </c>
      <c r="D836" s="33">
        <v>7</v>
      </c>
      <c r="E836" s="33">
        <v>5</v>
      </c>
      <c r="F836" s="33">
        <v>38</v>
      </c>
      <c r="G836" s="32">
        <v>0</v>
      </c>
      <c r="H836" s="32">
        <v>0</v>
      </c>
      <c r="I836" s="33">
        <v>50</v>
      </c>
    </row>
    <row r="837" spans="2:9">
      <c r="B837" s="26" t="s">
        <v>488</v>
      </c>
      <c r="C837" s="32">
        <v>0</v>
      </c>
      <c r="D837" s="33">
        <v>7</v>
      </c>
      <c r="E837" s="33">
        <v>6</v>
      </c>
      <c r="F837" s="33">
        <v>32</v>
      </c>
      <c r="G837" s="32">
        <v>0</v>
      </c>
      <c r="H837" s="32">
        <v>0</v>
      </c>
      <c r="I837" s="33">
        <v>45</v>
      </c>
    </row>
    <row r="838" spans="2:9">
      <c r="B838" s="26" t="s">
        <v>489</v>
      </c>
      <c r="C838" s="32">
        <v>0</v>
      </c>
      <c r="D838" s="33">
        <v>9</v>
      </c>
      <c r="E838" s="33">
        <v>2</v>
      </c>
      <c r="F838" s="33">
        <v>29</v>
      </c>
      <c r="G838" s="32">
        <v>0</v>
      </c>
      <c r="H838" s="32">
        <v>0</v>
      </c>
      <c r="I838" s="33">
        <v>40</v>
      </c>
    </row>
    <row r="839" spans="2:9">
      <c r="B839" s="26" t="s">
        <v>490</v>
      </c>
      <c r="C839" s="32">
        <v>0</v>
      </c>
      <c r="D839" s="33">
        <v>13</v>
      </c>
      <c r="E839" s="33">
        <v>2</v>
      </c>
      <c r="F839" s="33">
        <v>28</v>
      </c>
      <c r="G839" s="32">
        <v>0</v>
      </c>
      <c r="H839" s="32">
        <v>0</v>
      </c>
      <c r="I839" s="33">
        <v>43</v>
      </c>
    </row>
    <row r="840" spans="2:9">
      <c r="B840" s="26" t="s">
        <v>491</v>
      </c>
      <c r="C840" s="32">
        <v>0</v>
      </c>
      <c r="D840" s="33">
        <v>13</v>
      </c>
      <c r="E840" s="33">
        <v>4</v>
      </c>
      <c r="F840" s="33">
        <v>29</v>
      </c>
      <c r="G840" s="32">
        <v>0</v>
      </c>
      <c r="H840" s="32">
        <v>0</v>
      </c>
      <c r="I840" s="33">
        <v>46</v>
      </c>
    </row>
    <row r="841" spans="2:9">
      <c r="B841" s="26" t="s">
        <v>492</v>
      </c>
      <c r="C841" s="32">
        <v>0</v>
      </c>
      <c r="D841" s="33">
        <v>10</v>
      </c>
      <c r="E841" s="33">
        <v>3</v>
      </c>
      <c r="F841" s="33">
        <v>35</v>
      </c>
      <c r="G841" s="32">
        <v>0</v>
      </c>
      <c r="H841" s="32">
        <v>0</v>
      </c>
      <c r="I841" s="33">
        <v>48</v>
      </c>
    </row>
    <row r="842" spans="2:9">
      <c r="B842" s="26" t="s">
        <v>493</v>
      </c>
      <c r="C842" s="32">
        <v>0</v>
      </c>
      <c r="D842" s="33">
        <v>6</v>
      </c>
      <c r="E842" s="33">
        <v>12</v>
      </c>
      <c r="F842" s="33">
        <v>28</v>
      </c>
      <c r="G842" s="32">
        <v>0</v>
      </c>
      <c r="H842" s="32">
        <v>0</v>
      </c>
      <c r="I842" s="33">
        <v>46</v>
      </c>
    </row>
    <row r="843" spans="2:9">
      <c r="B843" s="26" t="s">
        <v>494</v>
      </c>
      <c r="C843" s="32">
        <v>0</v>
      </c>
      <c r="D843" s="33">
        <v>4</v>
      </c>
      <c r="E843" s="33">
        <v>11</v>
      </c>
      <c r="F843" s="33">
        <v>30</v>
      </c>
      <c r="G843" s="32">
        <v>0</v>
      </c>
      <c r="H843" s="32">
        <v>0</v>
      </c>
      <c r="I843" s="33">
        <v>45</v>
      </c>
    </row>
    <row r="844" spans="2:9">
      <c r="B844" s="26" t="s">
        <v>495</v>
      </c>
      <c r="C844" s="32">
        <v>0</v>
      </c>
      <c r="D844" s="33">
        <v>11</v>
      </c>
      <c r="E844" s="33">
        <v>13</v>
      </c>
      <c r="F844" s="33">
        <v>22</v>
      </c>
      <c r="G844" s="32">
        <v>0</v>
      </c>
      <c r="H844" s="32">
        <v>0</v>
      </c>
      <c r="I844" s="33">
        <v>36</v>
      </c>
    </row>
    <row r="845" spans="2:9">
      <c r="B845" s="26" t="s">
        <v>496</v>
      </c>
      <c r="C845" s="32">
        <v>0</v>
      </c>
      <c r="D845" s="33">
        <v>5</v>
      </c>
      <c r="E845" s="33">
        <v>13</v>
      </c>
      <c r="F845" s="33">
        <v>35</v>
      </c>
      <c r="G845" s="32">
        <v>0</v>
      </c>
      <c r="H845" s="32">
        <v>0</v>
      </c>
      <c r="I845" s="33">
        <v>53</v>
      </c>
    </row>
    <row r="846" spans="2:9">
      <c r="B846" s="26" t="s">
        <v>497</v>
      </c>
      <c r="C846" s="32">
        <v>0</v>
      </c>
      <c r="D846" s="33">
        <v>14</v>
      </c>
      <c r="E846" s="33">
        <v>14</v>
      </c>
      <c r="F846" s="33">
        <v>67</v>
      </c>
      <c r="G846" s="32">
        <v>0</v>
      </c>
      <c r="H846" s="32">
        <v>0</v>
      </c>
      <c r="I846" s="33">
        <v>95</v>
      </c>
    </row>
    <row r="847" spans="2:9">
      <c r="B847" s="26" t="s">
        <v>498</v>
      </c>
      <c r="C847" s="32">
        <v>0</v>
      </c>
      <c r="D847" s="33">
        <v>8</v>
      </c>
      <c r="E847" s="33">
        <v>4</v>
      </c>
      <c r="F847" s="33">
        <v>16</v>
      </c>
      <c r="G847" s="32">
        <v>0</v>
      </c>
      <c r="H847" s="32">
        <v>0</v>
      </c>
      <c r="I847" s="33">
        <v>28</v>
      </c>
    </row>
    <row r="848" spans="2:9">
      <c r="B848" s="26" t="s">
        <v>499</v>
      </c>
      <c r="C848" s="32">
        <v>0</v>
      </c>
      <c r="D848" s="33">
        <v>5</v>
      </c>
      <c r="E848" s="33">
        <v>2</v>
      </c>
      <c r="F848" s="33">
        <v>13</v>
      </c>
      <c r="G848" s="32">
        <v>0</v>
      </c>
      <c r="H848" s="32">
        <v>0</v>
      </c>
      <c r="I848" s="33">
        <v>20</v>
      </c>
    </row>
    <row r="849" spans="2:9">
      <c r="B849" s="26" t="s">
        <v>500</v>
      </c>
      <c r="C849" s="32">
        <v>0</v>
      </c>
      <c r="D849" s="33">
        <v>7</v>
      </c>
      <c r="E849" s="33">
        <v>3</v>
      </c>
      <c r="F849" s="33">
        <v>22</v>
      </c>
      <c r="G849" s="32">
        <v>0</v>
      </c>
      <c r="H849" s="32">
        <v>0</v>
      </c>
      <c r="I849" s="33">
        <v>32</v>
      </c>
    </row>
    <row r="850" spans="2:9">
      <c r="B850" s="26" t="s">
        <v>501</v>
      </c>
      <c r="C850" s="32">
        <v>0</v>
      </c>
      <c r="D850" s="33">
        <v>13</v>
      </c>
      <c r="E850" s="33">
        <v>4</v>
      </c>
      <c r="F850" s="33">
        <v>31</v>
      </c>
      <c r="G850" s="32">
        <v>0</v>
      </c>
      <c r="H850" s="32">
        <v>0</v>
      </c>
      <c r="I850" s="33">
        <v>48</v>
      </c>
    </row>
    <row r="851" spans="2:9">
      <c r="B851" s="26" t="s">
        <v>502</v>
      </c>
      <c r="C851" s="32">
        <v>0</v>
      </c>
      <c r="D851" s="33">
        <v>16</v>
      </c>
      <c r="E851" s="33">
        <v>5</v>
      </c>
      <c r="F851" s="33">
        <v>35</v>
      </c>
      <c r="G851" s="32">
        <v>0</v>
      </c>
      <c r="H851" s="32">
        <v>0</v>
      </c>
      <c r="I851" s="33">
        <v>56</v>
      </c>
    </row>
    <row r="852" spans="2:9">
      <c r="B852" s="26" t="s">
        <v>503</v>
      </c>
      <c r="C852" s="32">
        <v>0</v>
      </c>
      <c r="D852" s="33">
        <v>17</v>
      </c>
      <c r="E852" s="33">
        <v>4</v>
      </c>
      <c r="F852" s="33">
        <v>33</v>
      </c>
      <c r="G852" s="32">
        <v>0</v>
      </c>
      <c r="H852" s="32">
        <v>0</v>
      </c>
      <c r="I852" s="33">
        <v>54</v>
      </c>
    </row>
    <row r="853" spans="2:9">
      <c r="B853" s="26" t="s">
        <v>504</v>
      </c>
      <c r="C853" s="32">
        <v>0</v>
      </c>
      <c r="D853" s="33">
        <v>11</v>
      </c>
      <c r="E853" s="33">
        <v>7</v>
      </c>
      <c r="F853" s="33">
        <v>29</v>
      </c>
      <c r="G853" s="32">
        <v>0</v>
      </c>
      <c r="H853" s="32">
        <v>0</v>
      </c>
      <c r="I853" s="33">
        <v>47</v>
      </c>
    </row>
    <row r="854" spans="2:9">
      <c r="B854" s="26" t="s">
        <v>505</v>
      </c>
      <c r="C854" s="32">
        <v>0</v>
      </c>
      <c r="D854" s="33">
        <v>14</v>
      </c>
      <c r="E854" s="33">
        <v>5</v>
      </c>
      <c r="F854" s="33">
        <v>33</v>
      </c>
      <c r="G854" s="32">
        <v>0</v>
      </c>
      <c r="H854" s="32">
        <v>0</v>
      </c>
      <c r="I854" s="33">
        <v>52</v>
      </c>
    </row>
    <row r="855" spans="2:9">
      <c r="B855" s="26" t="s">
        <v>506</v>
      </c>
      <c r="C855" s="32">
        <v>0</v>
      </c>
      <c r="D855" s="33">
        <v>8</v>
      </c>
      <c r="E855" s="33">
        <v>5</v>
      </c>
      <c r="F855" s="33">
        <v>33</v>
      </c>
      <c r="G855" s="32">
        <v>0</v>
      </c>
      <c r="H855" s="32">
        <v>0</v>
      </c>
      <c r="I855" s="33">
        <v>46</v>
      </c>
    </row>
    <row r="856" spans="2:9">
      <c r="B856" s="26" t="s">
        <v>507</v>
      </c>
      <c r="C856" s="32">
        <v>0</v>
      </c>
      <c r="D856" s="33">
        <v>11</v>
      </c>
      <c r="E856" s="33">
        <v>3</v>
      </c>
      <c r="F856" s="33">
        <v>22</v>
      </c>
      <c r="G856" s="32">
        <v>0</v>
      </c>
      <c r="H856" s="32">
        <v>0</v>
      </c>
      <c r="I856" s="33">
        <v>36</v>
      </c>
    </row>
    <row r="857" spans="2:9">
      <c r="B857" s="26" t="s">
        <v>508</v>
      </c>
      <c r="C857" s="32">
        <v>0</v>
      </c>
      <c r="D857" s="33">
        <v>4</v>
      </c>
      <c r="E857" s="33">
        <v>9</v>
      </c>
      <c r="F857" s="33">
        <v>22</v>
      </c>
      <c r="G857" s="32">
        <v>0</v>
      </c>
      <c r="H857" s="32">
        <v>0</v>
      </c>
      <c r="I857" s="33">
        <v>35</v>
      </c>
    </row>
    <row r="858" spans="2:9">
      <c r="B858" s="26" t="s">
        <v>509</v>
      </c>
      <c r="C858" s="32">
        <v>0</v>
      </c>
      <c r="D858" s="33">
        <v>10</v>
      </c>
      <c r="E858" s="33">
        <v>9</v>
      </c>
      <c r="F858" s="33">
        <v>28</v>
      </c>
      <c r="G858" s="32">
        <v>0</v>
      </c>
      <c r="H858" s="32">
        <v>0</v>
      </c>
      <c r="I858" s="33">
        <v>47</v>
      </c>
    </row>
    <row r="859" spans="2:9">
      <c r="B859" s="26" t="s">
        <v>510</v>
      </c>
      <c r="C859" s="32">
        <v>0</v>
      </c>
      <c r="D859" s="33">
        <v>3</v>
      </c>
      <c r="E859" s="33">
        <v>6</v>
      </c>
      <c r="F859" s="33">
        <v>21</v>
      </c>
      <c r="G859" s="32">
        <v>0</v>
      </c>
      <c r="H859" s="32">
        <v>0</v>
      </c>
      <c r="I859" s="33">
        <v>30</v>
      </c>
    </row>
    <row r="860" spans="2:9">
      <c r="B860" s="26" t="s">
        <v>961</v>
      </c>
      <c r="C860" s="32">
        <v>0</v>
      </c>
      <c r="D860" s="91">
        <v>9</v>
      </c>
      <c r="E860" s="91">
        <v>8</v>
      </c>
      <c r="F860" s="91">
        <v>30</v>
      </c>
      <c r="G860" s="32">
        <v>0</v>
      </c>
      <c r="H860" s="32">
        <v>0</v>
      </c>
      <c r="I860" s="91">
        <v>47</v>
      </c>
    </row>
    <row r="861" spans="2:9">
      <c r="B861" s="26" t="s">
        <v>963</v>
      </c>
      <c r="C861" s="32">
        <v>0</v>
      </c>
      <c r="D861" s="91">
        <v>9</v>
      </c>
      <c r="E861" s="91">
        <v>5</v>
      </c>
      <c r="F861" s="91">
        <v>30</v>
      </c>
      <c r="G861" s="32">
        <v>0</v>
      </c>
      <c r="H861" s="32">
        <v>0</v>
      </c>
      <c r="I861" s="91">
        <v>44</v>
      </c>
    </row>
    <row r="862" spans="2:9">
      <c r="B862" s="26" t="s">
        <v>965</v>
      </c>
      <c r="C862" s="32">
        <v>0</v>
      </c>
      <c r="D862" s="91">
        <v>7</v>
      </c>
      <c r="E862" s="91">
        <v>8</v>
      </c>
      <c r="F862" s="91">
        <v>23</v>
      </c>
      <c r="G862" s="32">
        <v>0</v>
      </c>
      <c r="H862" s="32">
        <v>0</v>
      </c>
      <c r="I862" s="91">
        <v>38</v>
      </c>
    </row>
    <row r="863" spans="2:9">
      <c r="B863" s="26" t="s">
        <v>967</v>
      </c>
      <c r="C863" s="32">
        <v>0</v>
      </c>
      <c r="D863" s="91">
        <v>6</v>
      </c>
      <c r="E863" s="91">
        <v>7</v>
      </c>
      <c r="F863" s="91">
        <v>9</v>
      </c>
      <c r="G863" s="32">
        <v>0</v>
      </c>
      <c r="H863" s="32">
        <v>0</v>
      </c>
      <c r="I863" s="91">
        <v>22</v>
      </c>
    </row>
    <row r="864" spans="2:9">
      <c r="B864" s="26" t="s">
        <v>970</v>
      </c>
      <c r="C864" s="32">
        <v>0</v>
      </c>
      <c r="D864" s="91">
        <v>5</v>
      </c>
      <c r="E864" s="91">
        <v>5</v>
      </c>
      <c r="F864" s="91">
        <v>6</v>
      </c>
      <c r="G864" s="32">
        <v>0</v>
      </c>
      <c r="H864" s="32">
        <v>0</v>
      </c>
      <c r="I864" s="91">
        <v>16</v>
      </c>
    </row>
    <row r="865" spans="2:9">
      <c r="B865" s="26" t="s">
        <v>972</v>
      </c>
      <c r="C865" s="32">
        <v>0</v>
      </c>
      <c r="D865" s="91">
        <v>4</v>
      </c>
      <c r="E865" s="91">
        <v>8</v>
      </c>
      <c r="F865" s="91">
        <v>19</v>
      </c>
      <c r="G865" s="32">
        <v>0</v>
      </c>
      <c r="H865" s="32">
        <v>0</v>
      </c>
      <c r="I865" s="91">
        <v>31</v>
      </c>
    </row>
    <row r="866" spans="2:9">
      <c r="B866" s="26" t="s">
        <v>973</v>
      </c>
      <c r="C866" s="32">
        <v>0</v>
      </c>
      <c r="D866" s="91">
        <v>8</v>
      </c>
      <c r="E866" s="91">
        <v>6</v>
      </c>
      <c r="F866" s="91">
        <v>17</v>
      </c>
      <c r="G866" s="32">
        <v>0</v>
      </c>
      <c r="H866" s="32">
        <v>0</v>
      </c>
      <c r="I866" s="91">
        <v>31</v>
      </c>
    </row>
    <row r="867" spans="2:9">
      <c r="B867" s="26" t="s">
        <v>976</v>
      </c>
      <c r="C867" s="32">
        <v>0</v>
      </c>
      <c r="D867" s="91">
        <v>6</v>
      </c>
      <c r="E867" s="91">
        <v>5</v>
      </c>
      <c r="F867" s="91">
        <v>25</v>
      </c>
      <c r="G867" s="32">
        <v>0</v>
      </c>
      <c r="H867" s="32">
        <v>0</v>
      </c>
      <c r="I867" s="91">
        <v>36</v>
      </c>
    </row>
    <row r="868" spans="2:9">
      <c r="B868" s="26" t="s">
        <v>979</v>
      </c>
      <c r="C868" s="32">
        <v>0</v>
      </c>
      <c r="D868" s="91">
        <v>6</v>
      </c>
      <c r="E868" s="91">
        <v>7</v>
      </c>
      <c r="F868" s="91">
        <v>19</v>
      </c>
      <c r="G868" s="32">
        <v>0</v>
      </c>
      <c r="H868" s="32">
        <v>0</v>
      </c>
      <c r="I868" s="91">
        <v>32</v>
      </c>
    </row>
    <row r="869" spans="2:9">
      <c r="B869" s="26" t="s">
        <v>981</v>
      </c>
      <c r="C869" s="32">
        <v>0</v>
      </c>
      <c r="D869" s="91">
        <v>11</v>
      </c>
      <c r="E869" s="91">
        <v>3</v>
      </c>
      <c r="F869" s="91">
        <v>20</v>
      </c>
      <c r="G869" s="32">
        <v>0</v>
      </c>
      <c r="H869" s="32">
        <v>0</v>
      </c>
      <c r="I869" s="91">
        <v>34</v>
      </c>
    </row>
    <row r="870" spans="2:9">
      <c r="B870" s="26" t="s">
        <v>984</v>
      </c>
      <c r="C870" s="32">
        <v>0</v>
      </c>
      <c r="D870" s="91">
        <v>14</v>
      </c>
      <c r="E870" s="91">
        <v>4</v>
      </c>
      <c r="F870" s="91">
        <v>39</v>
      </c>
      <c r="G870" s="32">
        <v>0</v>
      </c>
      <c r="H870" s="32">
        <v>0</v>
      </c>
      <c r="I870" s="91">
        <v>57</v>
      </c>
    </row>
    <row r="871" spans="2:9">
      <c r="B871" s="26" t="s">
        <v>986</v>
      </c>
      <c r="C871" s="32">
        <v>0</v>
      </c>
      <c r="D871" s="91">
        <v>15</v>
      </c>
      <c r="E871" s="91">
        <v>7</v>
      </c>
      <c r="F871" s="91">
        <v>40</v>
      </c>
      <c r="G871" s="32">
        <v>0</v>
      </c>
      <c r="H871" s="32">
        <v>0</v>
      </c>
      <c r="I871" s="91">
        <v>62</v>
      </c>
    </row>
    <row r="872" spans="2:9">
      <c r="B872" s="26" t="s">
        <v>988</v>
      </c>
      <c r="C872" s="32">
        <v>0</v>
      </c>
      <c r="D872" s="91">
        <v>8</v>
      </c>
      <c r="E872" s="91">
        <v>6</v>
      </c>
      <c r="F872" s="91">
        <v>24</v>
      </c>
      <c r="G872" s="32">
        <v>0</v>
      </c>
      <c r="H872" s="32">
        <v>0</v>
      </c>
      <c r="I872" s="91">
        <v>38</v>
      </c>
    </row>
    <row r="873" spans="2:9">
      <c r="B873" s="26" t="s">
        <v>990</v>
      </c>
      <c r="C873" s="32">
        <v>0</v>
      </c>
      <c r="D873" s="91">
        <v>8</v>
      </c>
      <c r="E873" s="91">
        <v>5</v>
      </c>
      <c r="F873" s="91">
        <v>25</v>
      </c>
      <c r="G873" s="32">
        <v>0</v>
      </c>
      <c r="H873" s="32">
        <v>0</v>
      </c>
      <c r="I873" s="91">
        <v>38</v>
      </c>
    </row>
    <row r="874" spans="2:9">
      <c r="B874" s="26" t="s">
        <v>991</v>
      </c>
      <c r="C874" s="32">
        <v>0</v>
      </c>
      <c r="D874" s="91">
        <v>11</v>
      </c>
      <c r="E874" s="91">
        <v>8</v>
      </c>
      <c r="F874" s="91">
        <v>35</v>
      </c>
      <c r="G874" s="32">
        <v>0</v>
      </c>
      <c r="H874" s="32">
        <v>0</v>
      </c>
      <c r="I874" s="91">
        <v>54</v>
      </c>
    </row>
    <row r="875" spans="2:9">
      <c r="B875" s="26" t="s">
        <v>994</v>
      </c>
      <c r="C875" s="32">
        <v>0</v>
      </c>
      <c r="D875" s="91">
        <v>9</v>
      </c>
      <c r="E875" s="91">
        <v>6</v>
      </c>
      <c r="F875" s="91">
        <v>35</v>
      </c>
      <c r="G875" s="32">
        <v>0</v>
      </c>
      <c r="H875" s="32">
        <v>0</v>
      </c>
      <c r="I875" s="91">
        <v>50</v>
      </c>
    </row>
    <row r="876" spans="2:9">
      <c r="B876" s="26" t="s">
        <v>995</v>
      </c>
      <c r="C876" s="32">
        <v>0</v>
      </c>
      <c r="D876" s="91">
        <v>8</v>
      </c>
      <c r="E876" s="91">
        <v>5</v>
      </c>
      <c r="F876" s="91">
        <v>31</v>
      </c>
      <c r="G876" s="32">
        <v>0</v>
      </c>
      <c r="H876" s="32">
        <v>0</v>
      </c>
      <c r="I876" s="91">
        <v>44</v>
      </c>
    </row>
    <row r="877" spans="2:9">
      <c r="B877" s="26" t="s">
        <v>997</v>
      </c>
      <c r="C877" s="32">
        <v>0</v>
      </c>
      <c r="D877" s="91">
        <v>6</v>
      </c>
      <c r="E877" s="91">
        <v>3</v>
      </c>
      <c r="F877" s="91">
        <v>21</v>
      </c>
      <c r="G877" s="32">
        <v>0</v>
      </c>
      <c r="H877" s="32">
        <v>0</v>
      </c>
      <c r="I877" s="91">
        <v>30</v>
      </c>
    </row>
    <row r="878" spans="2:9">
      <c r="B878" s="26" t="s">
        <v>999</v>
      </c>
      <c r="C878" s="32">
        <v>0</v>
      </c>
      <c r="D878" s="91">
        <v>10</v>
      </c>
      <c r="E878" s="91">
        <v>8</v>
      </c>
      <c r="F878" s="91">
        <v>17</v>
      </c>
      <c r="G878" s="32">
        <v>0</v>
      </c>
      <c r="H878" s="32">
        <v>0</v>
      </c>
      <c r="I878" s="91">
        <v>35</v>
      </c>
    </row>
    <row r="879" spans="2:9">
      <c r="B879" s="26" t="s">
        <v>1001</v>
      </c>
      <c r="C879" s="32">
        <v>0</v>
      </c>
      <c r="D879" s="91">
        <v>12</v>
      </c>
      <c r="E879" s="91">
        <v>7</v>
      </c>
      <c r="F879" s="91">
        <v>27</v>
      </c>
      <c r="G879" s="32">
        <v>0</v>
      </c>
      <c r="H879" s="32">
        <v>0</v>
      </c>
      <c r="I879" s="91">
        <v>46</v>
      </c>
    </row>
    <row r="880" spans="2:9">
      <c r="B880" s="26" t="s">
        <v>1002</v>
      </c>
      <c r="C880" s="32">
        <v>0</v>
      </c>
      <c r="D880" s="91">
        <v>8</v>
      </c>
      <c r="E880" s="91">
        <v>4</v>
      </c>
      <c r="F880" s="91">
        <v>26</v>
      </c>
      <c r="G880" s="32">
        <v>0</v>
      </c>
      <c r="H880" s="32">
        <v>0</v>
      </c>
      <c r="I880" s="91">
        <v>38</v>
      </c>
    </row>
    <row r="881" spans="2:9">
      <c r="B881" s="26" t="s">
        <v>1006</v>
      </c>
      <c r="C881" s="32">
        <v>0</v>
      </c>
      <c r="D881" s="91">
        <v>12</v>
      </c>
      <c r="E881" s="91">
        <v>6</v>
      </c>
      <c r="F881" s="91">
        <v>26</v>
      </c>
      <c r="G881" s="32">
        <v>0</v>
      </c>
      <c r="H881" s="32">
        <v>0</v>
      </c>
      <c r="I881" s="91">
        <v>44</v>
      </c>
    </row>
    <row r="882" spans="2:9">
      <c r="B882" s="26" t="s">
        <v>1007</v>
      </c>
      <c r="C882" s="32">
        <v>0</v>
      </c>
      <c r="D882" s="91">
        <v>13</v>
      </c>
      <c r="E882" s="91">
        <v>8</v>
      </c>
      <c r="F882" s="91">
        <v>29</v>
      </c>
      <c r="G882" s="32">
        <v>0</v>
      </c>
      <c r="H882" s="32">
        <v>0</v>
      </c>
      <c r="I882" s="91">
        <v>50</v>
      </c>
    </row>
    <row r="883" spans="2:9">
      <c r="B883" s="26" t="s">
        <v>1009</v>
      </c>
      <c r="C883" s="32">
        <v>0</v>
      </c>
      <c r="D883" s="91">
        <v>12</v>
      </c>
      <c r="E883" s="91">
        <v>9</v>
      </c>
      <c r="F883" s="91">
        <v>32</v>
      </c>
      <c r="G883" s="32">
        <v>0</v>
      </c>
      <c r="H883" s="32">
        <v>0</v>
      </c>
      <c r="I883" s="91">
        <v>53</v>
      </c>
    </row>
    <row r="884" spans="2:9">
      <c r="B884" s="26" t="s">
        <v>1011</v>
      </c>
      <c r="C884" s="32">
        <v>0</v>
      </c>
      <c r="D884" s="91">
        <v>8</v>
      </c>
      <c r="E884" s="91">
        <v>6</v>
      </c>
      <c r="F884" s="91">
        <v>33</v>
      </c>
      <c r="G884" s="32">
        <v>0</v>
      </c>
      <c r="H884" s="32">
        <v>0</v>
      </c>
      <c r="I884" s="91">
        <v>47</v>
      </c>
    </row>
    <row r="885" spans="2:9">
      <c r="B885" s="26" t="s">
        <v>1013</v>
      </c>
      <c r="C885" s="32">
        <v>0</v>
      </c>
      <c r="D885" s="91">
        <v>9</v>
      </c>
      <c r="E885" s="91">
        <v>7</v>
      </c>
      <c r="F885" s="91">
        <v>23</v>
      </c>
      <c r="G885" s="32">
        <v>0</v>
      </c>
      <c r="H885" s="32">
        <v>0</v>
      </c>
      <c r="I885" s="91">
        <v>39</v>
      </c>
    </row>
    <row r="886" spans="2:9">
      <c r="B886" s="26" t="s">
        <v>1016</v>
      </c>
      <c r="C886" s="32">
        <v>0</v>
      </c>
      <c r="D886" s="91">
        <v>8</v>
      </c>
      <c r="E886" s="91">
        <v>6</v>
      </c>
      <c r="F886" s="91">
        <v>20</v>
      </c>
      <c r="G886" s="32">
        <v>0</v>
      </c>
      <c r="H886" s="32">
        <v>0</v>
      </c>
      <c r="I886" s="91">
        <v>34</v>
      </c>
    </row>
    <row r="887" spans="2:9">
      <c r="B887" s="26" t="s">
        <v>1017</v>
      </c>
      <c r="C887" s="32">
        <v>0</v>
      </c>
      <c r="D887" s="91">
        <v>8</v>
      </c>
      <c r="E887" s="91">
        <v>4</v>
      </c>
      <c r="F887" s="91">
        <v>20</v>
      </c>
      <c r="G887" s="32">
        <v>0</v>
      </c>
      <c r="H887" s="32">
        <v>0</v>
      </c>
      <c r="I887" s="91">
        <v>32</v>
      </c>
    </row>
    <row r="888" spans="2:9">
      <c r="B888" s="26" t="s">
        <v>1020</v>
      </c>
      <c r="C888" s="32">
        <v>0</v>
      </c>
      <c r="D888" s="91">
        <v>8</v>
      </c>
      <c r="E888" s="91">
        <v>7</v>
      </c>
      <c r="F888" s="91">
        <v>23</v>
      </c>
      <c r="G888" s="32">
        <v>0</v>
      </c>
      <c r="H888" s="32">
        <v>0</v>
      </c>
      <c r="I888" s="91">
        <v>38</v>
      </c>
    </row>
    <row r="889" spans="2:9">
      <c r="B889" s="26" t="s">
        <v>1021</v>
      </c>
      <c r="C889" s="32">
        <v>0</v>
      </c>
      <c r="D889" s="91">
        <v>11</v>
      </c>
      <c r="E889" s="91">
        <v>5</v>
      </c>
      <c r="F889" s="91">
        <v>24</v>
      </c>
      <c r="G889" s="32">
        <v>0</v>
      </c>
      <c r="H889" s="32">
        <v>0</v>
      </c>
      <c r="I889" s="91">
        <v>40</v>
      </c>
    </row>
    <row r="890" spans="2:9">
      <c r="B890" s="26" t="s">
        <v>1023</v>
      </c>
      <c r="C890" s="32">
        <v>0</v>
      </c>
      <c r="D890" s="91">
        <v>6</v>
      </c>
      <c r="E890" s="91">
        <v>6</v>
      </c>
      <c r="F890" s="91">
        <v>22</v>
      </c>
      <c r="G890" s="32">
        <v>0</v>
      </c>
      <c r="H890" s="32">
        <v>0</v>
      </c>
      <c r="I890" s="91">
        <v>34</v>
      </c>
    </row>
    <row r="891" spans="2:9" ht="12.75" customHeight="1">
      <c r="B891" s="26" t="s">
        <v>1026</v>
      </c>
      <c r="C891" s="32">
        <v>0</v>
      </c>
      <c r="D891" s="91">
        <v>7</v>
      </c>
      <c r="E891" s="91">
        <v>8</v>
      </c>
      <c r="F891" s="91">
        <v>40</v>
      </c>
      <c r="G891" s="32">
        <v>0</v>
      </c>
      <c r="H891" s="32">
        <v>0</v>
      </c>
      <c r="I891" s="91">
        <v>55</v>
      </c>
    </row>
    <row r="892" spans="2:9" ht="12.75" customHeight="1">
      <c r="B892" s="26" t="s">
        <v>1027</v>
      </c>
      <c r="C892" s="32">
        <v>0</v>
      </c>
      <c r="D892" s="91">
        <v>7</v>
      </c>
      <c r="E892" s="91">
        <v>3</v>
      </c>
      <c r="F892" s="91">
        <v>37</v>
      </c>
      <c r="G892" s="32">
        <v>0</v>
      </c>
      <c r="H892" s="32">
        <v>0</v>
      </c>
      <c r="I892" s="91">
        <v>47</v>
      </c>
    </row>
    <row r="893" spans="2:9" ht="12.75" customHeight="1">
      <c r="B893" s="26" t="s">
        <v>1029</v>
      </c>
      <c r="C893" s="32">
        <v>0</v>
      </c>
      <c r="D893" s="91">
        <v>7</v>
      </c>
      <c r="E893" s="91">
        <v>4</v>
      </c>
      <c r="F893" s="91">
        <v>38</v>
      </c>
      <c r="G893" s="32">
        <v>0</v>
      </c>
      <c r="H893" s="32">
        <v>0</v>
      </c>
      <c r="I893" s="91">
        <v>49</v>
      </c>
    </row>
    <row r="894" spans="2:9" ht="12.75" customHeight="1">
      <c r="B894" s="26" t="s">
        <v>1031</v>
      </c>
      <c r="C894" s="32">
        <v>0</v>
      </c>
      <c r="D894" s="91">
        <v>11</v>
      </c>
      <c r="E894" s="91">
        <v>7</v>
      </c>
      <c r="F894" s="91">
        <v>49</v>
      </c>
      <c r="G894" s="32">
        <v>0</v>
      </c>
      <c r="H894" s="32">
        <v>0</v>
      </c>
      <c r="I894" s="91">
        <v>67</v>
      </c>
    </row>
    <row r="895" spans="2:9" ht="12.75" customHeight="1">
      <c r="B895" s="26" t="s">
        <v>1033</v>
      </c>
      <c r="C895" s="32">
        <v>0</v>
      </c>
      <c r="D895" s="91">
        <v>15</v>
      </c>
      <c r="E895" s="91">
        <v>10</v>
      </c>
      <c r="F895" s="91">
        <v>40</v>
      </c>
      <c r="G895" s="32">
        <v>0</v>
      </c>
      <c r="H895" s="32">
        <v>0</v>
      </c>
      <c r="I895" s="91">
        <v>65</v>
      </c>
    </row>
    <row r="896" spans="2:9" ht="12.75" customHeight="1">
      <c r="B896" s="26" t="s">
        <v>1035</v>
      </c>
      <c r="C896" s="32">
        <v>0</v>
      </c>
      <c r="D896" s="91">
        <v>15</v>
      </c>
      <c r="E896" s="91">
        <v>8</v>
      </c>
      <c r="F896" s="91">
        <v>35</v>
      </c>
      <c r="G896" s="32">
        <v>0</v>
      </c>
      <c r="H896" s="32">
        <v>0</v>
      </c>
      <c r="I896" s="91">
        <v>58</v>
      </c>
    </row>
    <row r="897" spans="2:9" ht="12.75" customHeight="1">
      <c r="B897" s="26" t="s">
        <v>1037</v>
      </c>
      <c r="C897" s="32">
        <v>0</v>
      </c>
      <c r="D897" s="91">
        <v>12</v>
      </c>
      <c r="E897" s="91">
        <v>6</v>
      </c>
      <c r="F897" s="91">
        <v>26</v>
      </c>
      <c r="G897" s="32">
        <v>0</v>
      </c>
      <c r="H897" s="32">
        <v>0</v>
      </c>
      <c r="I897" s="91">
        <v>44</v>
      </c>
    </row>
    <row r="898" spans="2:9" ht="12.75" customHeight="1">
      <c r="B898" s="26" t="s">
        <v>1039</v>
      </c>
      <c r="C898" s="32">
        <v>0</v>
      </c>
      <c r="D898" s="91">
        <v>6</v>
      </c>
      <c r="E898" s="91">
        <v>3</v>
      </c>
      <c r="F898" s="91">
        <v>19</v>
      </c>
      <c r="G898" s="32">
        <v>0</v>
      </c>
      <c r="H898" s="32">
        <v>0</v>
      </c>
      <c r="I898" s="91">
        <v>28</v>
      </c>
    </row>
    <row r="899" spans="2:9" ht="12.75" customHeight="1">
      <c r="B899" s="26" t="s">
        <v>1041</v>
      </c>
      <c r="C899" s="32">
        <v>0</v>
      </c>
      <c r="D899" s="91">
        <v>7</v>
      </c>
      <c r="E899" s="91">
        <v>5</v>
      </c>
      <c r="F899" s="91">
        <v>14</v>
      </c>
      <c r="G899" s="32">
        <v>0</v>
      </c>
      <c r="H899" s="32">
        <v>0</v>
      </c>
      <c r="I899" s="91">
        <v>26</v>
      </c>
    </row>
    <row r="900" spans="2:9" ht="12.75" customHeight="1">
      <c r="B900" s="26" t="s">
        <v>1044</v>
      </c>
      <c r="C900" s="32">
        <v>0</v>
      </c>
      <c r="D900" s="91">
        <v>11</v>
      </c>
      <c r="E900" s="91">
        <v>4</v>
      </c>
      <c r="F900" s="91">
        <v>18</v>
      </c>
      <c r="G900" s="32">
        <v>0</v>
      </c>
      <c r="H900" s="32">
        <v>0</v>
      </c>
      <c r="I900" s="91">
        <v>33</v>
      </c>
    </row>
    <row r="901" spans="2:9" ht="12.75" customHeight="1">
      <c r="B901" s="26" t="s">
        <v>1047</v>
      </c>
      <c r="C901" s="32">
        <v>0</v>
      </c>
      <c r="D901" s="91">
        <v>7</v>
      </c>
      <c r="E901" s="91">
        <v>3</v>
      </c>
      <c r="F901" s="91">
        <v>17</v>
      </c>
      <c r="G901" s="32">
        <v>0</v>
      </c>
      <c r="H901" s="32">
        <v>0</v>
      </c>
      <c r="I901" s="91">
        <v>27</v>
      </c>
    </row>
    <row r="902" spans="2:9" ht="12.75" customHeight="1">
      <c r="B902" s="26" t="s">
        <v>1050</v>
      </c>
      <c r="C902" s="32">
        <v>0</v>
      </c>
      <c r="D902" s="91">
        <v>9</v>
      </c>
      <c r="E902" s="91">
        <v>6</v>
      </c>
      <c r="F902" s="91">
        <v>31</v>
      </c>
      <c r="G902" s="32">
        <v>0</v>
      </c>
      <c r="H902" s="32">
        <v>0</v>
      </c>
      <c r="I902" s="91">
        <v>46</v>
      </c>
    </row>
    <row r="903" spans="2:9" ht="12.75" customHeight="1">
      <c r="B903" s="26" t="s">
        <v>1052</v>
      </c>
      <c r="C903" s="32">
        <v>0</v>
      </c>
      <c r="D903" s="91">
        <v>3</v>
      </c>
      <c r="E903" s="91">
        <v>6</v>
      </c>
      <c r="F903" s="91">
        <v>29</v>
      </c>
      <c r="G903" s="32">
        <v>0</v>
      </c>
      <c r="H903" s="32">
        <v>0</v>
      </c>
      <c r="I903" s="91">
        <v>38</v>
      </c>
    </row>
    <row r="904" spans="2:9" ht="12.75" customHeight="1">
      <c r="B904" s="26" t="s">
        <v>1056</v>
      </c>
      <c r="C904" s="32">
        <v>0</v>
      </c>
      <c r="D904" s="91">
        <v>8</v>
      </c>
      <c r="E904" s="91">
        <v>4</v>
      </c>
      <c r="F904" s="91">
        <v>32</v>
      </c>
      <c r="G904" s="32">
        <v>0</v>
      </c>
      <c r="H904" s="32">
        <v>0</v>
      </c>
      <c r="I904" s="91">
        <v>44</v>
      </c>
    </row>
    <row r="905" spans="2:9" ht="12.75" customHeight="1">
      <c r="B905" s="26" t="s">
        <v>1059</v>
      </c>
      <c r="C905" s="32">
        <v>0</v>
      </c>
      <c r="D905" s="91">
        <v>6</v>
      </c>
      <c r="E905" s="91">
        <v>3</v>
      </c>
      <c r="F905" s="91">
        <v>21</v>
      </c>
      <c r="G905" s="32">
        <v>0</v>
      </c>
      <c r="H905" s="32">
        <v>0</v>
      </c>
      <c r="I905" s="91">
        <v>30</v>
      </c>
    </row>
    <row r="906" spans="2:9" ht="12.75" customHeight="1">
      <c r="B906" s="26" t="s">
        <v>1062</v>
      </c>
      <c r="C906" s="32">
        <v>0</v>
      </c>
      <c r="D906" s="91">
        <v>6</v>
      </c>
      <c r="E906" s="91">
        <v>1</v>
      </c>
      <c r="F906" s="91">
        <v>30</v>
      </c>
      <c r="G906" s="32">
        <v>0</v>
      </c>
      <c r="H906" s="32">
        <v>0</v>
      </c>
      <c r="I906" s="91">
        <v>37</v>
      </c>
    </row>
    <row r="907" spans="2:9" ht="12.75" customHeight="1">
      <c r="B907" s="26" t="s">
        <v>1065</v>
      </c>
      <c r="C907" s="32">
        <v>0</v>
      </c>
      <c r="D907" s="91">
        <v>4</v>
      </c>
      <c r="E907" s="91">
        <v>5</v>
      </c>
      <c r="F907" s="91">
        <v>28</v>
      </c>
      <c r="G907" s="32">
        <v>0</v>
      </c>
      <c r="H907" s="32">
        <v>0</v>
      </c>
      <c r="I907" s="91">
        <v>37</v>
      </c>
    </row>
    <row r="908" spans="2:9" ht="12.75" customHeight="1">
      <c r="B908" s="26" t="s">
        <v>1077</v>
      </c>
      <c r="C908" s="91">
        <v>1</v>
      </c>
      <c r="D908" s="91">
        <v>5</v>
      </c>
      <c r="E908" s="91">
        <v>3</v>
      </c>
      <c r="F908" s="91">
        <v>34</v>
      </c>
      <c r="G908" s="91">
        <v>1</v>
      </c>
      <c r="H908" s="91">
        <v>1</v>
      </c>
      <c r="I908" s="91">
        <v>42</v>
      </c>
    </row>
    <row r="909" spans="2:9" ht="12.75" customHeight="1">
      <c r="B909" s="26" t="s">
        <v>1081</v>
      </c>
      <c r="C909" s="91">
        <v>1</v>
      </c>
      <c r="D909" s="91">
        <v>9</v>
      </c>
      <c r="E909" s="91">
        <v>2</v>
      </c>
      <c r="F909" s="91">
        <v>61</v>
      </c>
      <c r="G909" s="91">
        <v>1</v>
      </c>
      <c r="H909" s="91">
        <v>1</v>
      </c>
      <c r="I909" s="91">
        <v>72</v>
      </c>
    </row>
    <row r="910" spans="2:9" ht="12.75" customHeight="1">
      <c r="B910" s="26" t="s">
        <v>1084</v>
      </c>
      <c r="C910" s="91">
        <v>2</v>
      </c>
      <c r="D910" s="91">
        <v>5</v>
      </c>
      <c r="E910" s="91">
        <v>4</v>
      </c>
      <c r="F910" s="91">
        <v>36</v>
      </c>
      <c r="G910" s="91">
        <v>2</v>
      </c>
      <c r="H910" s="91">
        <v>2</v>
      </c>
      <c r="I910" s="91">
        <v>45</v>
      </c>
    </row>
    <row r="911" spans="2:9" ht="12.75" customHeight="1">
      <c r="B911" s="26" t="s">
        <v>1086</v>
      </c>
      <c r="C911" s="91">
        <v>2</v>
      </c>
      <c r="D911" s="91">
        <v>5</v>
      </c>
      <c r="E911" s="91">
        <v>4</v>
      </c>
      <c r="F911" s="91">
        <v>36</v>
      </c>
      <c r="G911" s="91">
        <v>2</v>
      </c>
      <c r="H911" s="91">
        <v>2</v>
      </c>
      <c r="I911" s="91">
        <v>45</v>
      </c>
    </row>
    <row r="912" spans="2:9" ht="11.25" customHeight="1">
      <c r="B912" s="26" t="s">
        <v>1089</v>
      </c>
      <c r="C912" s="91">
        <v>2</v>
      </c>
      <c r="D912" s="91">
        <v>6</v>
      </c>
      <c r="E912" s="91">
        <v>4</v>
      </c>
      <c r="F912" s="91">
        <v>33</v>
      </c>
      <c r="G912" s="91">
        <v>2</v>
      </c>
      <c r="H912" s="91">
        <v>2</v>
      </c>
      <c r="I912" s="91">
        <v>43</v>
      </c>
    </row>
    <row r="913" spans="2:9" ht="12.75" customHeight="1">
      <c r="B913" s="26" t="s">
        <v>1092</v>
      </c>
      <c r="C913" s="91">
        <v>2</v>
      </c>
      <c r="D913" s="91">
        <v>5</v>
      </c>
      <c r="E913" s="91">
        <v>5</v>
      </c>
      <c r="F913" s="91">
        <v>47</v>
      </c>
      <c r="G913" s="91">
        <v>2</v>
      </c>
      <c r="H913" s="91">
        <v>2</v>
      </c>
      <c r="I913" s="91">
        <v>57</v>
      </c>
    </row>
    <row r="914" spans="2:9" ht="12.75" customHeight="1">
      <c r="B914" s="26" t="s">
        <v>1095</v>
      </c>
      <c r="C914" s="91">
        <v>1</v>
      </c>
      <c r="D914" s="91">
        <v>2</v>
      </c>
      <c r="E914" s="91">
        <v>4</v>
      </c>
      <c r="F914" s="91">
        <v>36</v>
      </c>
      <c r="G914" s="91">
        <v>0</v>
      </c>
      <c r="H914" s="91">
        <v>0</v>
      </c>
      <c r="I914" s="91">
        <v>47</v>
      </c>
    </row>
    <row r="915" spans="2:9">
      <c r="B915" s="26" t="s">
        <v>1113</v>
      </c>
      <c r="C915" s="91">
        <v>0</v>
      </c>
      <c r="D915" s="91">
        <v>7</v>
      </c>
      <c r="E915" s="91">
        <v>2</v>
      </c>
      <c r="F915" s="91">
        <v>22</v>
      </c>
      <c r="G915" s="91">
        <v>3</v>
      </c>
      <c r="H915" s="91">
        <v>9</v>
      </c>
      <c r="I915" s="91">
        <v>43</v>
      </c>
    </row>
    <row r="916" spans="2:9">
      <c r="B916" s="26" t="s">
        <v>1116</v>
      </c>
      <c r="C916" s="91">
        <v>0</v>
      </c>
      <c r="D916" s="91">
        <v>9</v>
      </c>
      <c r="E916" s="91">
        <v>8</v>
      </c>
      <c r="F916" s="91">
        <v>20</v>
      </c>
      <c r="G916" s="91">
        <v>3</v>
      </c>
      <c r="H916" s="91">
        <v>20</v>
      </c>
      <c r="I916" s="91">
        <v>60</v>
      </c>
    </row>
    <row r="917" spans="2:9">
      <c r="B917" s="26" t="s">
        <v>1119</v>
      </c>
      <c r="C917" s="91">
        <v>1</v>
      </c>
      <c r="D917" s="91">
        <v>7</v>
      </c>
      <c r="E917" s="91">
        <v>6</v>
      </c>
      <c r="F917" s="91">
        <v>23</v>
      </c>
      <c r="G917" s="91">
        <v>0</v>
      </c>
      <c r="H917" s="91">
        <v>14</v>
      </c>
      <c r="I917" s="91">
        <v>51</v>
      </c>
    </row>
    <row r="918" spans="2:9">
      <c r="B918" s="26" t="s">
        <v>1122</v>
      </c>
      <c r="C918" s="91">
        <v>3</v>
      </c>
      <c r="D918" s="91">
        <v>8</v>
      </c>
      <c r="E918" s="91">
        <v>2</v>
      </c>
      <c r="F918" s="91">
        <v>34</v>
      </c>
      <c r="G918" s="91">
        <v>1</v>
      </c>
      <c r="H918" s="91">
        <v>14</v>
      </c>
      <c r="I918" s="91">
        <v>62</v>
      </c>
    </row>
    <row r="919" spans="2:9">
      <c r="B919" s="26" t="s">
        <v>1125</v>
      </c>
      <c r="C919" s="91">
        <v>0</v>
      </c>
      <c r="D919" s="91">
        <v>6</v>
      </c>
      <c r="E919" s="91">
        <v>6</v>
      </c>
      <c r="F919" s="91">
        <v>38</v>
      </c>
      <c r="G919" s="91">
        <v>2</v>
      </c>
      <c r="H919" s="91">
        <v>18</v>
      </c>
      <c r="I919" s="91">
        <v>70</v>
      </c>
    </row>
    <row r="920" spans="2:9">
      <c r="B920" s="26" t="s">
        <v>1129</v>
      </c>
      <c r="C920" s="91">
        <v>0</v>
      </c>
      <c r="D920" s="91">
        <v>5</v>
      </c>
      <c r="E920" s="91">
        <v>4</v>
      </c>
      <c r="F920" s="91">
        <v>32</v>
      </c>
      <c r="G920" s="91">
        <v>2</v>
      </c>
      <c r="H920" s="91">
        <v>12</v>
      </c>
      <c r="I920" s="91">
        <v>55</v>
      </c>
    </row>
    <row r="921" spans="2:9">
      <c r="B921" s="26" t="s">
        <v>1131</v>
      </c>
      <c r="C921" s="91">
        <v>1</v>
      </c>
      <c r="D921" s="91">
        <v>8</v>
      </c>
      <c r="E921" s="91">
        <v>8</v>
      </c>
      <c r="F921" s="91">
        <v>64</v>
      </c>
      <c r="G921" s="91">
        <v>4</v>
      </c>
      <c r="H921" s="91">
        <v>30</v>
      </c>
      <c r="I921" s="91">
        <v>115</v>
      </c>
    </row>
    <row r="922" spans="2:9">
      <c r="B922" s="26" t="s">
        <v>1133</v>
      </c>
      <c r="C922" s="91">
        <v>1</v>
      </c>
      <c r="D922" s="91">
        <v>9</v>
      </c>
      <c r="E922" s="91">
        <v>5</v>
      </c>
      <c r="F922" s="91">
        <v>55</v>
      </c>
      <c r="G922" s="91">
        <v>2</v>
      </c>
      <c r="H922" s="91">
        <v>21</v>
      </c>
      <c r="I922" s="91">
        <v>93</v>
      </c>
    </row>
    <row r="923" spans="2:9">
      <c r="B923" s="26" t="s">
        <v>1137</v>
      </c>
      <c r="C923" s="91">
        <v>0</v>
      </c>
      <c r="D923" s="91">
        <v>3</v>
      </c>
      <c r="E923" s="91">
        <v>4</v>
      </c>
      <c r="F923" s="91">
        <v>24</v>
      </c>
      <c r="G923" s="91">
        <v>0</v>
      </c>
      <c r="H923" s="91">
        <v>14</v>
      </c>
      <c r="I923" s="91">
        <v>45</v>
      </c>
    </row>
    <row r="924" spans="2:9">
      <c r="B924" s="26" t="s">
        <v>1140</v>
      </c>
      <c r="C924" s="91">
        <v>0</v>
      </c>
      <c r="D924" s="91">
        <v>5</v>
      </c>
      <c r="E924" s="91">
        <v>4</v>
      </c>
      <c r="F924" s="91">
        <v>46</v>
      </c>
      <c r="G924" s="91">
        <v>2</v>
      </c>
      <c r="H924" s="91">
        <v>22</v>
      </c>
      <c r="I924" s="91">
        <v>79</v>
      </c>
    </row>
    <row r="925" spans="2:9">
      <c r="B925" s="26" t="s">
        <v>1143</v>
      </c>
      <c r="C925" s="91">
        <v>2</v>
      </c>
      <c r="D925" s="91">
        <v>8</v>
      </c>
      <c r="E925" s="91">
        <v>10</v>
      </c>
      <c r="F925" s="91">
        <v>50</v>
      </c>
      <c r="G925" s="91">
        <v>2</v>
      </c>
      <c r="H925" s="91">
        <v>18</v>
      </c>
      <c r="I925" s="91">
        <v>90</v>
      </c>
    </row>
    <row r="926" spans="2:9">
      <c r="B926" s="26" t="s">
        <v>1146</v>
      </c>
      <c r="C926" s="91">
        <v>4</v>
      </c>
      <c r="D926" s="91">
        <v>8</v>
      </c>
      <c r="E926" s="91">
        <v>10</v>
      </c>
      <c r="F926" s="91">
        <v>38</v>
      </c>
      <c r="G926" s="91">
        <v>2</v>
      </c>
      <c r="H926" s="91">
        <v>14</v>
      </c>
      <c r="I926" s="91">
        <v>76</v>
      </c>
    </row>
    <row r="927" spans="2:9">
      <c r="B927" s="26" t="s">
        <v>1153</v>
      </c>
      <c r="C927" s="91">
        <v>4</v>
      </c>
      <c r="D927" s="91">
        <v>7</v>
      </c>
      <c r="E927" s="91">
        <v>15</v>
      </c>
      <c r="F927" s="91">
        <v>32</v>
      </c>
      <c r="G927" s="91">
        <v>0</v>
      </c>
      <c r="H927" s="91">
        <v>26</v>
      </c>
      <c r="I927" s="91">
        <v>84</v>
      </c>
    </row>
    <row r="928" spans="2:9">
      <c r="B928" s="26" t="s">
        <v>1161</v>
      </c>
      <c r="C928" s="91">
        <v>1</v>
      </c>
      <c r="D928" s="91">
        <v>3</v>
      </c>
      <c r="E928" s="91">
        <v>7</v>
      </c>
      <c r="F928" s="91">
        <v>20</v>
      </c>
      <c r="G928" s="91">
        <v>0</v>
      </c>
      <c r="H928" s="91">
        <v>14</v>
      </c>
      <c r="I928" s="91">
        <v>45</v>
      </c>
    </row>
    <row r="929" spans="1:9">
      <c r="B929" s="26" t="s">
        <v>1171</v>
      </c>
      <c r="C929" s="91">
        <v>1</v>
      </c>
      <c r="D929" s="91">
        <v>6</v>
      </c>
      <c r="E929" s="91">
        <v>8</v>
      </c>
      <c r="F929" s="91">
        <v>31</v>
      </c>
      <c r="G929" s="91">
        <v>0</v>
      </c>
      <c r="H929" s="91">
        <v>14</v>
      </c>
      <c r="I929" s="91">
        <v>60</v>
      </c>
    </row>
    <row r="930" spans="1:9">
      <c r="B930" s="26" t="s">
        <v>1178</v>
      </c>
      <c r="C930" s="91">
        <v>2</v>
      </c>
      <c r="D930" s="91">
        <v>5</v>
      </c>
      <c r="E930" s="91">
        <v>8</v>
      </c>
      <c r="F930" s="91">
        <v>42</v>
      </c>
      <c r="G930" s="91">
        <v>2</v>
      </c>
      <c r="H930" s="91">
        <v>19</v>
      </c>
      <c r="I930" s="91">
        <v>78</v>
      </c>
    </row>
    <row r="931" spans="1:9">
      <c r="B931" s="26" t="s">
        <v>1181</v>
      </c>
      <c r="C931" s="91">
        <v>3</v>
      </c>
      <c r="D931" s="91">
        <v>5</v>
      </c>
      <c r="E931" s="91">
        <v>8</v>
      </c>
      <c r="F931" s="91">
        <v>44</v>
      </c>
      <c r="G931" s="91">
        <v>1</v>
      </c>
      <c r="H931" s="91">
        <v>21</v>
      </c>
      <c r="I931" s="91">
        <v>82</v>
      </c>
    </row>
    <row r="932" spans="1:9">
      <c r="B932" s="26" t="s">
        <v>1183</v>
      </c>
      <c r="C932" s="91">
        <v>3</v>
      </c>
      <c r="D932" s="91">
        <v>7</v>
      </c>
      <c r="E932" s="91">
        <v>10</v>
      </c>
      <c r="F932" s="91">
        <v>52</v>
      </c>
      <c r="G932" s="91">
        <v>1</v>
      </c>
      <c r="H932" s="91">
        <v>27</v>
      </c>
      <c r="I932" s="91">
        <v>100</v>
      </c>
    </row>
    <row r="933" spans="1:9">
      <c r="B933" s="26" t="s">
        <v>1188</v>
      </c>
      <c r="C933" s="91">
        <v>1</v>
      </c>
      <c r="D933" s="91">
        <v>7</v>
      </c>
      <c r="E933" s="91">
        <v>4</v>
      </c>
      <c r="F933" s="91">
        <v>46</v>
      </c>
      <c r="G933" s="91">
        <v>0</v>
      </c>
      <c r="H933" s="91">
        <v>16</v>
      </c>
      <c r="I933" s="91">
        <v>74</v>
      </c>
    </row>
    <row r="934" spans="1:9">
      <c r="B934" s="26" t="s">
        <v>1190</v>
      </c>
      <c r="C934" s="91">
        <v>3</v>
      </c>
      <c r="D934" s="91">
        <v>6</v>
      </c>
      <c r="E934" s="91">
        <v>9</v>
      </c>
      <c r="F934" s="91">
        <v>39</v>
      </c>
      <c r="G934" s="91">
        <v>3</v>
      </c>
      <c r="H934" s="91">
        <v>23</v>
      </c>
      <c r="I934" s="91">
        <v>83</v>
      </c>
    </row>
    <row r="935" spans="1:9">
      <c r="B935" s="26" t="s">
        <v>1195</v>
      </c>
      <c r="C935" s="91">
        <v>3</v>
      </c>
      <c r="D935" s="91">
        <v>4</v>
      </c>
      <c r="E935" s="91">
        <v>5</v>
      </c>
      <c r="F935" s="91">
        <v>43</v>
      </c>
      <c r="G935" s="91">
        <v>5</v>
      </c>
      <c r="H935" s="91">
        <v>22</v>
      </c>
      <c r="I935" s="91">
        <v>82</v>
      </c>
    </row>
    <row r="936" spans="1:9">
      <c r="B936" s="26" t="s">
        <v>1198</v>
      </c>
      <c r="C936" s="91">
        <v>3</v>
      </c>
      <c r="D936" s="91">
        <v>6</v>
      </c>
      <c r="E936" s="91">
        <v>5</v>
      </c>
      <c r="F936" s="91">
        <v>39</v>
      </c>
      <c r="G936" s="91">
        <v>1</v>
      </c>
      <c r="H936" s="91">
        <v>12</v>
      </c>
      <c r="I936" s="91">
        <v>66</v>
      </c>
    </row>
    <row r="937" spans="1:9">
      <c r="A937" s="348"/>
      <c r="B937" s="26" t="s">
        <v>1201</v>
      </c>
      <c r="C937" s="91">
        <v>0</v>
      </c>
      <c r="D937" s="91">
        <v>7</v>
      </c>
      <c r="E937" s="91">
        <v>8</v>
      </c>
      <c r="F937" s="91">
        <v>44</v>
      </c>
      <c r="G937" s="91">
        <v>2</v>
      </c>
      <c r="H937" s="91">
        <v>21</v>
      </c>
      <c r="I937" s="91">
        <v>82</v>
      </c>
    </row>
    <row r="938" spans="1:9">
      <c r="A938" s="348"/>
      <c r="B938" s="26" t="s">
        <v>1206</v>
      </c>
      <c r="C938" s="91">
        <f>$C$119</f>
        <v>0</v>
      </c>
      <c r="D938" s="91">
        <f>$D$119</f>
        <v>8</v>
      </c>
      <c r="E938" s="91">
        <f>$E$119</f>
        <v>5</v>
      </c>
      <c r="F938" s="91">
        <f>$F$119</f>
        <v>31</v>
      </c>
      <c r="G938" s="91">
        <f>$G$119</f>
        <v>0</v>
      </c>
      <c r="H938" s="91">
        <f>$H$119</f>
        <v>21</v>
      </c>
      <c r="I938" s="91">
        <f>$I$119</f>
        <v>65</v>
      </c>
    </row>
    <row r="939" spans="1:9">
      <c r="C939" s="16"/>
      <c r="H939" s="16"/>
    </row>
    <row r="940" spans="1:9">
      <c r="B940" s="34" t="s">
        <v>511</v>
      </c>
      <c r="C940" s="35">
        <f>SUM(C937-C936)/C935</f>
        <v>-1</v>
      </c>
      <c r="D940" s="35">
        <f t="shared" ref="D940:I940" si="4">SUM(D937-D936)/D935</f>
        <v>0.25</v>
      </c>
      <c r="E940" s="35">
        <f t="shared" si="4"/>
        <v>0.6</v>
      </c>
      <c r="F940" s="35">
        <f t="shared" si="4"/>
        <v>0.11627906976744186</v>
      </c>
      <c r="G940" s="35">
        <f t="shared" si="4"/>
        <v>0.2</v>
      </c>
      <c r="H940" s="35">
        <f t="shared" si="4"/>
        <v>0.40909090909090912</v>
      </c>
      <c r="I940" s="35">
        <f t="shared" si="4"/>
        <v>0.1951219512195122</v>
      </c>
    </row>
    <row r="941" spans="1:9">
      <c r="B941" s="34" t="s">
        <v>512</v>
      </c>
      <c r="C941" s="35" t="e">
        <f>SUM(C919-C915)/C915</f>
        <v>#DIV/0!</v>
      </c>
      <c r="D941" s="35">
        <f t="shared" ref="D941:I941" si="5">SUM(D919-D915)/D915</f>
        <v>-0.14285714285714285</v>
      </c>
      <c r="E941" s="35">
        <f t="shared" si="5"/>
        <v>2</v>
      </c>
      <c r="F941" s="35">
        <f t="shared" si="5"/>
        <v>0.72727272727272729</v>
      </c>
      <c r="G941" s="35">
        <f t="shared" si="5"/>
        <v>-0.33333333333333331</v>
      </c>
      <c r="H941" s="35">
        <f t="shared" si="5"/>
        <v>1</v>
      </c>
      <c r="I941"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64"/>
  <sheetViews>
    <sheetView showGridLines="0" workbookViewId="0">
      <selection activeCell="J644" sqref="J644"/>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2" customFormat="1" ht="22.5">
      <c r="A2" s="122" t="s">
        <v>55</v>
      </c>
    </row>
    <row r="3" spans="1:7" s="120" customFormat="1" ht="16.5">
      <c r="A3" s="123" t="s">
        <v>1208</v>
      </c>
    </row>
    <row r="6" spans="1:7">
      <c r="D6" s="15"/>
      <c r="E6" s="15"/>
      <c r="F6" s="15"/>
      <c r="G6" s="15"/>
    </row>
    <row r="7" spans="1:7">
      <c r="A7" s="15" t="s">
        <v>151</v>
      </c>
      <c r="B7" s="18"/>
      <c r="C7" s="351" t="s">
        <v>1072</v>
      </c>
      <c r="D7" s="351" t="s">
        <v>152</v>
      </c>
      <c r="E7" s="351" t="s">
        <v>153</v>
      </c>
      <c r="F7" s="351" t="s">
        <v>154</v>
      </c>
      <c r="G7" s="351"/>
    </row>
    <row r="8" spans="1:7">
      <c r="A8" s="18" t="s">
        <v>1177</v>
      </c>
      <c r="B8" s="19" t="s">
        <v>156</v>
      </c>
      <c r="C8" s="351" t="s">
        <v>1073</v>
      </c>
      <c r="D8" s="352" t="s">
        <v>157</v>
      </c>
      <c r="E8" s="352" t="s">
        <v>158</v>
      </c>
      <c r="F8" s="352" t="s">
        <v>159</v>
      </c>
      <c r="G8" s="351"/>
    </row>
    <row r="9" spans="1:7">
      <c r="B9" s="18"/>
      <c r="C9" s="350"/>
      <c r="D9" s="351"/>
      <c r="E9" s="351"/>
      <c r="F9" s="351"/>
      <c r="G9" s="351" t="s">
        <v>160</v>
      </c>
    </row>
    <row r="10" spans="1:7">
      <c r="A10" s="15" t="s">
        <v>161</v>
      </c>
      <c r="C10" s="349">
        <v>0</v>
      </c>
      <c r="D10" s="349">
        <v>0</v>
      </c>
      <c r="E10" s="349">
        <v>0</v>
      </c>
      <c r="F10" s="349">
        <v>2</v>
      </c>
      <c r="G10" s="349">
        <f>SUM(C10+D10+E10+F10)</f>
        <v>2</v>
      </c>
    </row>
    <row r="11" spans="1:7" ht="12.75">
      <c r="A11" s="15" t="s">
        <v>162</v>
      </c>
      <c r="C11" s="349">
        <v>0</v>
      </c>
      <c r="D11" s="346">
        <v>0</v>
      </c>
      <c r="E11" s="349">
        <v>0</v>
      </c>
      <c r="F11" s="349">
        <v>11</v>
      </c>
      <c r="G11" s="349">
        <f>SUM(C11+D11+E11+F11)</f>
        <v>11</v>
      </c>
    </row>
    <row r="12" spans="1:7" ht="12.75">
      <c r="C12" s="347"/>
      <c r="D12" s="348"/>
      <c r="E12" s="348"/>
      <c r="F12" s="348"/>
      <c r="G12" s="348"/>
    </row>
    <row r="13" spans="1:7" ht="12.75">
      <c r="C13" s="347"/>
      <c r="D13" s="348"/>
      <c r="E13" s="348"/>
      <c r="F13" s="348"/>
      <c r="G13" s="348"/>
    </row>
    <row r="14" spans="1:7">
      <c r="A14" s="15" t="s">
        <v>151</v>
      </c>
      <c r="B14" s="18"/>
      <c r="C14" s="351" t="s">
        <v>1072</v>
      </c>
      <c r="D14" s="351" t="s">
        <v>152</v>
      </c>
      <c r="E14" s="351" t="s">
        <v>153</v>
      </c>
      <c r="F14" s="351" t="s">
        <v>154</v>
      </c>
      <c r="G14" s="351"/>
    </row>
    <row r="15" spans="1:7">
      <c r="A15" s="18" t="s">
        <v>515</v>
      </c>
      <c r="B15" s="19" t="s">
        <v>156</v>
      </c>
      <c r="C15" s="351" t="s">
        <v>1073</v>
      </c>
      <c r="D15" s="352" t="s">
        <v>157</v>
      </c>
      <c r="E15" s="352" t="s">
        <v>158</v>
      </c>
      <c r="F15" s="352" t="s">
        <v>159</v>
      </c>
      <c r="G15" s="351"/>
    </row>
    <row r="16" spans="1:7">
      <c r="A16" s="36" t="s">
        <v>516</v>
      </c>
      <c r="B16" s="18"/>
      <c r="C16" s="350"/>
      <c r="D16" s="351"/>
      <c r="E16" s="351"/>
      <c r="F16" s="351"/>
      <c r="G16" s="351" t="s">
        <v>160</v>
      </c>
    </row>
    <row r="17" spans="1:7">
      <c r="A17" s="15" t="s">
        <v>161</v>
      </c>
      <c r="C17" s="349">
        <v>0</v>
      </c>
      <c r="D17" s="349">
        <v>0</v>
      </c>
      <c r="E17" s="349">
        <v>0</v>
      </c>
      <c r="F17" s="349">
        <v>3</v>
      </c>
      <c r="G17" s="349">
        <f>SUM(C17+D17+E17+F17)</f>
        <v>3</v>
      </c>
    </row>
    <row r="18" spans="1:7">
      <c r="A18" s="15" t="s">
        <v>162</v>
      </c>
      <c r="C18" s="349">
        <v>0</v>
      </c>
      <c r="D18" s="349">
        <v>1</v>
      </c>
      <c r="E18" s="349">
        <v>0</v>
      </c>
      <c r="F18" s="349">
        <v>14</v>
      </c>
      <c r="G18" s="349">
        <f>SUM(C18+D18+E18+F18)</f>
        <v>15</v>
      </c>
    </row>
    <row r="19" spans="1:7" ht="12.75">
      <c r="C19" s="347"/>
      <c r="D19" s="348"/>
      <c r="E19" s="348"/>
      <c r="F19" s="348"/>
      <c r="G19" s="348"/>
    </row>
    <row r="20" spans="1:7" ht="12.75">
      <c r="C20" s="347"/>
      <c r="D20" s="348"/>
      <c r="E20" s="348"/>
      <c r="F20" s="348"/>
      <c r="G20" s="348"/>
    </row>
    <row r="21" spans="1:7">
      <c r="A21" s="15" t="s">
        <v>151</v>
      </c>
      <c r="B21" s="18"/>
      <c r="C21" s="351" t="s">
        <v>1072</v>
      </c>
      <c r="D21" s="351" t="s">
        <v>152</v>
      </c>
      <c r="E21" s="351" t="s">
        <v>153</v>
      </c>
      <c r="F21" s="351" t="s">
        <v>154</v>
      </c>
      <c r="G21" s="351"/>
    </row>
    <row r="22" spans="1:7">
      <c r="A22" s="18" t="s">
        <v>515</v>
      </c>
      <c r="B22" s="19" t="s">
        <v>156</v>
      </c>
      <c r="C22" s="351" t="s">
        <v>1073</v>
      </c>
      <c r="D22" s="352" t="s">
        <v>157</v>
      </c>
      <c r="E22" s="352" t="s">
        <v>158</v>
      </c>
      <c r="F22" s="352" t="s">
        <v>159</v>
      </c>
      <c r="G22" s="351"/>
    </row>
    <row r="23" spans="1:7">
      <c r="A23" s="36" t="s">
        <v>517</v>
      </c>
      <c r="B23" s="18"/>
      <c r="C23" s="350"/>
      <c r="D23" s="351"/>
      <c r="E23" s="351"/>
      <c r="F23" s="351"/>
      <c r="G23" s="351" t="s">
        <v>160</v>
      </c>
    </row>
    <row r="24" spans="1:7">
      <c r="A24" s="15" t="s">
        <v>161</v>
      </c>
      <c r="C24" s="349">
        <v>0</v>
      </c>
      <c r="D24" s="349">
        <v>0</v>
      </c>
      <c r="E24" s="349">
        <v>0</v>
      </c>
      <c r="F24" s="349">
        <v>0</v>
      </c>
      <c r="G24" s="349">
        <v>0</v>
      </c>
    </row>
    <row r="25" spans="1:7">
      <c r="A25" s="15" t="s">
        <v>162</v>
      </c>
      <c r="C25" s="349">
        <v>0</v>
      </c>
      <c r="D25" s="349">
        <v>0</v>
      </c>
      <c r="E25" s="349">
        <v>0</v>
      </c>
      <c r="F25" s="349">
        <v>0</v>
      </c>
      <c r="G25" s="349">
        <v>0</v>
      </c>
    </row>
    <row r="26" spans="1:7" ht="12.75">
      <c r="C26" s="347"/>
      <c r="D26" s="348"/>
      <c r="E26" s="348"/>
      <c r="F26" s="348"/>
      <c r="G26" s="348"/>
    </row>
    <row r="27" spans="1:7" ht="12.75">
      <c r="C27" s="347"/>
      <c r="D27" s="348"/>
      <c r="E27" s="348"/>
      <c r="F27" s="348"/>
      <c r="G27" s="348"/>
    </row>
    <row r="28" spans="1:7">
      <c r="A28" s="15" t="s">
        <v>151</v>
      </c>
      <c r="B28" s="18"/>
      <c r="C28" s="351" t="s">
        <v>1072</v>
      </c>
      <c r="D28" s="351" t="s">
        <v>152</v>
      </c>
      <c r="E28" s="351" t="s">
        <v>153</v>
      </c>
      <c r="F28" s="351" t="s">
        <v>154</v>
      </c>
      <c r="G28" s="351"/>
    </row>
    <row r="29" spans="1:7">
      <c r="A29" s="36" t="s">
        <v>518</v>
      </c>
      <c r="B29" s="19" t="s">
        <v>156</v>
      </c>
      <c r="C29" s="351" t="s">
        <v>1073</v>
      </c>
      <c r="D29" s="352" t="s">
        <v>157</v>
      </c>
      <c r="E29" s="352" t="s">
        <v>158</v>
      </c>
      <c r="F29" s="352" t="s">
        <v>159</v>
      </c>
      <c r="G29" s="351"/>
    </row>
    <row r="30" spans="1:7">
      <c r="B30" s="18"/>
      <c r="C30" s="350"/>
      <c r="D30" s="351"/>
      <c r="E30" s="351"/>
      <c r="F30" s="351"/>
      <c r="G30" s="351" t="s">
        <v>160</v>
      </c>
    </row>
    <row r="31" spans="1:7">
      <c r="A31" s="15" t="s">
        <v>161</v>
      </c>
      <c r="C31" s="349">
        <v>0</v>
      </c>
      <c r="D31" s="349">
        <v>0</v>
      </c>
      <c r="E31" s="349">
        <v>0</v>
      </c>
      <c r="F31" s="349">
        <v>5</v>
      </c>
      <c r="G31" s="349">
        <f>C31+D31+E31+F31</f>
        <v>5</v>
      </c>
    </row>
    <row r="32" spans="1:7">
      <c r="A32" s="15" t="s">
        <v>162</v>
      </c>
      <c r="C32" s="349">
        <v>0</v>
      </c>
      <c r="D32" s="349">
        <v>0</v>
      </c>
      <c r="E32" s="349">
        <v>0</v>
      </c>
      <c r="F32" s="349">
        <v>7</v>
      </c>
      <c r="G32" s="349">
        <f>C32+D32+E32+F32</f>
        <v>7</v>
      </c>
    </row>
    <row r="33" spans="1:7" ht="12.75">
      <c r="C33" s="347"/>
      <c r="D33" s="348"/>
      <c r="E33" s="348"/>
      <c r="F33" s="348"/>
      <c r="G33" s="348"/>
    </row>
    <row r="34" spans="1:7" ht="12.75">
      <c r="C34" s="347"/>
      <c r="D34" s="348"/>
      <c r="E34" s="348"/>
      <c r="F34" s="348"/>
      <c r="G34" s="348"/>
    </row>
    <row r="35" spans="1:7">
      <c r="A35" s="15" t="s">
        <v>151</v>
      </c>
      <c r="B35" s="18"/>
      <c r="C35" s="351" t="s">
        <v>1072</v>
      </c>
      <c r="D35" s="351" t="s">
        <v>152</v>
      </c>
      <c r="E35" s="351" t="s">
        <v>153</v>
      </c>
      <c r="F35" s="351" t="s">
        <v>154</v>
      </c>
      <c r="G35" s="351"/>
    </row>
    <row r="36" spans="1:7">
      <c r="A36" s="36" t="s">
        <v>519</v>
      </c>
      <c r="B36" s="19" t="s">
        <v>156</v>
      </c>
      <c r="C36" s="351" t="s">
        <v>1073</v>
      </c>
      <c r="D36" s="352" t="s">
        <v>157</v>
      </c>
      <c r="E36" s="352" t="s">
        <v>158</v>
      </c>
      <c r="F36" s="352" t="s">
        <v>159</v>
      </c>
      <c r="G36" s="351"/>
    </row>
    <row r="37" spans="1:7">
      <c r="B37" s="18"/>
      <c r="C37" s="350"/>
      <c r="D37" s="351"/>
      <c r="E37" s="351"/>
      <c r="F37" s="351"/>
      <c r="G37" s="351" t="s">
        <v>160</v>
      </c>
    </row>
    <row r="38" spans="1:7">
      <c r="A38" s="15" t="s">
        <v>161</v>
      </c>
      <c r="C38" s="349">
        <v>0</v>
      </c>
      <c r="D38" s="349">
        <v>0</v>
      </c>
      <c r="E38" s="349">
        <v>0</v>
      </c>
      <c r="F38" s="349">
        <v>0</v>
      </c>
      <c r="G38" s="349">
        <f>SUM(C38+D38+E38+F38)</f>
        <v>0</v>
      </c>
    </row>
    <row r="39" spans="1:7">
      <c r="A39" s="15" t="s">
        <v>162</v>
      </c>
      <c r="C39" s="349">
        <v>0</v>
      </c>
      <c r="D39" s="349">
        <v>1</v>
      </c>
      <c r="E39" s="349">
        <v>1</v>
      </c>
      <c r="F39" s="349">
        <v>8</v>
      </c>
      <c r="G39" s="349">
        <f>SUM(C39+D39+E39+F39)</f>
        <v>10</v>
      </c>
    </row>
    <row r="40" spans="1:7" ht="12.75">
      <c r="C40" s="347"/>
      <c r="D40" s="348"/>
      <c r="E40" s="348"/>
      <c r="F40" s="348"/>
      <c r="G40" s="348"/>
    </row>
    <row r="41" spans="1:7" ht="12.75">
      <c r="C41" s="347"/>
      <c r="D41" s="348"/>
      <c r="E41" s="348"/>
      <c r="F41" s="348"/>
      <c r="G41" s="348"/>
    </row>
    <row r="42" spans="1:7">
      <c r="A42" s="15" t="s">
        <v>151</v>
      </c>
      <c r="B42" s="18"/>
      <c r="C42" s="351" t="s">
        <v>1072</v>
      </c>
      <c r="D42" s="351" t="s">
        <v>152</v>
      </c>
      <c r="E42" s="351" t="s">
        <v>153</v>
      </c>
      <c r="F42" s="351" t="s">
        <v>154</v>
      </c>
      <c r="G42" s="351"/>
    </row>
    <row r="43" spans="1:7">
      <c r="A43" s="18" t="s">
        <v>1176</v>
      </c>
      <c r="B43" s="19" t="s">
        <v>156</v>
      </c>
      <c r="C43" s="351" t="s">
        <v>1073</v>
      </c>
      <c r="D43" s="352" t="s">
        <v>157</v>
      </c>
      <c r="E43" s="352" t="s">
        <v>158</v>
      </c>
      <c r="F43" s="352" t="s">
        <v>159</v>
      </c>
      <c r="G43" s="351"/>
    </row>
    <row r="44" spans="1:7">
      <c r="A44" s="36" t="s">
        <v>520</v>
      </c>
      <c r="B44" s="18"/>
      <c r="C44" s="350"/>
      <c r="D44" s="351"/>
      <c r="E44" s="351"/>
      <c r="F44" s="351"/>
      <c r="G44" s="351" t="s">
        <v>160</v>
      </c>
    </row>
    <row r="45" spans="1:7">
      <c r="A45" s="15" t="s">
        <v>161</v>
      </c>
      <c r="C45" s="349">
        <v>0</v>
      </c>
      <c r="D45" s="349">
        <v>1</v>
      </c>
      <c r="E45" s="349">
        <v>2</v>
      </c>
      <c r="F45" s="349">
        <v>10</v>
      </c>
      <c r="G45" s="349">
        <f>SUM(C45+D45+E45+F45)</f>
        <v>13</v>
      </c>
    </row>
    <row r="46" spans="1:7">
      <c r="A46" s="15" t="s">
        <v>162</v>
      </c>
      <c r="C46" s="349">
        <v>0</v>
      </c>
      <c r="D46" s="349">
        <v>0</v>
      </c>
      <c r="E46" s="349">
        <v>2</v>
      </c>
      <c r="F46" s="349">
        <v>4</v>
      </c>
      <c r="G46" s="349">
        <f>SUM(C45+D45+E45+F45)</f>
        <v>13</v>
      </c>
    </row>
    <row r="47" spans="1:7" ht="12.75">
      <c r="C47" s="347"/>
      <c r="D47" s="348"/>
      <c r="E47" s="348"/>
      <c r="F47" s="348"/>
      <c r="G47" s="348"/>
    </row>
    <row r="48" spans="1:7" ht="12.75">
      <c r="C48" s="347"/>
      <c r="D48" s="348"/>
      <c r="E48" s="348"/>
      <c r="F48" s="348"/>
      <c r="G48" s="348"/>
    </row>
    <row r="49" spans="1:7">
      <c r="A49" s="15" t="s">
        <v>151</v>
      </c>
      <c r="B49" s="18"/>
      <c r="C49" s="351" t="s">
        <v>1072</v>
      </c>
      <c r="D49" s="351" t="s">
        <v>152</v>
      </c>
      <c r="E49" s="351" t="s">
        <v>153</v>
      </c>
      <c r="F49" s="351" t="s">
        <v>154</v>
      </c>
      <c r="G49" s="351"/>
    </row>
    <row r="50" spans="1:7">
      <c r="A50" s="18" t="s">
        <v>1176</v>
      </c>
      <c r="B50" s="19" t="s">
        <v>156</v>
      </c>
      <c r="C50" s="351" t="s">
        <v>1073</v>
      </c>
      <c r="D50" s="352" t="s">
        <v>157</v>
      </c>
      <c r="E50" s="352" t="s">
        <v>158</v>
      </c>
      <c r="F50" s="352" t="s">
        <v>159</v>
      </c>
      <c r="G50" s="351"/>
    </row>
    <row r="51" spans="1:7">
      <c r="A51" s="36" t="s">
        <v>521</v>
      </c>
      <c r="B51" s="18"/>
      <c r="C51" s="350"/>
      <c r="D51" s="351"/>
      <c r="E51" s="351"/>
      <c r="F51" s="351"/>
      <c r="G51" s="351" t="s">
        <v>160</v>
      </c>
    </row>
    <row r="52" spans="1:7">
      <c r="A52" s="15" t="s">
        <v>161</v>
      </c>
      <c r="C52" s="349">
        <v>0</v>
      </c>
      <c r="D52" s="349">
        <v>0</v>
      </c>
      <c r="E52" s="349">
        <v>0</v>
      </c>
      <c r="F52" s="349">
        <v>0</v>
      </c>
      <c r="G52" s="349">
        <v>0</v>
      </c>
    </row>
    <row r="53" spans="1:7">
      <c r="A53" s="15" t="s">
        <v>162</v>
      </c>
      <c r="C53" s="349">
        <v>0</v>
      </c>
      <c r="D53" s="349">
        <v>0</v>
      </c>
      <c r="E53" s="349">
        <v>0</v>
      </c>
      <c r="F53" s="349">
        <v>0</v>
      </c>
      <c r="G53" s="349">
        <v>0</v>
      </c>
    </row>
    <row r="54" spans="1:7" ht="12.75">
      <c r="C54" s="347"/>
      <c r="D54" s="348"/>
      <c r="E54" s="348"/>
      <c r="F54" s="348"/>
      <c r="G54" s="348"/>
    </row>
    <row r="55" spans="1:7" ht="12.75">
      <c r="C55" s="347"/>
      <c r="D55" s="348"/>
      <c r="E55" s="348"/>
      <c r="F55" s="348"/>
      <c r="G55" s="348"/>
    </row>
    <row r="56" spans="1:7">
      <c r="A56" s="15" t="s">
        <v>151</v>
      </c>
      <c r="B56" s="18"/>
      <c r="C56" s="351" t="s">
        <v>1072</v>
      </c>
      <c r="D56" s="351" t="s">
        <v>152</v>
      </c>
      <c r="E56" s="351" t="s">
        <v>153</v>
      </c>
      <c r="F56" s="351" t="s">
        <v>154</v>
      </c>
      <c r="G56" s="351"/>
    </row>
    <row r="57" spans="1:7">
      <c r="A57" s="18" t="s">
        <v>1176</v>
      </c>
      <c r="B57" s="19" t="s">
        <v>156</v>
      </c>
      <c r="C57" s="351" t="s">
        <v>1073</v>
      </c>
      <c r="D57" s="352" t="s">
        <v>157</v>
      </c>
      <c r="E57" s="352" t="s">
        <v>158</v>
      </c>
      <c r="F57" s="352" t="s">
        <v>159</v>
      </c>
      <c r="G57" s="351"/>
    </row>
    <row r="58" spans="1:7">
      <c r="A58" s="37" t="s">
        <v>522</v>
      </c>
      <c r="B58" s="18"/>
      <c r="C58" s="350"/>
      <c r="D58" s="351"/>
      <c r="E58" s="351"/>
      <c r="F58" s="351"/>
      <c r="G58" s="351" t="s">
        <v>160</v>
      </c>
    </row>
    <row r="59" spans="1:7">
      <c r="A59" s="15" t="s">
        <v>161</v>
      </c>
      <c r="C59" s="349">
        <v>0</v>
      </c>
      <c r="D59" s="349">
        <v>0</v>
      </c>
      <c r="E59" s="349">
        <v>0</v>
      </c>
      <c r="F59" s="349">
        <v>0</v>
      </c>
      <c r="G59" s="349">
        <v>0</v>
      </c>
    </row>
    <row r="60" spans="1:7">
      <c r="A60" s="15" t="s">
        <v>162</v>
      </c>
      <c r="C60" s="349">
        <v>0</v>
      </c>
      <c r="D60" s="349">
        <v>0</v>
      </c>
      <c r="E60" s="349">
        <v>0</v>
      </c>
      <c r="F60" s="349">
        <v>0</v>
      </c>
      <c r="G60" s="349">
        <v>0</v>
      </c>
    </row>
    <row r="61" spans="1:7" ht="12.75">
      <c r="C61" s="347"/>
      <c r="D61" s="348"/>
      <c r="E61" s="348"/>
      <c r="F61" s="348"/>
      <c r="G61" s="348"/>
    </row>
    <row r="62" spans="1:7" ht="12.75">
      <c r="C62" s="347"/>
      <c r="D62" s="348"/>
      <c r="E62" s="348"/>
      <c r="F62" s="348"/>
      <c r="G62" s="348"/>
    </row>
    <row r="63" spans="1:7">
      <c r="A63" s="15" t="s">
        <v>151</v>
      </c>
      <c r="B63" s="18"/>
      <c r="C63" s="351" t="s">
        <v>1072</v>
      </c>
      <c r="D63" s="351" t="s">
        <v>152</v>
      </c>
      <c r="E63" s="351" t="s">
        <v>153</v>
      </c>
      <c r="F63" s="351" t="s">
        <v>154</v>
      </c>
      <c r="G63" s="351"/>
    </row>
    <row r="64" spans="1:7">
      <c r="A64" s="18" t="s">
        <v>1176</v>
      </c>
      <c r="B64" s="19" t="s">
        <v>156</v>
      </c>
      <c r="C64" s="351" t="s">
        <v>1073</v>
      </c>
      <c r="D64" s="352" t="s">
        <v>157</v>
      </c>
      <c r="E64" s="352" t="s">
        <v>158</v>
      </c>
      <c r="F64" s="352" t="s">
        <v>159</v>
      </c>
      <c r="G64" s="351"/>
    </row>
    <row r="65" spans="1:7">
      <c r="A65" s="36" t="s">
        <v>523</v>
      </c>
      <c r="B65" s="18"/>
      <c r="C65" s="350"/>
      <c r="D65" s="351"/>
      <c r="E65" s="351"/>
      <c r="F65" s="351"/>
      <c r="G65" s="351" t="s">
        <v>160</v>
      </c>
    </row>
    <row r="66" spans="1:7">
      <c r="A66" s="15" t="s">
        <v>161</v>
      </c>
      <c r="C66" s="349">
        <v>0</v>
      </c>
      <c r="D66" s="349">
        <v>0</v>
      </c>
      <c r="E66" s="349">
        <v>0</v>
      </c>
      <c r="F66" s="349">
        <v>0</v>
      </c>
      <c r="G66" s="349">
        <v>0</v>
      </c>
    </row>
    <row r="67" spans="1:7">
      <c r="A67" s="15" t="s">
        <v>162</v>
      </c>
      <c r="C67" s="349">
        <v>0</v>
      </c>
      <c r="D67" s="349">
        <v>0</v>
      </c>
      <c r="E67" s="349">
        <v>0</v>
      </c>
      <c r="F67" s="349">
        <v>0</v>
      </c>
      <c r="G67" s="349">
        <v>0</v>
      </c>
    </row>
    <row r="68" spans="1:7" ht="12.75">
      <c r="C68" s="347"/>
      <c r="D68" s="348"/>
      <c r="E68" s="348"/>
      <c r="F68" s="348"/>
      <c r="G68" s="348"/>
    </row>
    <row r="69" spans="1:7" ht="12.75">
      <c r="C69" s="347"/>
      <c r="D69" s="348"/>
      <c r="E69" s="348"/>
      <c r="F69" s="348"/>
      <c r="G69" s="348"/>
    </row>
    <row r="70" spans="1:7">
      <c r="A70" s="15" t="s">
        <v>151</v>
      </c>
      <c r="B70" s="18"/>
      <c r="C70" s="351" t="s">
        <v>1072</v>
      </c>
      <c r="D70" s="351" t="s">
        <v>152</v>
      </c>
      <c r="E70" s="351" t="s">
        <v>153</v>
      </c>
      <c r="F70" s="351" t="s">
        <v>154</v>
      </c>
      <c r="G70" s="351"/>
    </row>
    <row r="71" spans="1:7">
      <c r="A71" s="38" t="s">
        <v>524</v>
      </c>
      <c r="B71" s="19" t="s">
        <v>156</v>
      </c>
      <c r="C71" s="351" t="s">
        <v>1073</v>
      </c>
      <c r="D71" s="352" t="s">
        <v>157</v>
      </c>
      <c r="E71" s="352" t="s">
        <v>158</v>
      </c>
      <c r="F71" s="352" t="s">
        <v>159</v>
      </c>
      <c r="G71" s="351"/>
    </row>
    <row r="72" spans="1:7">
      <c r="B72" s="18"/>
      <c r="C72" s="350"/>
      <c r="D72" s="351"/>
      <c r="E72" s="351"/>
      <c r="F72" s="351"/>
      <c r="G72" s="351" t="s">
        <v>160</v>
      </c>
    </row>
    <row r="73" spans="1:7">
      <c r="A73" s="15" t="s">
        <v>161</v>
      </c>
      <c r="C73" s="349">
        <v>0</v>
      </c>
      <c r="D73" s="349">
        <v>0</v>
      </c>
      <c r="E73" s="349">
        <v>0</v>
      </c>
      <c r="F73" s="349">
        <v>0</v>
      </c>
      <c r="G73" s="349">
        <v>0</v>
      </c>
    </row>
    <row r="74" spans="1:7">
      <c r="A74" s="15" t="s">
        <v>162</v>
      </c>
      <c r="C74" s="349">
        <v>0</v>
      </c>
      <c r="D74" s="349">
        <v>0</v>
      </c>
      <c r="E74" s="349">
        <v>0</v>
      </c>
      <c r="F74" s="349">
        <v>0</v>
      </c>
      <c r="G74" s="349">
        <v>0</v>
      </c>
    </row>
    <row r="75" spans="1:7" ht="12.75">
      <c r="C75" s="347"/>
      <c r="D75" s="348"/>
      <c r="E75" s="348"/>
      <c r="F75" s="348"/>
      <c r="G75" s="348"/>
    </row>
    <row r="76" spans="1:7" ht="12.75">
      <c r="C76" s="347"/>
      <c r="D76" s="348"/>
      <c r="E76" s="348"/>
      <c r="F76" s="348"/>
      <c r="G76" s="348"/>
    </row>
    <row r="77" spans="1:7">
      <c r="A77" s="15" t="s">
        <v>151</v>
      </c>
      <c r="B77" s="18"/>
      <c r="C77" s="351" t="s">
        <v>1072</v>
      </c>
      <c r="D77" s="351" t="s">
        <v>152</v>
      </c>
      <c r="E77" s="351" t="s">
        <v>153</v>
      </c>
      <c r="F77" s="351" t="s">
        <v>154</v>
      </c>
      <c r="G77" s="351"/>
    </row>
    <row r="78" spans="1:7" ht="23.25" customHeight="1">
      <c r="A78" s="38" t="s">
        <v>525</v>
      </c>
      <c r="B78" s="19" t="s">
        <v>156</v>
      </c>
      <c r="C78" s="351" t="s">
        <v>1073</v>
      </c>
      <c r="D78" s="352" t="s">
        <v>157</v>
      </c>
      <c r="E78" s="352" t="s">
        <v>158</v>
      </c>
      <c r="F78" s="352" t="s">
        <v>159</v>
      </c>
      <c r="G78" s="351"/>
    </row>
    <row r="79" spans="1:7">
      <c r="B79" s="18"/>
      <c r="C79" s="350"/>
      <c r="D79" s="351"/>
      <c r="E79" s="351"/>
      <c r="F79" s="351"/>
      <c r="G79" s="351" t="s">
        <v>160</v>
      </c>
    </row>
    <row r="80" spans="1:7">
      <c r="A80" s="15" t="s">
        <v>161</v>
      </c>
      <c r="C80" s="349">
        <v>0</v>
      </c>
      <c r="D80" s="349">
        <v>0</v>
      </c>
      <c r="E80" s="349">
        <v>0</v>
      </c>
      <c r="F80" s="349">
        <v>0</v>
      </c>
      <c r="G80" s="349">
        <v>0</v>
      </c>
    </row>
    <row r="81" spans="1:7">
      <c r="A81" s="15" t="s">
        <v>162</v>
      </c>
      <c r="C81" s="349">
        <v>0</v>
      </c>
      <c r="D81" s="349">
        <v>0</v>
      </c>
      <c r="E81" s="349">
        <v>0</v>
      </c>
      <c r="F81" s="349">
        <v>0</v>
      </c>
      <c r="G81" s="349">
        <v>0</v>
      </c>
    </row>
    <row r="82" spans="1:7" ht="12.75">
      <c r="C82" s="347"/>
      <c r="D82" s="348"/>
      <c r="E82" s="348"/>
      <c r="F82" s="348"/>
      <c r="G82" s="348"/>
    </row>
    <row r="83" spans="1:7" ht="12.75">
      <c r="C83" s="347"/>
      <c r="D83" s="348"/>
      <c r="E83" s="348"/>
      <c r="F83" s="348"/>
      <c r="G83" s="348"/>
    </row>
    <row r="84" spans="1:7">
      <c r="A84" s="15" t="s">
        <v>151</v>
      </c>
      <c r="B84" s="18"/>
      <c r="C84" s="351" t="s">
        <v>1072</v>
      </c>
      <c r="D84" s="351" t="s">
        <v>152</v>
      </c>
      <c r="E84" s="351" t="s">
        <v>153</v>
      </c>
      <c r="F84" s="351" t="s">
        <v>154</v>
      </c>
      <c r="G84" s="351"/>
    </row>
    <row r="85" spans="1:7" ht="30.75" customHeight="1">
      <c r="A85" s="38" t="s">
        <v>526</v>
      </c>
      <c r="B85" s="19" t="s">
        <v>156</v>
      </c>
      <c r="C85" s="351" t="s">
        <v>1073</v>
      </c>
      <c r="D85" s="352" t="s">
        <v>157</v>
      </c>
      <c r="E85" s="352" t="s">
        <v>158</v>
      </c>
      <c r="F85" s="352" t="s">
        <v>159</v>
      </c>
      <c r="G85" s="351"/>
    </row>
    <row r="86" spans="1:7">
      <c r="B86" s="18"/>
      <c r="C86" s="350"/>
      <c r="D86" s="351"/>
      <c r="E86" s="351"/>
      <c r="F86" s="351"/>
      <c r="G86" s="351" t="s">
        <v>160</v>
      </c>
    </row>
    <row r="87" spans="1:7">
      <c r="A87" s="15" t="s">
        <v>161</v>
      </c>
      <c r="C87" s="349">
        <v>0</v>
      </c>
      <c r="D87" s="349">
        <v>0</v>
      </c>
      <c r="E87" s="349">
        <v>0</v>
      </c>
      <c r="F87" s="349">
        <v>0</v>
      </c>
      <c r="G87" s="349">
        <v>0</v>
      </c>
    </row>
    <row r="88" spans="1:7">
      <c r="A88" s="15" t="s">
        <v>162</v>
      </c>
      <c r="C88" s="349">
        <v>0</v>
      </c>
      <c r="D88" s="349">
        <v>0</v>
      </c>
      <c r="E88" s="349">
        <v>0</v>
      </c>
      <c r="F88" s="349">
        <v>0</v>
      </c>
      <c r="G88" s="349">
        <v>0</v>
      </c>
    </row>
    <row r="89" spans="1:7" ht="12.75">
      <c r="C89" s="347"/>
      <c r="D89" s="348"/>
      <c r="E89" s="348"/>
      <c r="F89" s="348"/>
      <c r="G89" s="348"/>
    </row>
    <row r="90" spans="1:7" ht="12.75">
      <c r="C90" s="347"/>
      <c r="D90" s="348"/>
      <c r="E90" s="348"/>
      <c r="F90" s="348"/>
      <c r="G90" s="348"/>
    </row>
    <row r="91" spans="1:7">
      <c r="A91" s="15" t="s">
        <v>151</v>
      </c>
      <c r="B91" s="18"/>
      <c r="C91" s="351" t="s">
        <v>1072</v>
      </c>
      <c r="D91" s="351" t="s">
        <v>152</v>
      </c>
      <c r="E91" s="351" t="s">
        <v>153</v>
      </c>
      <c r="F91" s="351" t="s">
        <v>154</v>
      </c>
      <c r="G91" s="351"/>
    </row>
    <row r="92" spans="1:7" ht="21.75" customHeight="1">
      <c r="A92" s="38" t="s">
        <v>527</v>
      </c>
      <c r="B92" s="19" t="s">
        <v>156</v>
      </c>
      <c r="C92" s="351" t="s">
        <v>1073</v>
      </c>
      <c r="D92" s="352" t="s">
        <v>157</v>
      </c>
      <c r="E92" s="352" t="s">
        <v>158</v>
      </c>
      <c r="F92" s="352" t="s">
        <v>159</v>
      </c>
      <c r="G92" s="351"/>
    </row>
    <row r="93" spans="1:7">
      <c r="B93" s="18"/>
      <c r="C93" s="350"/>
      <c r="D93" s="351"/>
      <c r="E93" s="351"/>
      <c r="F93" s="351"/>
      <c r="G93" s="351" t="s">
        <v>160</v>
      </c>
    </row>
    <row r="94" spans="1:7">
      <c r="A94" s="15" t="s">
        <v>161</v>
      </c>
      <c r="C94" s="349">
        <v>0</v>
      </c>
      <c r="D94" s="349">
        <v>0</v>
      </c>
      <c r="E94" s="349">
        <v>0</v>
      </c>
      <c r="F94" s="349">
        <v>0</v>
      </c>
      <c r="G94" s="349">
        <v>0</v>
      </c>
    </row>
    <row r="95" spans="1:7">
      <c r="A95" s="15" t="s">
        <v>162</v>
      </c>
      <c r="C95" s="349">
        <v>0</v>
      </c>
      <c r="D95" s="349">
        <v>0</v>
      </c>
      <c r="E95" s="349">
        <v>0</v>
      </c>
      <c r="F95" s="349">
        <v>0</v>
      </c>
      <c r="G95" s="349">
        <v>0</v>
      </c>
    </row>
    <row r="96" spans="1:7" ht="12.75">
      <c r="C96" s="347"/>
      <c r="D96" s="348"/>
      <c r="E96" s="348"/>
      <c r="F96" s="348"/>
      <c r="G96" s="348"/>
    </row>
    <row r="97" spans="1:7" ht="12.75">
      <c r="C97" s="347"/>
      <c r="D97" s="348"/>
      <c r="E97" s="348"/>
      <c r="F97" s="348"/>
      <c r="G97" s="348"/>
    </row>
    <row r="98" spans="1:7">
      <c r="A98" s="15" t="s">
        <v>151</v>
      </c>
      <c r="B98" s="18"/>
      <c r="C98" s="351" t="s">
        <v>1072</v>
      </c>
      <c r="D98" s="351" t="s">
        <v>152</v>
      </c>
      <c r="E98" s="351" t="s">
        <v>153</v>
      </c>
      <c r="F98" s="351" t="s">
        <v>154</v>
      </c>
      <c r="G98" s="351"/>
    </row>
    <row r="99" spans="1:7" ht="12" customHeight="1">
      <c r="A99" s="39" t="s">
        <v>528</v>
      </c>
      <c r="B99" s="19" t="s">
        <v>156</v>
      </c>
      <c r="C99" s="351" t="s">
        <v>1073</v>
      </c>
      <c r="D99" s="352" t="s">
        <v>157</v>
      </c>
      <c r="E99" s="352" t="s">
        <v>158</v>
      </c>
      <c r="F99" s="352" t="s">
        <v>159</v>
      </c>
      <c r="G99" s="351"/>
    </row>
    <row r="100" spans="1:7">
      <c r="B100" s="18"/>
      <c r="C100" s="350"/>
      <c r="D100" s="351"/>
      <c r="E100" s="351"/>
      <c r="F100" s="351"/>
      <c r="G100" s="351" t="s">
        <v>160</v>
      </c>
    </row>
    <row r="101" spans="1:7">
      <c r="A101" s="15" t="s">
        <v>161</v>
      </c>
      <c r="C101" s="349">
        <v>0</v>
      </c>
      <c r="D101" s="349">
        <v>0</v>
      </c>
      <c r="E101" s="349">
        <v>0</v>
      </c>
      <c r="F101" s="349">
        <v>0</v>
      </c>
      <c r="G101" s="349">
        <v>0</v>
      </c>
    </row>
    <row r="102" spans="1:7">
      <c r="A102" s="15" t="s">
        <v>162</v>
      </c>
      <c r="C102" s="349">
        <v>0</v>
      </c>
      <c r="D102" s="349">
        <v>0</v>
      </c>
      <c r="E102" s="349">
        <v>0</v>
      </c>
      <c r="F102" s="349">
        <v>0</v>
      </c>
      <c r="G102" s="349">
        <v>0</v>
      </c>
    </row>
    <row r="103" spans="1:7" ht="12.75">
      <c r="C103" s="347"/>
      <c r="D103" s="348"/>
      <c r="E103" s="348"/>
      <c r="F103" s="348"/>
      <c r="G103" s="348"/>
    </row>
    <row r="104" spans="1:7" ht="12.75">
      <c r="C104" s="347"/>
      <c r="D104" s="348"/>
      <c r="E104" s="348"/>
      <c r="F104" s="348"/>
      <c r="G104" s="348"/>
    </row>
    <row r="105" spans="1:7">
      <c r="A105" s="15" t="s">
        <v>151</v>
      </c>
      <c r="B105" s="18"/>
      <c r="C105" s="351" t="s">
        <v>1072</v>
      </c>
      <c r="D105" s="351" t="s">
        <v>152</v>
      </c>
      <c r="E105" s="351" t="s">
        <v>153</v>
      </c>
      <c r="F105" s="351" t="s">
        <v>154</v>
      </c>
      <c r="G105" s="351"/>
    </row>
    <row r="106" spans="1:7">
      <c r="A106" s="36" t="s">
        <v>529</v>
      </c>
      <c r="B106" s="19" t="s">
        <v>156</v>
      </c>
      <c r="C106" s="351" t="s">
        <v>1073</v>
      </c>
      <c r="D106" s="352" t="s">
        <v>157</v>
      </c>
      <c r="E106" s="352" t="s">
        <v>158</v>
      </c>
      <c r="F106" s="352" t="s">
        <v>159</v>
      </c>
      <c r="G106" s="351"/>
    </row>
    <row r="107" spans="1:7">
      <c r="B107" s="18"/>
      <c r="C107" s="350"/>
      <c r="D107" s="351"/>
      <c r="E107" s="351"/>
      <c r="F107" s="351"/>
      <c r="G107" s="351" t="s">
        <v>160</v>
      </c>
    </row>
    <row r="108" spans="1:7" ht="12.75">
      <c r="A108" s="15" t="s">
        <v>161</v>
      </c>
      <c r="C108" s="349">
        <v>0</v>
      </c>
      <c r="D108" s="346">
        <v>0</v>
      </c>
      <c r="E108" s="346">
        <v>5</v>
      </c>
      <c r="F108" s="346">
        <v>3</v>
      </c>
      <c r="G108" s="349">
        <v>0</v>
      </c>
    </row>
    <row r="109" spans="1:7">
      <c r="A109" s="15" t="s">
        <v>162</v>
      </c>
      <c r="C109" s="349">
        <v>0</v>
      </c>
      <c r="D109" s="349">
        <v>0</v>
      </c>
      <c r="E109" s="349">
        <v>2</v>
      </c>
      <c r="F109" s="349">
        <v>2</v>
      </c>
      <c r="G109" s="349">
        <v>0</v>
      </c>
    </row>
    <row r="110" spans="1:7">
      <c r="C110" s="349"/>
      <c r="D110" s="349"/>
      <c r="E110" s="349"/>
      <c r="F110" s="349"/>
      <c r="G110" s="348"/>
    </row>
    <row r="111" spans="1:7" ht="12.75">
      <c r="C111" s="347"/>
      <c r="D111" s="348"/>
      <c r="E111" s="348"/>
      <c r="F111" s="348"/>
      <c r="G111" s="348"/>
    </row>
    <row r="112" spans="1:7">
      <c r="A112" s="15" t="s">
        <v>151</v>
      </c>
      <c r="B112" s="18"/>
      <c r="C112" s="351" t="s">
        <v>1072</v>
      </c>
      <c r="D112" s="351" t="s">
        <v>152</v>
      </c>
      <c r="E112" s="351" t="s">
        <v>153</v>
      </c>
      <c r="F112" s="351" t="s">
        <v>154</v>
      </c>
      <c r="G112" s="351"/>
    </row>
    <row r="113" spans="1:7">
      <c r="A113" s="36" t="s">
        <v>530</v>
      </c>
      <c r="B113" s="19" t="s">
        <v>156</v>
      </c>
      <c r="C113" s="351" t="s">
        <v>1073</v>
      </c>
      <c r="D113" s="352" t="s">
        <v>157</v>
      </c>
      <c r="E113" s="352" t="s">
        <v>158</v>
      </c>
      <c r="F113" s="352" t="s">
        <v>159</v>
      </c>
      <c r="G113" s="351"/>
    </row>
    <row r="114" spans="1:7">
      <c r="A114" s="36"/>
      <c r="B114" s="18"/>
      <c r="C114" s="350"/>
      <c r="D114" s="351"/>
      <c r="E114" s="351"/>
      <c r="F114" s="351"/>
      <c r="G114" s="351" t="s">
        <v>160</v>
      </c>
    </row>
    <row r="115" spans="1:7">
      <c r="A115" s="15" t="s">
        <v>161</v>
      </c>
      <c r="C115" s="349">
        <v>0</v>
      </c>
      <c r="D115" s="349">
        <v>0</v>
      </c>
      <c r="E115" s="349">
        <v>0</v>
      </c>
      <c r="F115" s="349">
        <v>0</v>
      </c>
      <c r="G115" s="349">
        <v>0</v>
      </c>
    </row>
    <row r="116" spans="1:7">
      <c r="A116" s="15" t="s">
        <v>162</v>
      </c>
      <c r="C116" s="349">
        <v>0</v>
      </c>
      <c r="D116" s="349">
        <v>0</v>
      </c>
      <c r="E116" s="349">
        <v>0</v>
      </c>
      <c r="F116" s="349">
        <v>0</v>
      </c>
      <c r="G116" s="349">
        <v>0</v>
      </c>
    </row>
    <row r="117" spans="1:7" ht="12.75">
      <c r="C117" s="347"/>
      <c r="D117" s="348"/>
      <c r="E117" s="348"/>
      <c r="F117" s="348"/>
      <c r="G117" s="348"/>
    </row>
    <row r="118" spans="1:7" ht="12.75">
      <c r="C118" s="347"/>
      <c r="D118" s="348"/>
      <c r="E118" s="348"/>
      <c r="F118" s="348"/>
      <c r="G118" s="348"/>
    </row>
    <row r="119" spans="1:7">
      <c r="A119" s="15" t="s">
        <v>151</v>
      </c>
      <c r="B119" s="18"/>
      <c r="C119" s="351" t="s">
        <v>1072</v>
      </c>
      <c r="D119" s="351" t="s">
        <v>152</v>
      </c>
      <c r="E119" s="351" t="s">
        <v>153</v>
      </c>
      <c r="F119" s="351" t="s">
        <v>154</v>
      </c>
      <c r="G119" s="351"/>
    </row>
    <row r="120" spans="1:7">
      <c r="A120" s="18" t="s">
        <v>531</v>
      </c>
      <c r="B120" s="19" t="s">
        <v>156</v>
      </c>
      <c r="C120" s="351" t="s">
        <v>1073</v>
      </c>
      <c r="D120" s="352" t="s">
        <v>157</v>
      </c>
      <c r="E120" s="352" t="s">
        <v>158</v>
      </c>
      <c r="F120" s="352" t="s">
        <v>159</v>
      </c>
      <c r="G120" s="351"/>
    </row>
    <row r="121" spans="1:7">
      <c r="A121" s="36"/>
      <c r="B121" s="18"/>
      <c r="C121" s="350"/>
      <c r="D121" s="351"/>
      <c r="E121" s="351"/>
      <c r="F121" s="351"/>
      <c r="G121" s="351" t="s">
        <v>160</v>
      </c>
    </row>
    <row r="122" spans="1:7">
      <c r="A122" s="15" t="s">
        <v>161</v>
      </c>
      <c r="C122" s="349">
        <v>0</v>
      </c>
      <c r="D122" s="349">
        <v>0</v>
      </c>
      <c r="E122" s="349">
        <v>1</v>
      </c>
      <c r="F122" s="349">
        <v>2</v>
      </c>
      <c r="G122" s="349">
        <f>SUM(C122+D122+E122+F122)</f>
        <v>3</v>
      </c>
    </row>
    <row r="123" spans="1:7">
      <c r="A123" s="15" t="s">
        <v>162</v>
      </c>
      <c r="C123" s="349">
        <v>0</v>
      </c>
      <c r="D123" s="349">
        <v>2</v>
      </c>
      <c r="E123" s="349">
        <v>3</v>
      </c>
      <c r="F123" s="349">
        <v>1</v>
      </c>
      <c r="G123" s="349">
        <f>SUM(C123+D123+E123+F123)</f>
        <v>6</v>
      </c>
    </row>
    <row r="124" spans="1:7" ht="12.75">
      <c r="C124" s="347"/>
      <c r="D124" s="348"/>
      <c r="E124" s="348"/>
      <c r="F124" s="348"/>
      <c r="G124" s="348"/>
    </row>
    <row r="125" spans="1:7" ht="12.75">
      <c r="C125" s="347"/>
      <c r="D125" s="348"/>
      <c r="E125" s="348"/>
      <c r="F125" s="348"/>
      <c r="G125" s="348"/>
    </row>
    <row r="126" spans="1:7">
      <c r="A126" s="15" t="s">
        <v>151</v>
      </c>
      <c r="B126" s="18"/>
      <c r="C126" s="351" t="s">
        <v>1072</v>
      </c>
      <c r="D126" s="351" t="s">
        <v>152</v>
      </c>
      <c r="E126" s="351" t="s">
        <v>153</v>
      </c>
      <c r="F126" s="351" t="s">
        <v>154</v>
      </c>
      <c r="G126" s="351"/>
    </row>
    <row r="127" spans="1:7" ht="24.75" customHeight="1">
      <c r="A127" s="40" t="s">
        <v>532</v>
      </c>
      <c r="B127" s="19" t="s">
        <v>156</v>
      </c>
      <c r="C127" s="351" t="s">
        <v>1073</v>
      </c>
      <c r="D127" s="352" t="s">
        <v>157</v>
      </c>
      <c r="E127" s="352" t="s">
        <v>158</v>
      </c>
      <c r="F127" s="352" t="s">
        <v>159</v>
      </c>
      <c r="G127" s="351"/>
    </row>
    <row r="128" spans="1:7">
      <c r="A128" s="41"/>
      <c r="B128" s="18"/>
      <c r="C128" s="350"/>
      <c r="D128" s="351"/>
      <c r="E128" s="351"/>
      <c r="F128" s="351"/>
      <c r="G128" s="351" t="s">
        <v>160</v>
      </c>
    </row>
    <row r="129" spans="1:7">
      <c r="A129" s="15" t="s">
        <v>161</v>
      </c>
      <c r="C129" s="349">
        <v>0</v>
      </c>
      <c r="D129" s="349">
        <v>0</v>
      </c>
      <c r="E129" s="349">
        <v>0</v>
      </c>
      <c r="F129" s="349">
        <v>0</v>
      </c>
      <c r="G129" s="349">
        <f>SUM(C129+D129+E129+F129)</f>
        <v>0</v>
      </c>
    </row>
    <row r="130" spans="1:7">
      <c r="A130" s="15" t="s">
        <v>162</v>
      </c>
      <c r="C130" s="349">
        <v>0</v>
      </c>
      <c r="D130" s="349">
        <v>0</v>
      </c>
      <c r="E130" s="349">
        <v>1</v>
      </c>
      <c r="F130" s="349">
        <v>3</v>
      </c>
      <c r="G130" s="349">
        <f>SUM(C130+D130+E130+F130)</f>
        <v>4</v>
      </c>
    </row>
    <row r="131" spans="1:7" ht="12.75">
      <c r="A131" s="41"/>
      <c r="C131" s="347"/>
      <c r="D131" s="347"/>
      <c r="E131" s="347"/>
      <c r="F131" s="347"/>
      <c r="G131" s="347"/>
    </row>
    <row r="132" spans="1:7" ht="12.75">
      <c r="A132" s="41"/>
      <c r="C132" s="347"/>
      <c r="D132" s="347"/>
      <c r="E132" s="347"/>
      <c r="F132" s="347"/>
      <c r="G132" s="347"/>
    </row>
    <row r="133" spans="1:7">
      <c r="A133" s="41" t="s">
        <v>151</v>
      </c>
      <c r="B133" s="18"/>
      <c r="C133" s="351" t="s">
        <v>1072</v>
      </c>
      <c r="D133" s="351" t="s">
        <v>152</v>
      </c>
      <c r="E133" s="351" t="s">
        <v>153</v>
      </c>
      <c r="F133" s="351" t="s">
        <v>154</v>
      </c>
      <c r="G133" s="351"/>
    </row>
    <row r="134" spans="1:7" ht="23.25">
      <c r="A134" s="40" t="s">
        <v>533</v>
      </c>
      <c r="B134" s="19" t="s">
        <v>156</v>
      </c>
      <c r="C134" s="351" t="s">
        <v>1073</v>
      </c>
      <c r="D134" s="352" t="s">
        <v>157</v>
      </c>
      <c r="E134" s="352" t="s">
        <v>158</v>
      </c>
      <c r="F134" s="352" t="s">
        <v>159</v>
      </c>
      <c r="G134" s="351"/>
    </row>
    <row r="135" spans="1:7">
      <c r="A135" s="41"/>
      <c r="B135" s="18"/>
      <c r="C135" s="350"/>
      <c r="D135" s="351"/>
      <c r="E135" s="351"/>
      <c r="F135" s="351"/>
      <c r="G135" s="351" t="s">
        <v>160</v>
      </c>
    </row>
    <row r="136" spans="1:7">
      <c r="A136" s="15" t="s">
        <v>161</v>
      </c>
      <c r="C136" s="349">
        <v>0</v>
      </c>
      <c r="D136" s="349">
        <v>0</v>
      </c>
      <c r="E136" s="349">
        <v>0</v>
      </c>
      <c r="F136" s="349">
        <v>0</v>
      </c>
      <c r="G136" s="349">
        <v>0</v>
      </c>
    </row>
    <row r="137" spans="1:7">
      <c r="A137" s="15" t="s">
        <v>162</v>
      </c>
      <c r="C137" s="349">
        <v>0</v>
      </c>
      <c r="D137" s="349">
        <v>0</v>
      </c>
      <c r="E137" s="349">
        <v>0</v>
      </c>
      <c r="F137" s="349">
        <v>0</v>
      </c>
      <c r="G137" s="349">
        <v>0</v>
      </c>
    </row>
    <row r="138" spans="1:7" ht="12.75">
      <c r="A138" s="41"/>
      <c r="C138" s="347"/>
      <c r="D138" s="347"/>
      <c r="E138" s="347"/>
      <c r="F138" s="347"/>
      <c r="G138" s="347"/>
    </row>
    <row r="139" spans="1:7" ht="12.75">
      <c r="A139" s="41"/>
      <c r="C139" s="347"/>
      <c r="D139" s="347"/>
      <c r="E139" s="347"/>
      <c r="F139" s="347"/>
      <c r="G139" s="347"/>
    </row>
    <row r="140" spans="1:7">
      <c r="A140" s="41" t="s">
        <v>151</v>
      </c>
      <c r="B140" s="18"/>
      <c r="C140" s="351" t="s">
        <v>1072</v>
      </c>
      <c r="D140" s="351" t="s">
        <v>152</v>
      </c>
      <c r="E140" s="351" t="s">
        <v>153</v>
      </c>
      <c r="F140" s="351" t="s">
        <v>154</v>
      </c>
      <c r="G140" s="351"/>
    </row>
    <row r="141" spans="1:7" ht="23.25">
      <c r="A141" s="40" t="s">
        <v>534</v>
      </c>
      <c r="B141" s="19" t="s">
        <v>156</v>
      </c>
      <c r="C141" s="351" t="s">
        <v>1073</v>
      </c>
      <c r="D141" s="352" t="s">
        <v>157</v>
      </c>
      <c r="E141" s="352" t="s">
        <v>158</v>
      </c>
      <c r="F141" s="352" t="s">
        <v>159</v>
      </c>
      <c r="G141" s="351"/>
    </row>
    <row r="142" spans="1:7">
      <c r="A142" s="42"/>
      <c r="B142" s="18"/>
      <c r="C142" s="350"/>
      <c r="D142" s="351"/>
      <c r="E142" s="351"/>
      <c r="F142" s="351"/>
      <c r="G142" s="351" t="s">
        <v>160</v>
      </c>
    </row>
    <row r="143" spans="1:7">
      <c r="A143" s="15" t="s">
        <v>161</v>
      </c>
      <c r="C143" s="349">
        <v>0</v>
      </c>
      <c r="D143" s="349">
        <v>0</v>
      </c>
      <c r="E143" s="349">
        <v>0</v>
      </c>
      <c r="F143" s="349">
        <v>0</v>
      </c>
      <c r="G143" s="349">
        <v>0</v>
      </c>
    </row>
    <row r="144" spans="1:7">
      <c r="A144" s="15" t="s">
        <v>162</v>
      </c>
      <c r="C144" s="349">
        <v>0</v>
      </c>
      <c r="D144" s="349">
        <v>0</v>
      </c>
      <c r="E144" s="349">
        <v>0</v>
      </c>
      <c r="F144" s="349">
        <v>0</v>
      </c>
      <c r="G144" s="349">
        <v>0</v>
      </c>
    </row>
    <row r="145" spans="1:7" ht="12.75">
      <c r="C145" s="347"/>
      <c r="D145" s="348"/>
      <c r="E145" s="348"/>
      <c r="F145" s="348"/>
      <c r="G145" s="348"/>
    </row>
    <row r="146" spans="1:7" ht="12.75">
      <c r="C146" s="347"/>
      <c r="D146" s="348"/>
      <c r="E146" s="348"/>
      <c r="F146" s="348"/>
      <c r="G146" s="348"/>
    </row>
    <row r="147" spans="1:7">
      <c r="A147" s="15" t="s">
        <v>151</v>
      </c>
      <c r="B147" s="18"/>
      <c r="C147" s="351" t="s">
        <v>1072</v>
      </c>
      <c r="D147" s="351" t="s">
        <v>152</v>
      </c>
      <c r="E147" s="351" t="s">
        <v>153</v>
      </c>
      <c r="F147" s="351" t="s">
        <v>154</v>
      </c>
      <c r="G147" s="351"/>
    </row>
    <row r="148" spans="1:7">
      <c r="A148" s="36" t="s">
        <v>535</v>
      </c>
      <c r="B148" s="19" t="s">
        <v>156</v>
      </c>
      <c r="C148" s="351" t="s">
        <v>1073</v>
      </c>
      <c r="D148" s="352" t="s">
        <v>157</v>
      </c>
      <c r="E148" s="352" t="s">
        <v>158</v>
      </c>
      <c r="F148" s="352" t="s">
        <v>159</v>
      </c>
      <c r="G148" s="351"/>
    </row>
    <row r="149" spans="1:7">
      <c r="A149" s="42"/>
      <c r="B149" s="18"/>
      <c r="C149" s="350"/>
      <c r="D149" s="351"/>
      <c r="E149" s="351"/>
      <c r="F149" s="351"/>
      <c r="G149" s="351" t="s">
        <v>160</v>
      </c>
    </row>
    <row r="150" spans="1:7">
      <c r="A150" s="15" t="s">
        <v>161</v>
      </c>
      <c r="C150" s="349">
        <v>0</v>
      </c>
      <c r="D150" s="349">
        <v>0</v>
      </c>
      <c r="E150" s="349">
        <v>0</v>
      </c>
      <c r="F150" s="349">
        <v>0</v>
      </c>
      <c r="G150" s="349">
        <v>0</v>
      </c>
    </row>
    <row r="151" spans="1:7">
      <c r="A151" s="15" t="s">
        <v>162</v>
      </c>
      <c r="C151" s="349">
        <v>0</v>
      </c>
      <c r="D151" s="349">
        <v>0</v>
      </c>
      <c r="E151" s="349">
        <v>0</v>
      </c>
      <c r="F151" s="349">
        <v>0</v>
      </c>
      <c r="G151" s="349">
        <v>0</v>
      </c>
    </row>
    <row r="152" spans="1:7" ht="12.75">
      <c r="C152" s="347"/>
      <c r="D152" s="348"/>
      <c r="E152" s="348"/>
      <c r="F152" s="348"/>
      <c r="G152" s="348"/>
    </row>
    <row r="153" spans="1:7" ht="12.75">
      <c r="C153" s="347"/>
      <c r="D153" s="348"/>
      <c r="E153" s="348"/>
      <c r="F153" s="348"/>
      <c r="G153" s="348"/>
    </row>
    <row r="154" spans="1:7">
      <c r="A154" s="15" t="s">
        <v>151</v>
      </c>
      <c r="B154" s="18"/>
      <c r="C154" s="351" t="s">
        <v>1072</v>
      </c>
      <c r="D154" s="351" t="s">
        <v>152</v>
      </c>
      <c r="E154" s="351" t="s">
        <v>153</v>
      </c>
      <c r="F154" s="351" t="s">
        <v>154</v>
      </c>
      <c r="G154" s="351"/>
    </row>
    <row r="155" spans="1:7" ht="23.25">
      <c r="A155" s="40" t="s">
        <v>536</v>
      </c>
      <c r="B155" s="19" t="s">
        <v>156</v>
      </c>
      <c r="C155" s="351" t="s">
        <v>1073</v>
      </c>
      <c r="D155" s="352" t="s">
        <v>157</v>
      </c>
      <c r="E155" s="352" t="s">
        <v>158</v>
      </c>
      <c r="F155" s="352" t="s">
        <v>159</v>
      </c>
      <c r="G155" s="351"/>
    </row>
    <row r="156" spans="1:7">
      <c r="A156" s="43"/>
      <c r="B156" s="18"/>
      <c r="C156" s="350"/>
      <c r="D156" s="351"/>
      <c r="E156" s="351"/>
      <c r="F156" s="351"/>
      <c r="G156" s="351" t="s">
        <v>160</v>
      </c>
    </row>
    <row r="157" spans="1:7">
      <c r="A157" s="15" t="s">
        <v>161</v>
      </c>
      <c r="C157" s="349">
        <v>0</v>
      </c>
      <c r="D157" s="349">
        <v>0</v>
      </c>
      <c r="E157" s="349">
        <v>0</v>
      </c>
      <c r="F157" s="349">
        <v>0</v>
      </c>
      <c r="G157" s="349">
        <f>SUM(C157+D157+E157+F157)</f>
        <v>0</v>
      </c>
    </row>
    <row r="158" spans="1:7">
      <c r="A158" s="15" t="s">
        <v>162</v>
      </c>
      <c r="C158" s="349">
        <v>0</v>
      </c>
      <c r="D158" s="349">
        <v>0</v>
      </c>
      <c r="E158" s="349">
        <v>0</v>
      </c>
      <c r="F158" s="349">
        <v>0</v>
      </c>
      <c r="G158" s="349">
        <f>C158+D158+E158+F158</f>
        <v>0</v>
      </c>
    </row>
    <row r="159" spans="1:7" ht="12.75">
      <c r="C159" s="347"/>
      <c r="D159" s="348"/>
      <c r="E159" s="348"/>
      <c r="F159" s="348"/>
      <c r="G159" s="348"/>
    </row>
    <row r="160" spans="1:7" ht="12.75">
      <c r="C160" s="347"/>
      <c r="D160" s="348"/>
      <c r="E160" s="348"/>
      <c r="F160" s="348"/>
      <c r="G160" s="348"/>
    </row>
    <row r="161" spans="1:7">
      <c r="A161" s="15" t="s">
        <v>151</v>
      </c>
      <c r="B161" s="18"/>
      <c r="C161" s="351" t="s">
        <v>1072</v>
      </c>
      <c r="D161" s="351" t="s">
        <v>152</v>
      </c>
      <c r="E161" s="351" t="s">
        <v>153</v>
      </c>
      <c r="F161" s="351" t="s">
        <v>154</v>
      </c>
      <c r="G161" s="351"/>
    </row>
    <row r="162" spans="1:7">
      <c r="A162" s="18" t="s">
        <v>537</v>
      </c>
      <c r="B162" s="19" t="s">
        <v>156</v>
      </c>
      <c r="C162" s="351" t="s">
        <v>1073</v>
      </c>
      <c r="D162" s="352" t="s">
        <v>157</v>
      </c>
      <c r="E162" s="352" t="s">
        <v>158</v>
      </c>
      <c r="F162" s="352" t="s">
        <v>159</v>
      </c>
      <c r="G162" s="351"/>
    </row>
    <row r="163" spans="1:7">
      <c r="A163" s="42"/>
      <c r="B163" s="18"/>
      <c r="C163" s="350"/>
      <c r="D163" s="351"/>
      <c r="E163" s="351"/>
      <c r="F163" s="351"/>
      <c r="G163" s="351" t="s">
        <v>160</v>
      </c>
    </row>
    <row r="164" spans="1:7">
      <c r="A164" s="15" t="s">
        <v>161</v>
      </c>
      <c r="C164" s="349">
        <v>0</v>
      </c>
      <c r="D164" s="349">
        <v>0</v>
      </c>
      <c r="E164" s="349">
        <v>0</v>
      </c>
      <c r="F164" s="349">
        <v>0</v>
      </c>
      <c r="G164" s="349">
        <f>SUM(C164+D164+E164+F164)</f>
        <v>0</v>
      </c>
    </row>
    <row r="165" spans="1:7">
      <c r="A165" s="15" t="s">
        <v>162</v>
      </c>
      <c r="C165" s="349">
        <v>0</v>
      </c>
      <c r="D165" s="349">
        <v>0</v>
      </c>
      <c r="E165" s="349">
        <v>1</v>
      </c>
      <c r="F165" s="349">
        <v>2</v>
      </c>
      <c r="G165" s="349">
        <f>C165+D165+E165+F165</f>
        <v>3</v>
      </c>
    </row>
    <row r="166" spans="1:7" ht="12.75">
      <c r="C166" s="347"/>
      <c r="D166" s="348"/>
      <c r="E166" s="348"/>
      <c r="F166" s="348"/>
      <c r="G166" s="348"/>
    </row>
    <row r="167" spans="1:7" ht="12.75">
      <c r="C167" s="347"/>
      <c r="D167" s="348"/>
      <c r="E167" s="348"/>
      <c r="F167" s="348"/>
      <c r="G167" s="348"/>
    </row>
    <row r="168" spans="1:7">
      <c r="A168" s="15" t="s">
        <v>151</v>
      </c>
      <c r="B168" s="18"/>
      <c r="C168" s="351" t="s">
        <v>1072</v>
      </c>
      <c r="D168" s="351" t="s">
        <v>152</v>
      </c>
      <c r="E168" s="351" t="s">
        <v>153</v>
      </c>
      <c r="F168" s="351" t="s">
        <v>154</v>
      </c>
      <c r="G168" s="351"/>
    </row>
    <row r="169" spans="1:7">
      <c r="A169" s="38" t="s">
        <v>538</v>
      </c>
      <c r="B169" s="19" t="s">
        <v>156</v>
      </c>
      <c r="C169" s="351" t="s">
        <v>1073</v>
      </c>
      <c r="D169" s="352" t="s">
        <v>157</v>
      </c>
      <c r="E169" s="352" t="s">
        <v>158</v>
      </c>
      <c r="F169" s="352" t="s">
        <v>159</v>
      </c>
      <c r="G169" s="351"/>
    </row>
    <row r="170" spans="1:7">
      <c r="B170" s="18"/>
      <c r="C170" s="350"/>
      <c r="D170" s="351"/>
      <c r="E170" s="351"/>
      <c r="F170" s="351"/>
      <c r="G170" s="351" t="s">
        <v>160</v>
      </c>
    </row>
    <row r="171" spans="1:7">
      <c r="A171" s="15" t="s">
        <v>161</v>
      </c>
      <c r="C171" s="349">
        <v>2</v>
      </c>
      <c r="D171" s="349">
        <v>0</v>
      </c>
      <c r="E171" s="349">
        <v>1</v>
      </c>
      <c r="F171" s="349">
        <v>0</v>
      </c>
      <c r="G171" s="349">
        <f>SUM(C171+D171+E171+F171)</f>
        <v>3</v>
      </c>
    </row>
    <row r="172" spans="1:7">
      <c r="A172" s="15" t="s">
        <v>162</v>
      </c>
      <c r="C172" s="349">
        <v>3</v>
      </c>
      <c r="D172" s="349">
        <v>2</v>
      </c>
      <c r="E172" s="349">
        <v>3</v>
      </c>
      <c r="F172" s="349">
        <v>3</v>
      </c>
      <c r="G172" s="349">
        <f>C172+D172+E172+F172</f>
        <v>11</v>
      </c>
    </row>
    <row r="173" spans="1:7" ht="12.75">
      <c r="C173" s="347"/>
      <c r="D173" s="348"/>
      <c r="E173" s="348"/>
      <c r="F173" s="348"/>
      <c r="G173" s="348"/>
    </row>
    <row r="174" spans="1:7" ht="12.75">
      <c r="C174" s="347"/>
      <c r="D174" s="348"/>
      <c r="E174" s="348"/>
      <c r="F174" s="348"/>
      <c r="G174" s="348"/>
    </row>
    <row r="175" spans="1:7">
      <c r="A175" s="15" t="s">
        <v>151</v>
      </c>
      <c r="B175" s="18"/>
      <c r="C175" s="351" t="s">
        <v>1072</v>
      </c>
      <c r="D175" s="351" t="s">
        <v>152</v>
      </c>
      <c r="E175" s="351" t="s">
        <v>153</v>
      </c>
      <c r="F175" s="351" t="s">
        <v>154</v>
      </c>
      <c r="G175" s="351"/>
    </row>
    <row r="176" spans="1:7" ht="10.5" customHeight="1">
      <c r="A176" s="38" t="s">
        <v>539</v>
      </c>
      <c r="B176" s="19" t="s">
        <v>156</v>
      </c>
      <c r="C176" s="351" t="s">
        <v>1073</v>
      </c>
      <c r="D176" s="352" t="s">
        <v>157</v>
      </c>
      <c r="E176" s="352" t="s">
        <v>158</v>
      </c>
      <c r="F176" s="352" t="s">
        <v>159</v>
      </c>
      <c r="G176" s="351"/>
    </row>
    <row r="177" spans="1:7">
      <c r="B177" s="18"/>
      <c r="C177" s="350"/>
      <c r="D177" s="351"/>
      <c r="E177" s="351"/>
      <c r="F177" s="351"/>
      <c r="G177" s="351" t="s">
        <v>160</v>
      </c>
    </row>
    <row r="178" spans="1:7">
      <c r="A178" s="15" t="s">
        <v>161</v>
      </c>
      <c r="C178" s="349">
        <v>0</v>
      </c>
      <c r="D178" s="349">
        <v>0</v>
      </c>
      <c r="E178" s="349">
        <v>0</v>
      </c>
      <c r="F178" s="349">
        <v>0</v>
      </c>
      <c r="G178" s="349">
        <v>0</v>
      </c>
    </row>
    <row r="179" spans="1:7">
      <c r="A179" s="15" t="s">
        <v>162</v>
      </c>
      <c r="C179" s="349">
        <v>0</v>
      </c>
      <c r="D179" s="349">
        <v>0</v>
      </c>
      <c r="E179" s="349">
        <v>0</v>
      </c>
      <c r="F179" s="349">
        <v>0</v>
      </c>
      <c r="G179" s="349">
        <v>0</v>
      </c>
    </row>
    <row r="180" spans="1:7" ht="12.75">
      <c r="A180" s="38"/>
      <c r="C180" s="347"/>
      <c r="D180" s="347"/>
      <c r="E180" s="347"/>
      <c r="F180" s="347"/>
      <c r="G180" s="347"/>
    </row>
    <row r="181" spans="1:7" ht="12.75">
      <c r="C181" s="347"/>
      <c r="D181" s="348"/>
      <c r="E181" s="348"/>
      <c r="F181" s="348"/>
      <c r="G181" s="348"/>
    </row>
    <row r="182" spans="1:7">
      <c r="A182" s="15" t="s">
        <v>151</v>
      </c>
      <c r="B182" s="18"/>
      <c r="C182" s="351" t="s">
        <v>1072</v>
      </c>
      <c r="D182" s="351" t="s">
        <v>152</v>
      </c>
      <c r="E182" s="351" t="s">
        <v>153</v>
      </c>
      <c r="F182" s="351" t="s">
        <v>154</v>
      </c>
      <c r="G182" s="351"/>
    </row>
    <row r="183" spans="1:7">
      <c r="A183" s="38" t="s">
        <v>540</v>
      </c>
      <c r="B183" s="19" t="s">
        <v>156</v>
      </c>
      <c r="C183" s="351" t="s">
        <v>1073</v>
      </c>
      <c r="D183" s="352" t="s">
        <v>157</v>
      </c>
      <c r="E183" s="352" t="s">
        <v>158</v>
      </c>
      <c r="F183" s="352" t="s">
        <v>159</v>
      </c>
      <c r="G183" s="351"/>
    </row>
    <row r="184" spans="1:7">
      <c r="A184" s="36"/>
      <c r="B184" s="18"/>
      <c r="C184" s="350"/>
      <c r="D184" s="351"/>
      <c r="E184" s="351"/>
      <c r="F184" s="351"/>
      <c r="G184" s="351" t="s">
        <v>160</v>
      </c>
    </row>
    <row r="185" spans="1:7">
      <c r="A185" s="15" t="s">
        <v>161</v>
      </c>
      <c r="C185" s="349">
        <v>0</v>
      </c>
      <c r="D185" s="349">
        <v>0</v>
      </c>
      <c r="E185" s="349">
        <v>0</v>
      </c>
      <c r="F185" s="349">
        <v>0</v>
      </c>
      <c r="G185" s="349">
        <v>0</v>
      </c>
    </row>
    <row r="186" spans="1:7">
      <c r="A186" s="15" t="s">
        <v>162</v>
      </c>
      <c r="C186" s="349">
        <v>0</v>
      </c>
      <c r="D186" s="349">
        <v>0</v>
      </c>
      <c r="E186" s="349">
        <v>0</v>
      </c>
      <c r="F186" s="349">
        <v>0</v>
      </c>
      <c r="G186" s="349">
        <v>0</v>
      </c>
    </row>
    <row r="187" spans="1:7" ht="12.75">
      <c r="C187" s="347"/>
      <c r="D187" s="348"/>
      <c r="E187" s="348"/>
      <c r="F187" s="348"/>
      <c r="G187" s="348"/>
    </row>
    <row r="188" spans="1:7" ht="12.75">
      <c r="C188" s="347"/>
      <c r="D188" s="348"/>
      <c r="E188" s="348"/>
      <c r="F188" s="348"/>
      <c r="G188" s="348"/>
    </row>
    <row r="189" spans="1:7">
      <c r="A189" s="15" t="s">
        <v>151</v>
      </c>
      <c r="B189" s="18"/>
      <c r="C189" s="351" t="s">
        <v>1072</v>
      </c>
      <c r="D189" s="351" t="s">
        <v>152</v>
      </c>
      <c r="E189" s="351" t="s">
        <v>153</v>
      </c>
      <c r="F189" s="351" t="s">
        <v>154</v>
      </c>
      <c r="G189" s="351"/>
    </row>
    <row r="190" spans="1:7">
      <c r="A190" s="18" t="s">
        <v>541</v>
      </c>
      <c r="B190" s="19" t="s">
        <v>156</v>
      </c>
      <c r="C190" s="351" t="s">
        <v>1073</v>
      </c>
      <c r="D190" s="352" t="s">
        <v>157</v>
      </c>
      <c r="E190" s="352" t="s">
        <v>158</v>
      </c>
      <c r="F190" s="352" t="s">
        <v>159</v>
      </c>
      <c r="G190" s="351"/>
    </row>
    <row r="191" spans="1:7">
      <c r="A191" s="36"/>
      <c r="B191" s="18"/>
      <c r="C191" s="350"/>
      <c r="D191" s="351"/>
      <c r="E191" s="351"/>
      <c r="F191" s="351"/>
      <c r="G191" s="351" t="s">
        <v>160</v>
      </c>
    </row>
    <row r="192" spans="1:7">
      <c r="A192" s="15" t="s">
        <v>161</v>
      </c>
      <c r="C192" s="349">
        <v>2</v>
      </c>
      <c r="D192" s="349">
        <v>1</v>
      </c>
      <c r="E192" s="349">
        <v>0</v>
      </c>
      <c r="F192" s="349">
        <v>0</v>
      </c>
      <c r="G192" s="349">
        <f>SUM(C192+D192+E192+F192)</f>
        <v>3</v>
      </c>
    </row>
    <row r="193" spans="1:7">
      <c r="A193" s="15" t="s">
        <v>162</v>
      </c>
      <c r="C193" s="349">
        <v>2</v>
      </c>
      <c r="D193" s="349">
        <v>0</v>
      </c>
      <c r="E193" s="349">
        <v>2</v>
      </c>
      <c r="F193" s="349">
        <v>2</v>
      </c>
      <c r="G193" s="349">
        <f>SUM(C193+D193+E193+F193)</f>
        <v>6</v>
      </c>
    </row>
    <row r="194" spans="1:7" ht="12.75">
      <c r="C194" s="347"/>
      <c r="D194" s="348"/>
      <c r="E194" s="348"/>
      <c r="F194" s="348"/>
      <c r="G194" s="348"/>
    </row>
    <row r="195" spans="1:7" ht="12.75">
      <c r="C195" s="347"/>
      <c r="D195" s="348"/>
      <c r="E195" s="348"/>
      <c r="F195" s="348"/>
      <c r="G195" s="348"/>
    </row>
    <row r="196" spans="1:7">
      <c r="A196" s="15" t="s">
        <v>151</v>
      </c>
      <c r="B196" s="18"/>
      <c r="C196" s="351" t="s">
        <v>1072</v>
      </c>
      <c r="D196" s="351" t="s">
        <v>152</v>
      </c>
      <c r="E196" s="351" t="s">
        <v>153</v>
      </c>
      <c r="F196" s="351" t="s">
        <v>154</v>
      </c>
      <c r="G196" s="351"/>
    </row>
    <row r="197" spans="1:7">
      <c r="A197" s="36" t="s">
        <v>542</v>
      </c>
      <c r="B197" s="19" t="s">
        <v>156</v>
      </c>
      <c r="C197" s="351" t="s">
        <v>1073</v>
      </c>
      <c r="D197" s="352" t="s">
        <v>157</v>
      </c>
      <c r="E197" s="352" t="s">
        <v>158</v>
      </c>
      <c r="F197" s="352" t="s">
        <v>159</v>
      </c>
      <c r="G197" s="351"/>
    </row>
    <row r="198" spans="1:7">
      <c r="B198" s="18"/>
      <c r="C198" s="350"/>
      <c r="D198" s="351"/>
      <c r="E198" s="351"/>
      <c r="F198" s="351"/>
      <c r="G198" s="351" t="s">
        <v>160</v>
      </c>
    </row>
    <row r="199" spans="1:7">
      <c r="A199" s="15" t="s">
        <v>161</v>
      </c>
      <c r="C199" s="349">
        <v>0</v>
      </c>
      <c r="D199" s="349">
        <v>0</v>
      </c>
      <c r="E199" s="349">
        <v>0</v>
      </c>
      <c r="F199" s="349">
        <v>0</v>
      </c>
      <c r="G199" s="349">
        <v>0</v>
      </c>
    </row>
    <row r="200" spans="1:7">
      <c r="A200" s="15" t="s">
        <v>162</v>
      </c>
      <c r="C200" s="349">
        <v>0</v>
      </c>
      <c r="D200" s="349">
        <v>0</v>
      </c>
      <c r="E200" s="349">
        <v>0</v>
      </c>
      <c r="F200" s="349">
        <v>0</v>
      </c>
      <c r="G200" s="349">
        <v>0</v>
      </c>
    </row>
    <row r="201" spans="1:7" ht="12.75">
      <c r="C201" s="347"/>
      <c r="D201" s="348"/>
      <c r="E201" s="348"/>
      <c r="F201" s="348"/>
      <c r="G201" s="348"/>
    </row>
    <row r="202" spans="1:7" ht="12.75">
      <c r="C202" s="347"/>
      <c r="D202" s="348"/>
      <c r="E202" s="348"/>
      <c r="F202" s="348"/>
      <c r="G202" s="348"/>
    </row>
    <row r="203" spans="1:7">
      <c r="A203" s="15" t="s">
        <v>151</v>
      </c>
      <c r="B203" s="18"/>
      <c r="C203" s="351" t="s">
        <v>1072</v>
      </c>
      <c r="D203" s="351" t="s">
        <v>152</v>
      </c>
      <c r="E203" s="351" t="s">
        <v>153</v>
      </c>
      <c r="F203" s="351" t="s">
        <v>154</v>
      </c>
      <c r="G203" s="351"/>
    </row>
    <row r="204" spans="1:7">
      <c r="A204" s="36" t="s">
        <v>543</v>
      </c>
      <c r="B204" s="19" t="s">
        <v>156</v>
      </c>
      <c r="C204" s="351" t="s">
        <v>1073</v>
      </c>
      <c r="D204" s="352" t="s">
        <v>157</v>
      </c>
      <c r="E204" s="352" t="s">
        <v>158</v>
      </c>
      <c r="F204" s="352" t="s">
        <v>159</v>
      </c>
      <c r="G204" s="351"/>
    </row>
    <row r="205" spans="1:7">
      <c r="B205" s="18"/>
      <c r="C205" s="350"/>
      <c r="D205" s="351"/>
      <c r="E205" s="351"/>
      <c r="F205" s="351"/>
      <c r="G205" s="351" t="s">
        <v>160</v>
      </c>
    </row>
    <row r="206" spans="1:7">
      <c r="A206" s="15" t="s">
        <v>161</v>
      </c>
      <c r="C206" s="349">
        <v>0</v>
      </c>
      <c r="D206" s="349">
        <v>0</v>
      </c>
      <c r="E206" s="349">
        <v>0</v>
      </c>
      <c r="F206" s="349">
        <v>0</v>
      </c>
      <c r="G206" s="349">
        <f>SUM(C206+D206+E206)</f>
        <v>0</v>
      </c>
    </row>
    <row r="207" spans="1:7">
      <c r="A207" s="15" t="s">
        <v>162</v>
      </c>
      <c r="C207" s="349">
        <v>0</v>
      </c>
      <c r="D207" s="349">
        <v>0</v>
      </c>
      <c r="E207" s="349">
        <v>0</v>
      </c>
      <c r="F207" s="349">
        <v>0</v>
      </c>
      <c r="G207" s="349">
        <f>SUM(C207+D207+E207+F207)</f>
        <v>0</v>
      </c>
    </row>
    <row r="208" spans="1:7" ht="12.75">
      <c r="C208" s="347"/>
      <c r="D208" s="348"/>
      <c r="E208" s="348"/>
      <c r="F208" s="348"/>
      <c r="G208" s="348"/>
    </row>
    <row r="209" spans="1:7" ht="12.75">
      <c r="C209" s="347"/>
      <c r="D209" s="348"/>
      <c r="E209" s="348"/>
      <c r="F209" s="348"/>
      <c r="G209" s="348"/>
    </row>
    <row r="210" spans="1:7">
      <c r="A210" s="15" t="s">
        <v>151</v>
      </c>
      <c r="B210" s="18"/>
      <c r="C210" s="351" t="s">
        <v>1072</v>
      </c>
      <c r="D210" s="351" t="s">
        <v>152</v>
      </c>
      <c r="E210" s="351" t="s">
        <v>153</v>
      </c>
      <c r="F210" s="351" t="s">
        <v>154</v>
      </c>
      <c r="G210" s="351"/>
    </row>
    <row r="211" spans="1:7">
      <c r="A211" s="36" t="s">
        <v>544</v>
      </c>
      <c r="B211" s="19" t="s">
        <v>156</v>
      </c>
      <c r="C211" s="351" t="s">
        <v>1073</v>
      </c>
      <c r="D211" s="352" t="s">
        <v>157</v>
      </c>
      <c r="E211" s="352" t="s">
        <v>158</v>
      </c>
      <c r="F211" s="352" t="s">
        <v>159</v>
      </c>
      <c r="G211" s="351"/>
    </row>
    <row r="212" spans="1:7">
      <c r="A212" s="42"/>
      <c r="B212" s="18"/>
      <c r="C212" s="350"/>
      <c r="D212" s="351"/>
      <c r="E212" s="351"/>
      <c r="F212" s="351"/>
      <c r="G212" s="351" t="s">
        <v>160</v>
      </c>
    </row>
    <row r="213" spans="1:7">
      <c r="A213" s="15" t="s">
        <v>161</v>
      </c>
      <c r="C213" s="349">
        <v>0</v>
      </c>
      <c r="D213" s="349">
        <v>0</v>
      </c>
      <c r="E213" s="349">
        <v>0</v>
      </c>
      <c r="F213" s="349">
        <v>0</v>
      </c>
      <c r="G213" s="349">
        <f>SUM(C213+D213+E213+F213)</f>
        <v>0</v>
      </c>
    </row>
    <row r="214" spans="1:7">
      <c r="A214" s="15" t="s">
        <v>162</v>
      </c>
      <c r="C214" s="349">
        <v>0</v>
      </c>
      <c r="D214" s="349">
        <v>0</v>
      </c>
      <c r="E214" s="349">
        <v>1</v>
      </c>
      <c r="F214" s="349">
        <v>2</v>
      </c>
      <c r="G214" s="349">
        <f>C214+D214+E214+F214</f>
        <v>3</v>
      </c>
    </row>
    <row r="215" spans="1:7" ht="12.75">
      <c r="C215" s="347"/>
      <c r="D215" s="348"/>
      <c r="E215" s="348"/>
      <c r="F215" s="348"/>
      <c r="G215" s="348"/>
    </row>
    <row r="216" spans="1:7" ht="12.75">
      <c r="C216" s="347"/>
      <c r="D216" s="348"/>
      <c r="E216" s="348"/>
      <c r="F216" s="348"/>
      <c r="G216" s="348"/>
    </row>
    <row r="217" spans="1:7">
      <c r="A217" s="15" t="s">
        <v>151</v>
      </c>
      <c r="B217" s="18"/>
      <c r="C217" s="351" t="s">
        <v>1072</v>
      </c>
      <c r="D217" s="351" t="s">
        <v>152</v>
      </c>
      <c r="E217" s="351" t="s">
        <v>153</v>
      </c>
      <c r="F217" s="351" t="s">
        <v>154</v>
      </c>
      <c r="G217" s="351"/>
    </row>
    <row r="218" spans="1:7">
      <c r="A218" s="36" t="s">
        <v>545</v>
      </c>
      <c r="B218" s="19" t="s">
        <v>156</v>
      </c>
      <c r="C218" s="351" t="s">
        <v>1073</v>
      </c>
      <c r="D218" s="352" t="s">
        <v>157</v>
      </c>
      <c r="E218" s="352" t="s">
        <v>158</v>
      </c>
      <c r="F218" s="352" t="s">
        <v>159</v>
      </c>
      <c r="G218" s="351"/>
    </row>
    <row r="219" spans="1:7">
      <c r="A219" s="42"/>
      <c r="B219" s="18"/>
      <c r="C219" s="350"/>
      <c r="D219" s="351"/>
      <c r="E219" s="351"/>
      <c r="F219" s="351"/>
      <c r="G219" s="351" t="s">
        <v>160</v>
      </c>
    </row>
    <row r="220" spans="1:7">
      <c r="A220" s="15" t="s">
        <v>161</v>
      </c>
      <c r="C220" s="349">
        <v>0</v>
      </c>
      <c r="D220" s="349">
        <v>0</v>
      </c>
      <c r="E220" s="349">
        <v>0</v>
      </c>
      <c r="F220" s="349">
        <v>0</v>
      </c>
      <c r="G220" s="349">
        <v>0</v>
      </c>
    </row>
    <row r="221" spans="1:7">
      <c r="A221" s="15" t="s">
        <v>162</v>
      </c>
      <c r="C221" s="349">
        <v>0</v>
      </c>
      <c r="D221" s="349">
        <v>0</v>
      </c>
      <c r="E221" s="349">
        <v>0</v>
      </c>
      <c r="F221" s="349">
        <v>0</v>
      </c>
      <c r="G221" s="349">
        <v>0</v>
      </c>
    </row>
    <row r="222" spans="1:7" ht="12.75">
      <c r="C222" s="347"/>
      <c r="D222" s="348"/>
      <c r="E222" s="348"/>
      <c r="F222" s="348"/>
      <c r="G222" s="348"/>
    </row>
    <row r="223" spans="1:7" ht="12.75">
      <c r="C223" s="347"/>
      <c r="D223" s="348"/>
      <c r="E223" s="348"/>
      <c r="F223" s="348"/>
      <c r="G223" s="348"/>
    </row>
    <row r="224" spans="1:7">
      <c r="A224" s="15" t="s">
        <v>151</v>
      </c>
      <c r="B224" s="18"/>
      <c r="C224" s="351" t="s">
        <v>1072</v>
      </c>
      <c r="D224" s="351" t="s">
        <v>152</v>
      </c>
      <c r="E224" s="351" t="s">
        <v>153</v>
      </c>
      <c r="F224" s="351" t="s">
        <v>154</v>
      </c>
      <c r="G224" s="351"/>
    </row>
    <row r="225" spans="1:12">
      <c r="A225" s="36" t="s">
        <v>546</v>
      </c>
      <c r="B225" s="19" t="s">
        <v>156</v>
      </c>
      <c r="C225" s="351" t="s">
        <v>1073</v>
      </c>
      <c r="D225" s="352" t="s">
        <v>157</v>
      </c>
      <c r="E225" s="352" t="s">
        <v>158</v>
      </c>
      <c r="F225" s="352" t="s">
        <v>159</v>
      </c>
      <c r="G225" s="351"/>
    </row>
    <row r="226" spans="1:12">
      <c r="A226" s="43"/>
      <c r="B226" s="18"/>
      <c r="C226" s="350"/>
      <c r="D226" s="351"/>
      <c r="E226" s="351"/>
      <c r="F226" s="351"/>
      <c r="G226" s="351" t="s">
        <v>160</v>
      </c>
    </row>
    <row r="227" spans="1:12">
      <c r="A227" s="15" t="s">
        <v>161</v>
      </c>
      <c r="C227" s="349">
        <v>0</v>
      </c>
      <c r="D227" s="349">
        <v>0</v>
      </c>
      <c r="E227" s="349">
        <v>0</v>
      </c>
      <c r="F227" s="349">
        <v>0</v>
      </c>
      <c r="G227" s="349">
        <v>0</v>
      </c>
    </row>
    <row r="228" spans="1:12">
      <c r="A228" s="15" t="s">
        <v>162</v>
      </c>
      <c r="C228" s="349">
        <v>0</v>
      </c>
      <c r="D228" s="349">
        <v>0</v>
      </c>
      <c r="E228" s="349">
        <v>0</v>
      </c>
      <c r="F228" s="349">
        <v>0</v>
      </c>
      <c r="G228" s="349">
        <v>0</v>
      </c>
    </row>
    <row r="229" spans="1:12">
      <c r="D229" s="15"/>
      <c r="E229" s="15"/>
      <c r="F229" s="15"/>
      <c r="G229" s="15"/>
    </row>
    <row r="230" spans="1:12" ht="34.5">
      <c r="C230" s="22" t="s">
        <v>1074</v>
      </c>
      <c r="D230" s="22" t="s">
        <v>177</v>
      </c>
      <c r="E230" s="22" t="s">
        <v>178</v>
      </c>
      <c r="F230" s="22" t="s">
        <v>179</v>
      </c>
      <c r="G230" s="22" t="s">
        <v>180</v>
      </c>
    </row>
    <row r="231" spans="1:12">
      <c r="B231" s="44"/>
      <c r="C231" s="139">
        <f>C227+C221+C213+C206+C199+C192+C185+C178+C171+C164+C157+C150+C143+C136+C129+C122+C115+C108+C101+C94+C87+C80+C73+C66+C59+C52+C45+C38+C31+C24+C17+C10</f>
        <v>4</v>
      </c>
      <c r="D231" s="139">
        <f>D227+D220+D213+D206+D199+D192+D185+D178+D171+D164+D157+D150+D143+D136+D129+D122+D115+D108+D101+D94+D87+D80+D73+D66+D59+D52+D45+D38+D31+D24+D17+D10</f>
        <v>2</v>
      </c>
      <c r="E231" s="139">
        <f>E227+E220+E213+E206+E199+E192+E185+E178+E171+E164+E157+E150+E143+E136+E129+E122+E115+E108+E101+E94+E87+E80+E73+E66+E59+E52+E45+E38+E31+E24+E17+E10</f>
        <v>9</v>
      </c>
      <c r="F231" s="139">
        <f>F227+F220+F213+F206+F199+F192+F185+F178+F171+F164+F157+F150+F143+F136+F129+F122+F115+F108+F101+F94+F87+F80+F73+F66+F59+F52+F45+F38+F31+F24+F17+F10</f>
        <v>25</v>
      </c>
      <c r="G231" s="139">
        <f>C231+D231+E231+F231</f>
        <v>40</v>
      </c>
    </row>
    <row r="232" spans="1:12">
      <c r="B232" s="44"/>
      <c r="C232" s="16"/>
    </row>
    <row r="233" spans="1:12" ht="34.5">
      <c r="B233" s="44"/>
      <c r="C233" s="22" t="s">
        <v>1076</v>
      </c>
      <c r="D233" s="22" t="s">
        <v>547</v>
      </c>
      <c r="E233" s="22" t="s">
        <v>548</v>
      </c>
      <c r="F233" s="22" t="s">
        <v>549</v>
      </c>
      <c r="G233" s="22" t="s">
        <v>550</v>
      </c>
    </row>
    <row r="234" spans="1:12">
      <c r="B234" s="44"/>
      <c r="C234" s="139">
        <f>C228+C221+C214+C207+C200+C193+C186+C179+C172+C165+C158+C151+C144+C137+C130+C123+C116+C109+C102+C95+C88+C81+C74+C67+C60+C53+C46+C39+C32+C25+C18+C11</f>
        <v>5</v>
      </c>
      <c r="D234" s="139">
        <f>D228+D221+D214+D207+D200+D193+D186+D179+D172+D165+D158+D151+D144+D137+D130+D123+D116+D109+D102+D95+D88+D81+D74+D67+D60+D53+D46+D39+D32+D25+D18+D11</f>
        <v>6</v>
      </c>
      <c r="E234" s="139">
        <f>E228+E221+E214+E207+E200+E193+E186+E179+E172+E165+E158+E151+E144+E137+E130+E123+E116+E109+E102+E95+E88+E81+E74+E67+E60+E53+E46+E39+E32+E25+E18+E11</f>
        <v>16</v>
      </c>
      <c r="F234" s="139">
        <f>F228+F221+F214+F207+F200+F193+F186+F179+F172+F165+F158+F151+F144+F137+F130+F123+F116+F109+F102+F95+F88+F81+F74+F67+F60+F53+F46+F39+F32+F25+F18+F11</f>
        <v>59</v>
      </c>
      <c r="G234" s="139">
        <f>G228+G221+G214+G207+G200+G193+G186+G179+G172+G165+G158+G151+G144+G137+G130+G123+G116+G109+G102+G95+G88+G81+G74+G67+G60+G53+G46+G39+G32+G25+G18+G11</f>
        <v>89</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99" t="s">
        <v>1068</v>
      </c>
      <c r="D240" s="27" t="s">
        <v>1069</v>
      </c>
      <c r="E240" s="27" t="s">
        <v>1070</v>
      </c>
      <c r="F240" s="27" t="s">
        <v>1071</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961</v>
      </c>
      <c r="C565" s="32">
        <v>0</v>
      </c>
      <c r="D565" s="91">
        <v>6</v>
      </c>
      <c r="E565" s="91">
        <v>21</v>
      </c>
      <c r="F565" s="91">
        <v>37</v>
      </c>
      <c r="G565" s="91">
        <v>64</v>
      </c>
      <c r="H565" s="28"/>
      <c r="I565" s="28"/>
      <c r="J565" s="29"/>
      <c r="K565" s="29"/>
      <c r="L565" s="30"/>
    </row>
    <row r="566" spans="2:12">
      <c r="B566" s="26" t="s">
        <v>963</v>
      </c>
      <c r="C566" s="32">
        <v>0</v>
      </c>
      <c r="D566" s="91">
        <v>9</v>
      </c>
      <c r="E566" s="91">
        <v>10</v>
      </c>
      <c r="F566" s="91">
        <v>26</v>
      </c>
      <c r="G566" s="91">
        <v>45</v>
      </c>
      <c r="H566" s="28"/>
      <c r="I566" s="28"/>
      <c r="J566" s="29"/>
      <c r="K566" s="29"/>
      <c r="L566" s="30"/>
    </row>
    <row r="567" spans="2:12">
      <c r="B567" s="26" t="s">
        <v>965</v>
      </c>
      <c r="C567" s="32">
        <v>0</v>
      </c>
      <c r="D567" s="91">
        <v>11</v>
      </c>
      <c r="E567" s="91">
        <v>7</v>
      </c>
      <c r="F567" s="91">
        <v>31</v>
      </c>
      <c r="G567" s="91">
        <v>49</v>
      </c>
      <c r="H567" s="28"/>
      <c r="I567" s="28"/>
      <c r="J567" s="29"/>
      <c r="K567" s="29"/>
      <c r="L567" s="30"/>
    </row>
    <row r="568" spans="2:12">
      <c r="B568" s="26" t="s">
        <v>967</v>
      </c>
      <c r="C568" s="32">
        <v>0</v>
      </c>
      <c r="D568" s="91">
        <v>9</v>
      </c>
      <c r="E568" s="91">
        <v>6</v>
      </c>
      <c r="F568" s="91">
        <v>39</v>
      </c>
      <c r="G568" s="91">
        <v>54</v>
      </c>
      <c r="H568" s="28"/>
      <c r="I568" s="28"/>
      <c r="J568" s="29"/>
      <c r="K568" s="29"/>
      <c r="L568" s="30"/>
    </row>
    <row r="569" spans="2:12">
      <c r="B569" s="26" t="s">
        <v>970</v>
      </c>
      <c r="C569" s="32">
        <v>0</v>
      </c>
      <c r="D569" s="91">
        <v>0</v>
      </c>
      <c r="E569" s="91">
        <v>0</v>
      </c>
      <c r="F569" s="91">
        <v>48</v>
      </c>
      <c r="G569" s="91">
        <v>48</v>
      </c>
      <c r="H569" s="28"/>
      <c r="I569" s="28"/>
      <c r="J569" s="29"/>
      <c r="K569" s="29"/>
      <c r="L569" s="30"/>
    </row>
    <row r="570" spans="2:12">
      <c r="B570" s="26" t="s">
        <v>972</v>
      </c>
      <c r="C570" s="32">
        <v>0</v>
      </c>
      <c r="D570" s="91">
        <v>3</v>
      </c>
      <c r="E570" s="91">
        <v>10</v>
      </c>
      <c r="F570" s="91">
        <v>47</v>
      </c>
      <c r="G570" s="91">
        <v>60</v>
      </c>
      <c r="H570" s="28"/>
      <c r="I570" s="28"/>
      <c r="J570" s="29"/>
      <c r="K570" s="29"/>
      <c r="L570" s="30"/>
    </row>
    <row r="571" spans="2:12">
      <c r="B571" s="26" t="s">
        <v>973</v>
      </c>
      <c r="C571" s="32">
        <v>0</v>
      </c>
      <c r="D571" s="91">
        <v>3</v>
      </c>
      <c r="E571" s="91">
        <v>10</v>
      </c>
      <c r="F571" s="91">
        <v>42</v>
      </c>
      <c r="G571" s="91">
        <v>55</v>
      </c>
      <c r="H571" s="28"/>
      <c r="I571" s="28"/>
      <c r="J571" s="29"/>
      <c r="K571" s="29"/>
      <c r="L571" s="30"/>
    </row>
    <row r="572" spans="2:12">
      <c r="B572" s="26" t="s">
        <v>976</v>
      </c>
      <c r="C572" s="32">
        <v>0</v>
      </c>
      <c r="D572" s="91">
        <v>8</v>
      </c>
      <c r="E572" s="91">
        <v>12</v>
      </c>
      <c r="F572" s="91">
        <v>46</v>
      </c>
      <c r="G572" s="91">
        <v>66</v>
      </c>
      <c r="H572" s="28"/>
      <c r="I572" s="28"/>
      <c r="J572" s="29"/>
      <c r="K572" s="29"/>
      <c r="L572" s="30"/>
    </row>
    <row r="573" spans="2:12">
      <c r="B573" s="26" t="s">
        <v>979</v>
      </c>
      <c r="C573" s="32">
        <v>0</v>
      </c>
      <c r="D573" s="91">
        <v>6</v>
      </c>
      <c r="E573" s="91">
        <v>9</v>
      </c>
      <c r="F573" s="91">
        <v>43</v>
      </c>
      <c r="G573" s="91">
        <v>58</v>
      </c>
      <c r="H573" s="28"/>
      <c r="I573" s="28"/>
      <c r="J573" s="29"/>
      <c r="K573" s="29"/>
      <c r="L573" s="30"/>
    </row>
    <row r="574" spans="2:12">
      <c r="B574" s="26" t="s">
        <v>981</v>
      </c>
      <c r="C574" s="32">
        <v>0</v>
      </c>
      <c r="D574" s="91">
        <v>7</v>
      </c>
      <c r="E574" s="91">
        <v>4</v>
      </c>
      <c r="F574" s="91">
        <v>42</v>
      </c>
      <c r="G574" s="91">
        <v>53</v>
      </c>
      <c r="H574" s="28"/>
      <c r="I574" s="28"/>
      <c r="J574" s="29"/>
      <c r="K574" s="29"/>
      <c r="L574" s="30"/>
    </row>
    <row r="575" spans="2:12">
      <c r="B575" s="26" t="s">
        <v>984</v>
      </c>
      <c r="C575" s="32">
        <v>0</v>
      </c>
      <c r="D575" s="91">
        <v>2</v>
      </c>
      <c r="E575" s="91">
        <v>5</v>
      </c>
      <c r="F575" s="91">
        <v>40</v>
      </c>
      <c r="G575" s="91">
        <v>47</v>
      </c>
      <c r="H575" s="28"/>
      <c r="I575" s="28"/>
      <c r="J575" s="29"/>
      <c r="K575" s="29"/>
      <c r="L575" s="30"/>
    </row>
    <row r="576" spans="2:12">
      <c r="B576" s="26" t="s">
        <v>986</v>
      </c>
      <c r="C576" s="32">
        <v>0</v>
      </c>
      <c r="D576" s="91">
        <v>2</v>
      </c>
      <c r="E576" s="91">
        <v>7</v>
      </c>
      <c r="F576" s="91">
        <v>36</v>
      </c>
      <c r="G576" s="91">
        <v>45</v>
      </c>
      <c r="H576" s="28"/>
      <c r="I576" s="28"/>
      <c r="J576" s="29"/>
      <c r="K576" s="29"/>
      <c r="L576" s="30"/>
    </row>
    <row r="577" spans="2:12">
      <c r="B577" s="26" t="s">
        <v>988</v>
      </c>
      <c r="C577" s="32">
        <v>0</v>
      </c>
      <c r="D577" s="91">
        <v>4</v>
      </c>
      <c r="E577" s="91">
        <v>7</v>
      </c>
      <c r="F577" s="91">
        <v>48</v>
      </c>
      <c r="G577" s="91">
        <v>59</v>
      </c>
      <c r="H577" s="28"/>
      <c r="I577" s="28"/>
      <c r="J577" s="29"/>
      <c r="K577" s="29"/>
      <c r="L577" s="30"/>
    </row>
    <row r="578" spans="2:12">
      <c r="B578" s="26" t="s">
        <v>990</v>
      </c>
      <c r="C578" s="32">
        <v>0</v>
      </c>
      <c r="D578" s="91">
        <v>0</v>
      </c>
      <c r="E578" s="91">
        <v>5</v>
      </c>
      <c r="F578" s="91">
        <v>26</v>
      </c>
      <c r="G578" s="91">
        <v>31</v>
      </c>
      <c r="H578" s="28"/>
      <c r="I578" s="28"/>
      <c r="J578" s="29"/>
      <c r="K578" s="29"/>
      <c r="L578" s="30"/>
    </row>
    <row r="579" spans="2:12">
      <c r="B579" s="26" t="s">
        <v>991</v>
      </c>
      <c r="C579" s="32">
        <v>0</v>
      </c>
      <c r="D579" s="91">
        <v>0</v>
      </c>
      <c r="E579" s="91">
        <v>8</v>
      </c>
      <c r="F579" s="91">
        <v>38</v>
      </c>
      <c r="G579" s="91">
        <v>46</v>
      </c>
      <c r="H579" s="28"/>
      <c r="I579" s="28"/>
      <c r="J579" s="29"/>
      <c r="K579" s="29"/>
      <c r="L579" s="30"/>
    </row>
    <row r="580" spans="2:12">
      <c r="B580" s="26" t="s">
        <v>994</v>
      </c>
      <c r="C580" s="32">
        <v>0</v>
      </c>
      <c r="D580" s="91">
        <v>1</v>
      </c>
      <c r="E580" s="91">
        <v>8</v>
      </c>
      <c r="F580" s="91">
        <v>35</v>
      </c>
      <c r="G580" s="91">
        <v>44</v>
      </c>
      <c r="H580" s="28"/>
      <c r="I580" s="28"/>
      <c r="J580" s="29"/>
      <c r="K580" s="29"/>
      <c r="L580" s="30"/>
    </row>
    <row r="581" spans="2:12">
      <c r="B581" s="26" t="s">
        <v>995</v>
      </c>
      <c r="C581" s="32">
        <v>0</v>
      </c>
      <c r="D581" s="91">
        <v>0</v>
      </c>
      <c r="E581" s="91">
        <v>8</v>
      </c>
      <c r="F581" s="91">
        <v>48</v>
      </c>
      <c r="G581" s="91">
        <v>56</v>
      </c>
      <c r="H581" s="28"/>
      <c r="I581" s="28"/>
      <c r="J581" s="29"/>
      <c r="K581" s="29"/>
      <c r="L581" s="30"/>
    </row>
    <row r="582" spans="2:12">
      <c r="B582" s="26" t="s">
        <v>997</v>
      </c>
      <c r="C582" s="32">
        <v>0</v>
      </c>
      <c r="D582" s="91">
        <v>0</v>
      </c>
      <c r="E582" s="91">
        <v>19</v>
      </c>
      <c r="F582" s="91">
        <v>54</v>
      </c>
      <c r="G582" s="91">
        <v>73</v>
      </c>
      <c r="H582" s="28"/>
      <c r="I582" s="28"/>
      <c r="J582" s="29"/>
      <c r="K582" s="29"/>
      <c r="L582" s="30"/>
    </row>
    <row r="583" spans="2:12">
      <c r="B583" s="26" t="s">
        <v>999</v>
      </c>
      <c r="C583" s="32">
        <v>0</v>
      </c>
      <c r="D583" s="91">
        <v>1</v>
      </c>
      <c r="E583" s="91">
        <v>12</v>
      </c>
      <c r="F583" s="91">
        <v>38</v>
      </c>
      <c r="G583" s="91">
        <v>51</v>
      </c>
      <c r="H583" s="28"/>
      <c r="I583" s="28"/>
      <c r="J583" s="29"/>
      <c r="K583" s="29"/>
      <c r="L583" s="30"/>
    </row>
    <row r="584" spans="2:12">
      <c r="B584" s="26" t="s">
        <v>1001</v>
      </c>
      <c r="C584" s="32">
        <v>0</v>
      </c>
      <c r="D584" s="91">
        <v>1</v>
      </c>
      <c r="E584" s="91">
        <v>14</v>
      </c>
      <c r="F584" s="91">
        <v>41</v>
      </c>
      <c r="G584" s="91">
        <v>56</v>
      </c>
      <c r="H584" s="28"/>
      <c r="I584" s="28"/>
      <c r="J584" s="29"/>
      <c r="K584" s="29"/>
      <c r="L584" s="30"/>
    </row>
    <row r="585" spans="2:12">
      <c r="B585" s="26" t="s">
        <v>1002</v>
      </c>
      <c r="C585" s="32">
        <v>0</v>
      </c>
      <c r="D585" s="91">
        <v>1</v>
      </c>
      <c r="E585" s="91">
        <v>7</v>
      </c>
      <c r="F585" s="91">
        <v>31</v>
      </c>
      <c r="G585" s="91">
        <v>37</v>
      </c>
      <c r="H585" s="28"/>
      <c r="I585" s="28"/>
      <c r="J585" s="29"/>
      <c r="K585" s="29"/>
      <c r="L585" s="30"/>
    </row>
    <row r="586" spans="2:12">
      <c r="B586" s="26" t="s">
        <v>1006</v>
      </c>
      <c r="C586" s="32">
        <v>0</v>
      </c>
      <c r="D586" s="91">
        <v>2</v>
      </c>
      <c r="E586" s="91">
        <v>14</v>
      </c>
      <c r="F586" s="91">
        <v>31</v>
      </c>
      <c r="G586" s="91">
        <v>37</v>
      </c>
      <c r="H586" s="28"/>
      <c r="I586" s="28"/>
      <c r="J586" s="29"/>
      <c r="K586" s="29"/>
      <c r="L586" s="30"/>
    </row>
    <row r="587" spans="2:12">
      <c r="B587" s="26" t="s">
        <v>1007</v>
      </c>
      <c r="C587" s="32">
        <v>0</v>
      </c>
      <c r="D587" s="91">
        <v>2</v>
      </c>
      <c r="E587" s="91">
        <v>8</v>
      </c>
      <c r="F587" s="91">
        <v>34</v>
      </c>
      <c r="G587" s="91">
        <v>44</v>
      </c>
      <c r="H587" s="28"/>
      <c r="I587" s="28"/>
      <c r="J587" s="29"/>
      <c r="K587" s="29"/>
      <c r="L587" s="30"/>
    </row>
    <row r="588" spans="2:12">
      <c r="B588" s="26" t="s">
        <v>1009</v>
      </c>
      <c r="C588" s="32">
        <v>0</v>
      </c>
      <c r="D588" s="91">
        <v>6</v>
      </c>
      <c r="E588" s="91">
        <v>18</v>
      </c>
      <c r="F588" s="91">
        <v>38</v>
      </c>
      <c r="G588" s="91">
        <v>62</v>
      </c>
      <c r="H588" s="28"/>
      <c r="I588" s="28"/>
      <c r="J588" s="29"/>
      <c r="K588" s="29"/>
      <c r="L588" s="30"/>
    </row>
    <row r="589" spans="2:12">
      <c r="B589" s="26" t="s">
        <v>1011</v>
      </c>
      <c r="C589" s="32">
        <v>0</v>
      </c>
      <c r="D589" s="91">
        <v>6</v>
      </c>
      <c r="E589" s="91">
        <v>12</v>
      </c>
      <c r="F589" s="91">
        <v>56</v>
      </c>
      <c r="G589" s="91">
        <v>74</v>
      </c>
      <c r="H589" s="28"/>
      <c r="I589" s="28"/>
      <c r="J589" s="29"/>
      <c r="K589" s="29"/>
      <c r="L589" s="30"/>
    </row>
    <row r="590" spans="2:12">
      <c r="B590" s="26" t="s">
        <v>1013</v>
      </c>
      <c r="C590" s="32">
        <v>0</v>
      </c>
      <c r="D590" s="91">
        <v>4</v>
      </c>
      <c r="E590" s="91">
        <v>6</v>
      </c>
      <c r="F590" s="91">
        <v>22</v>
      </c>
      <c r="G590" s="91">
        <v>67</v>
      </c>
      <c r="H590" s="28"/>
      <c r="I590" s="28"/>
      <c r="J590" s="29"/>
      <c r="K590" s="29"/>
      <c r="L590" s="30"/>
    </row>
    <row r="591" spans="2:12">
      <c r="B591" s="26" t="s">
        <v>1016</v>
      </c>
      <c r="C591" s="32">
        <v>0</v>
      </c>
      <c r="D591" s="91">
        <v>4</v>
      </c>
      <c r="E591" s="91">
        <v>5</v>
      </c>
      <c r="F591" s="91">
        <v>29</v>
      </c>
      <c r="G591" s="91">
        <v>38</v>
      </c>
      <c r="H591" s="28"/>
      <c r="I591" s="28"/>
      <c r="J591" s="29"/>
      <c r="K591" s="29"/>
      <c r="L591" s="30"/>
    </row>
    <row r="592" spans="2:12">
      <c r="B592" s="26" t="s">
        <v>1017</v>
      </c>
      <c r="C592" s="32">
        <v>0</v>
      </c>
      <c r="D592" s="91">
        <v>0</v>
      </c>
      <c r="E592" s="91">
        <v>3</v>
      </c>
      <c r="F592" s="91">
        <v>28</v>
      </c>
      <c r="G592" s="91">
        <v>31</v>
      </c>
      <c r="H592" s="28"/>
      <c r="I592" s="28"/>
      <c r="J592" s="29"/>
      <c r="K592" s="29"/>
      <c r="L592" s="30"/>
    </row>
    <row r="593" spans="2:12">
      <c r="B593" s="26" t="s">
        <v>1020</v>
      </c>
      <c r="C593" s="32">
        <v>0</v>
      </c>
      <c r="D593" s="91">
        <v>1</v>
      </c>
      <c r="E593" s="91">
        <v>9</v>
      </c>
      <c r="F593" s="91">
        <v>36</v>
      </c>
      <c r="G593" s="91">
        <v>46</v>
      </c>
      <c r="H593" s="28"/>
      <c r="I593" s="28"/>
      <c r="J593" s="29"/>
      <c r="K593" s="29"/>
      <c r="L593" s="30"/>
    </row>
    <row r="594" spans="2:12">
      <c r="B594" s="26" t="s">
        <v>1021</v>
      </c>
      <c r="C594" s="32">
        <v>0</v>
      </c>
      <c r="D594" s="91">
        <v>3</v>
      </c>
      <c r="E594" s="91">
        <v>11</v>
      </c>
      <c r="F594" s="91">
        <v>39</v>
      </c>
      <c r="G594" s="91">
        <v>53</v>
      </c>
      <c r="H594" s="28"/>
      <c r="I594" s="28"/>
      <c r="J594" s="29"/>
      <c r="K594" s="29"/>
      <c r="L594" s="30"/>
    </row>
    <row r="595" spans="2:12">
      <c r="B595" s="26" t="s">
        <v>1023</v>
      </c>
      <c r="C595" s="32">
        <v>0</v>
      </c>
      <c r="D595" s="91">
        <v>4</v>
      </c>
      <c r="E595" s="91">
        <v>15</v>
      </c>
      <c r="F595" s="91">
        <v>45</v>
      </c>
      <c r="G595" s="91">
        <v>64</v>
      </c>
      <c r="H595" s="28"/>
      <c r="I595" s="28"/>
      <c r="J595" s="29"/>
      <c r="K595" s="29"/>
      <c r="L595" s="30"/>
    </row>
    <row r="596" spans="2:12">
      <c r="B596" s="26" t="s">
        <v>1026</v>
      </c>
      <c r="C596" s="32">
        <v>0</v>
      </c>
      <c r="D596" s="91">
        <v>4</v>
      </c>
      <c r="E596" s="91">
        <v>17</v>
      </c>
      <c r="F596" s="91">
        <v>50</v>
      </c>
      <c r="G596" s="91">
        <v>71</v>
      </c>
      <c r="H596" s="28"/>
      <c r="I596" s="28"/>
      <c r="J596" s="29"/>
      <c r="K596" s="29"/>
      <c r="L596" s="30"/>
    </row>
    <row r="597" spans="2:12">
      <c r="B597" s="26" t="s">
        <v>1027</v>
      </c>
      <c r="C597" s="32">
        <v>0</v>
      </c>
      <c r="D597" s="91">
        <v>3</v>
      </c>
      <c r="E597" s="91">
        <v>13</v>
      </c>
      <c r="F597" s="91">
        <v>51</v>
      </c>
      <c r="G597" s="91">
        <f t="shared" ref="G597:G618" si="0">C597+D597+E597+F597</f>
        <v>67</v>
      </c>
      <c r="H597" s="28"/>
      <c r="I597" s="28"/>
      <c r="J597" s="29"/>
      <c r="K597" s="29"/>
      <c r="L597" s="30"/>
    </row>
    <row r="598" spans="2:12">
      <c r="B598" s="26" t="s">
        <v>1029</v>
      </c>
      <c r="C598" s="32">
        <v>0</v>
      </c>
      <c r="D598" s="91">
        <v>4</v>
      </c>
      <c r="E598" s="91">
        <v>7</v>
      </c>
      <c r="F598" s="91">
        <v>56</v>
      </c>
      <c r="G598" s="91">
        <f t="shared" si="0"/>
        <v>67</v>
      </c>
      <c r="H598" s="28"/>
      <c r="I598" s="28"/>
      <c r="J598" s="29"/>
      <c r="K598" s="29"/>
      <c r="L598" s="30"/>
    </row>
    <row r="599" spans="2:12">
      <c r="B599" s="26" t="s">
        <v>1031</v>
      </c>
      <c r="C599" s="32">
        <v>0</v>
      </c>
      <c r="D599" s="91">
        <v>0</v>
      </c>
      <c r="E599" s="91">
        <v>3</v>
      </c>
      <c r="F599" s="91">
        <v>60</v>
      </c>
      <c r="G599" s="91">
        <f t="shared" si="0"/>
        <v>63</v>
      </c>
      <c r="H599" s="28"/>
      <c r="I599" s="28"/>
      <c r="J599" s="29"/>
      <c r="K599" s="29"/>
      <c r="L599" s="30"/>
    </row>
    <row r="600" spans="2:12">
      <c r="B600" s="26" t="s">
        <v>1033</v>
      </c>
      <c r="C600" s="32">
        <v>0</v>
      </c>
      <c r="D600" s="91">
        <v>4</v>
      </c>
      <c r="E600" s="91">
        <v>8</v>
      </c>
      <c r="F600" s="91">
        <v>50</v>
      </c>
      <c r="G600" s="91">
        <f t="shared" si="0"/>
        <v>62</v>
      </c>
      <c r="H600" s="28"/>
      <c r="I600" s="28"/>
      <c r="J600" s="29"/>
      <c r="K600" s="29"/>
      <c r="L600" s="30"/>
    </row>
    <row r="601" spans="2:12">
      <c r="B601" s="26" t="s">
        <v>1035</v>
      </c>
      <c r="C601" s="32">
        <v>0</v>
      </c>
      <c r="D601" s="91">
        <v>7</v>
      </c>
      <c r="E601" s="91">
        <v>5</v>
      </c>
      <c r="F601" s="91">
        <v>54</v>
      </c>
      <c r="G601" s="91">
        <f t="shared" si="0"/>
        <v>66</v>
      </c>
      <c r="H601" s="28"/>
      <c r="I601" s="28"/>
      <c r="J601" s="29"/>
      <c r="K601" s="29"/>
      <c r="L601" s="30"/>
    </row>
    <row r="602" spans="2:12">
      <c r="B602" s="26" t="s">
        <v>1037</v>
      </c>
      <c r="C602" s="32">
        <v>0</v>
      </c>
      <c r="D602" s="91">
        <v>3</v>
      </c>
      <c r="E602" s="91">
        <v>6</v>
      </c>
      <c r="F602" s="91">
        <v>44</v>
      </c>
      <c r="G602" s="91">
        <f t="shared" si="0"/>
        <v>53</v>
      </c>
      <c r="H602" s="28"/>
      <c r="I602" s="28"/>
      <c r="J602" s="29"/>
      <c r="K602" s="29"/>
      <c r="L602" s="30"/>
    </row>
    <row r="603" spans="2:12">
      <c r="B603" s="26" t="s">
        <v>1039</v>
      </c>
      <c r="C603" s="32">
        <v>0</v>
      </c>
      <c r="D603" s="91">
        <v>7</v>
      </c>
      <c r="E603" s="91">
        <v>11</v>
      </c>
      <c r="F603" s="91">
        <v>44</v>
      </c>
      <c r="G603" s="91">
        <f t="shared" si="0"/>
        <v>62</v>
      </c>
      <c r="H603" s="28"/>
      <c r="I603" s="28"/>
      <c r="J603" s="29"/>
      <c r="K603" s="29"/>
      <c r="L603" s="30"/>
    </row>
    <row r="604" spans="2:12">
      <c r="B604" s="26" t="s">
        <v>1041</v>
      </c>
      <c r="C604" s="32">
        <v>0</v>
      </c>
      <c r="D604" s="91">
        <v>4</v>
      </c>
      <c r="E604" s="91">
        <v>5</v>
      </c>
      <c r="F604" s="91">
        <v>51</v>
      </c>
      <c r="G604" s="91">
        <f t="shared" si="0"/>
        <v>60</v>
      </c>
      <c r="H604" s="28"/>
      <c r="I604" s="28"/>
      <c r="J604" s="29"/>
      <c r="K604" s="29"/>
      <c r="L604" s="30"/>
    </row>
    <row r="605" spans="2:12">
      <c r="B605" s="26" t="s">
        <v>1044</v>
      </c>
      <c r="C605" s="32">
        <v>0</v>
      </c>
      <c r="D605" s="91">
        <v>5</v>
      </c>
      <c r="E605" s="91">
        <v>5</v>
      </c>
      <c r="F605" s="91">
        <v>59</v>
      </c>
      <c r="G605" s="91">
        <f t="shared" si="0"/>
        <v>69</v>
      </c>
      <c r="H605" s="28"/>
      <c r="I605" s="28"/>
      <c r="J605" s="29"/>
      <c r="K605" s="29"/>
      <c r="L605" s="30"/>
    </row>
    <row r="606" spans="2:12">
      <c r="B606" s="26" t="s">
        <v>1047</v>
      </c>
      <c r="C606" s="32">
        <v>0</v>
      </c>
      <c r="D606" s="91">
        <v>5</v>
      </c>
      <c r="E606" s="91">
        <v>6</v>
      </c>
      <c r="F606" s="91">
        <v>41</v>
      </c>
      <c r="G606" s="91">
        <f t="shared" si="0"/>
        <v>52</v>
      </c>
      <c r="H606" s="28"/>
      <c r="I606" s="28"/>
      <c r="J606" s="29"/>
      <c r="K606" s="29"/>
      <c r="L606" s="30"/>
    </row>
    <row r="607" spans="2:12">
      <c r="B607" s="26" t="s">
        <v>1050</v>
      </c>
      <c r="C607" s="32">
        <v>0</v>
      </c>
      <c r="D607" s="91">
        <v>6</v>
      </c>
      <c r="E607" s="91">
        <v>4</v>
      </c>
      <c r="F607" s="91">
        <v>49</v>
      </c>
      <c r="G607" s="91">
        <f t="shared" si="0"/>
        <v>59</v>
      </c>
      <c r="H607" s="28"/>
      <c r="I607" s="28"/>
      <c r="J607" s="29"/>
      <c r="K607" s="29"/>
      <c r="L607" s="30"/>
    </row>
    <row r="608" spans="2:12">
      <c r="B608" s="26" t="s">
        <v>1052</v>
      </c>
      <c r="C608" s="32">
        <v>0</v>
      </c>
      <c r="D608" s="91">
        <v>5</v>
      </c>
      <c r="E608" s="91">
        <v>5</v>
      </c>
      <c r="F608" s="91">
        <v>40</v>
      </c>
      <c r="G608" s="91">
        <f t="shared" si="0"/>
        <v>50</v>
      </c>
      <c r="H608" s="28"/>
      <c r="I608" s="28"/>
      <c r="J608" s="29"/>
      <c r="K608" s="29"/>
      <c r="L608" s="30"/>
    </row>
    <row r="609" spans="2:12">
      <c r="B609" s="26" t="s">
        <v>1056</v>
      </c>
      <c r="C609" s="32">
        <v>0</v>
      </c>
      <c r="D609" s="91">
        <v>2</v>
      </c>
      <c r="E609" s="91">
        <v>8</v>
      </c>
      <c r="F609" s="91">
        <v>45</v>
      </c>
      <c r="G609" s="91">
        <f t="shared" si="0"/>
        <v>55</v>
      </c>
      <c r="H609" s="28"/>
      <c r="I609" s="28"/>
      <c r="J609" s="29"/>
      <c r="K609" s="29"/>
      <c r="L609" s="30"/>
    </row>
    <row r="610" spans="2:12">
      <c r="B610" s="26" t="s">
        <v>1059</v>
      </c>
      <c r="C610" s="32">
        <v>0</v>
      </c>
      <c r="D610" s="91">
        <v>3</v>
      </c>
      <c r="E610" s="91">
        <v>9</v>
      </c>
      <c r="F610" s="91">
        <v>32</v>
      </c>
      <c r="G610" s="91">
        <f t="shared" si="0"/>
        <v>44</v>
      </c>
      <c r="H610" s="28"/>
      <c r="I610" s="28"/>
      <c r="J610" s="29"/>
      <c r="K610" s="29"/>
      <c r="L610" s="30"/>
    </row>
    <row r="611" spans="2:12">
      <c r="B611" s="26" t="s">
        <v>1062</v>
      </c>
      <c r="C611" s="32">
        <v>0</v>
      </c>
      <c r="D611" s="91">
        <v>4</v>
      </c>
      <c r="E611" s="91">
        <v>8</v>
      </c>
      <c r="F611" s="91">
        <v>46</v>
      </c>
      <c r="G611" s="91">
        <f t="shared" si="0"/>
        <v>58</v>
      </c>
      <c r="H611" s="28"/>
      <c r="I611" s="28"/>
      <c r="J611" s="29"/>
      <c r="K611" s="29"/>
      <c r="L611" s="30"/>
    </row>
    <row r="612" spans="2:12">
      <c r="B612" s="26" t="s">
        <v>1065</v>
      </c>
      <c r="C612" s="32">
        <v>0</v>
      </c>
      <c r="D612" s="91">
        <v>4</v>
      </c>
      <c r="E612" s="91">
        <v>8</v>
      </c>
      <c r="F612" s="91">
        <v>46</v>
      </c>
      <c r="G612" s="91">
        <f t="shared" si="0"/>
        <v>58</v>
      </c>
      <c r="H612" s="28"/>
      <c r="I612" s="28"/>
      <c r="J612" s="29"/>
      <c r="K612" s="29"/>
      <c r="L612" s="30"/>
    </row>
    <row r="613" spans="2:12">
      <c r="B613" s="26" t="s">
        <v>1077</v>
      </c>
      <c r="C613" s="32">
        <v>2</v>
      </c>
      <c r="D613" s="91">
        <v>4</v>
      </c>
      <c r="E613" s="91">
        <v>4</v>
      </c>
      <c r="F613" s="91">
        <v>32</v>
      </c>
      <c r="G613" s="91">
        <f t="shared" si="0"/>
        <v>42</v>
      </c>
      <c r="H613" s="28"/>
      <c r="I613" s="28"/>
      <c r="J613" s="29"/>
      <c r="K613" s="29"/>
      <c r="L613" s="30"/>
    </row>
    <row r="614" spans="2:12">
      <c r="B614" s="26" t="s">
        <v>1081</v>
      </c>
      <c r="C614" s="32">
        <v>8</v>
      </c>
      <c r="D614" s="91">
        <v>4</v>
      </c>
      <c r="E614" s="91">
        <v>6</v>
      </c>
      <c r="F614" s="91">
        <v>36</v>
      </c>
      <c r="G614" s="91">
        <f t="shared" si="0"/>
        <v>54</v>
      </c>
      <c r="H614" s="28"/>
      <c r="I614" s="28"/>
      <c r="J614" s="29"/>
      <c r="K614" s="29"/>
      <c r="L614" s="30"/>
    </row>
    <row r="615" spans="2:12">
      <c r="B615" s="26" t="s">
        <v>1084</v>
      </c>
      <c r="C615" s="32">
        <v>6</v>
      </c>
      <c r="D615" s="91">
        <v>5</v>
      </c>
      <c r="E615" s="91">
        <v>3</v>
      </c>
      <c r="F615" s="91">
        <v>43</v>
      </c>
      <c r="G615" s="91">
        <f t="shared" si="0"/>
        <v>57</v>
      </c>
      <c r="H615" s="28"/>
      <c r="I615" s="28"/>
      <c r="J615" s="29"/>
      <c r="K615" s="29"/>
      <c r="L615" s="30"/>
    </row>
    <row r="616" spans="2:12">
      <c r="B616" s="26" t="s">
        <v>1086</v>
      </c>
      <c r="C616" s="32">
        <v>6</v>
      </c>
      <c r="D616" s="91">
        <v>5</v>
      </c>
      <c r="E616" s="91">
        <v>3</v>
      </c>
      <c r="F616" s="91">
        <v>43</v>
      </c>
      <c r="G616" s="91">
        <f t="shared" si="0"/>
        <v>57</v>
      </c>
      <c r="H616" s="28"/>
      <c r="I616" s="28"/>
      <c r="J616" s="29"/>
      <c r="K616" s="29"/>
      <c r="L616" s="30"/>
    </row>
    <row r="617" spans="2:12">
      <c r="B617" s="26" t="s">
        <v>1089</v>
      </c>
      <c r="C617" s="32">
        <v>9</v>
      </c>
      <c r="D617" s="91">
        <v>7</v>
      </c>
      <c r="E617" s="91">
        <v>7</v>
      </c>
      <c r="F617" s="91">
        <v>38</v>
      </c>
      <c r="G617" s="91">
        <f t="shared" si="0"/>
        <v>61</v>
      </c>
      <c r="H617" s="28"/>
      <c r="I617" s="28"/>
      <c r="J617" s="29"/>
      <c r="K617" s="29"/>
      <c r="L617" s="30"/>
    </row>
    <row r="618" spans="2:12">
      <c r="B618" s="26" t="s">
        <v>1092</v>
      </c>
      <c r="C618" s="32">
        <v>8</v>
      </c>
      <c r="D618" s="91">
        <v>7</v>
      </c>
      <c r="E618" s="91">
        <v>13</v>
      </c>
      <c r="F618" s="91">
        <v>50</v>
      </c>
      <c r="G618" s="91">
        <f t="shared" si="0"/>
        <v>78</v>
      </c>
      <c r="H618" s="28"/>
      <c r="I618" s="28"/>
      <c r="J618" s="29"/>
      <c r="K618" s="29"/>
      <c r="L618" s="30"/>
    </row>
    <row r="619" spans="2:12">
      <c r="B619" s="26" t="s">
        <v>1095</v>
      </c>
      <c r="C619" s="32">
        <v>7</v>
      </c>
      <c r="D619" s="91">
        <v>12</v>
      </c>
      <c r="E619" s="91">
        <v>12</v>
      </c>
      <c r="F619" s="91">
        <v>40</v>
      </c>
      <c r="G619" s="91">
        <f>C619+D619+E619+F619</f>
        <v>71</v>
      </c>
      <c r="H619" s="28"/>
      <c r="I619" s="28"/>
      <c r="J619" s="29"/>
      <c r="K619" s="29"/>
      <c r="L619" s="30"/>
    </row>
    <row r="620" spans="2:12">
      <c r="B620" s="26" t="s">
        <v>1113</v>
      </c>
      <c r="C620" s="32">
        <v>4</v>
      </c>
      <c r="D620" s="91">
        <v>6</v>
      </c>
      <c r="E620" s="91">
        <v>5</v>
      </c>
      <c r="F620" s="91">
        <v>40</v>
      </c>
      <c r="G620" s="91">
        <v>55</v>
      </c>
      <c r="H620" s="28"/>
      <c r="I620" s="28"/>
      <c r="J620" s="29"/>
      <c r="K620" s="29"/>
      <c r="L620" s="30"/>
    </row>
    <row r="621" spans="2:12">
      <c r="B621" s="26" t="s">
        <v>1116</v>
      </c>
      <c r="C621" s="32">
        <v>0</v>
      </c>
      <c r="D621" s="91">
        <v>2</v>
      </c>
      <c r="E621" s="91">
        <v>6</v>
      </c>
      <c r="F621" s="91">
        <v>55</v>
      </c>
      <c r="G621" s="91">
        <v>63</v>
      </c>
      <c r="H621" s="28"/>
      <c r="I621" s="28"/>
      <c r="J621" s="29"/>
      <c r="K621" s="29"/>
      <c r="L621" s="30"/>
    </row>
    <row r="622" spans="2:12">
      <c r="B622" s="26" t="s">
        <v>1119</v>
      </c>
      <c r="C622" s="32">
        <v>2</v>
      </c>
      <c r="D622" s="91">
        <v>9</v>
      </c>
      <c r="E622" s="91">
        <v>8</v>
      </c>
      <c r="F622" s="91">
        <v>50</v>
      </c>
      <c r="G622" s="91">
        <v>69</v>
      </c>
      <c r="H622" s="28"/>
      <c r="I622" s="28"/>
      <c r="J622" s="29"/>
      <c r="K622" s="29"/>
      <c r="L622" s="30"/>
    </row>
    <row r="623" spans="2:12">
      <c r="B623" s="26" t="s">
        <v>1122</v>
      </c>
      <c r="C623" s="32">
        <v>3</v>
      </c>
      <c r="D623" s="91">
        <v>5</v>
      </c>
      <c r="E623" s="91">
        <v>6</v>
      </c>
      <c r="F623" s="91">
        <v>55</v>
      </c>
      <c r="G623" s="91">
        <v>69</v>
      </c>
      <c r="H623" s="28"/>
      <c r="I623" s="28"/>
      <c r="J623" s="29"/>
      <c r="K623" s="29"/>
      <c r="L623" s="30"/>
    </row>
    <row r="624" spans="2:12">
      <c r="B624" s="26" t="s">
        <v>1125</v>
      </c>
      <c r="C624" s="32">
        <v>1</v>
      </c>
      <c r="D624" s="91">
        <v>5</v>
      </c>
      <c r="E624" s="91">
        <v>6</v>
      </c>
      <c r="F624" s="91">
        <v>57</v>
      </c>
      <c r="G624" s="91">
        <v>69</v>
      </c>
      <c r="H624" s="28"/>
      <c r="I624" s="28"/>
      <c r="J624" s="29"/>
      <c r="K624" s="29"/>
      <c r="L624" s="30"/>
    </row>
    <row r="625" spans="1:12">
      <c r="B625" s="26" t="s">
        <v>1129</v>
      </c>
      <c r="C625" s="32">
        <v>1</v>
      </c>
      <c r="D625" s="91">
        <v>5</v>
      </c>
      <c r="E625" s="91">
        <v>6</v>
      </c>
      <c r="F625" s="91">
        <v>57</v>
      </c>
      <c r="G625" s="91">
        <v>69</v>
      </c>
      <c r="H625" s="28"/>
      <c r="I625" s="28"/>
      <c r="J625" s="29"/>
      <c r="K625" s="29"/>
      <c r="L625" s="30"/>
    </row>
    <row r="626" spans="1:12">
      <c r="B626" s="26" t="s">
        <v>1131</v>
      </c>
      <c r="C626" s="32">
        <v>1</v>
      </c>
      <c r="D626" s="91">
        <v>5</v>
      </c>
      <c r="E626" s="91">
        <v>6</v>
      </c>
      <c r="F626" s="91">
        <v>57</v>
      </c>
      <c r="G626" s="91">
        <v>69</v>
      </c>
      <c r="H626" s="28"/>
      <c r="I626" s="28"/>
      <c r="J626" s="29"/>
      <c r="K626" s="29"/>
      <c r="L626" s="30"/>
    </row>
    <row r="627" spans="1:12">
      <c r="B627" s="26" t="s">
        <v>1133</v>
      </c>
      <c r="C627" s="32">
        <v>1</v>
      </c>
      <c r="D627" s="91">
        <v>5</v>
      </c>
      <c r="E627" s="91">
        <v>12</v>
      </c>
      <c r="F627" s="91">
        <v>68</v>
      </c>
      <c r="G627" s="91">
        <v>86</v>
      </c>
      <c r="H627" s="28"/>
      <c r="I627" s="28"/>
      <c r="J627" s="29"/>
      <c r="K627" s="29"/>
      <c r="L627" s="30"/>
    </row>
    <row r="628" spans="1:12">
      <c r="B628" s="26" t="s">
        <v>1137</v>
      </c>
      <c r="C628" s="32">
        <v>1</v>
      </c>
      <c r="D628" s="91">
        <v>5</v>
      </c>
      <c r="E628" s="91">
        <v>18</v>
      </c>
      <c r="F628" s="91">
        <v>69</v>
      </c>
      <c r="G628" s="91">
        <v>93</v>
      </c>
      <c r="H628" s="28"/>
      <c r="I628" s="28"/>
      <c r="J628" s="29"/>
      <c r="K628" s="29"/>
      <c r="L628" s="30"/>
    </row>
    <row r="629" spans="1:12">
      <c r="B629" s="26" t="s">
        <v>1140</v>
      </c>
      <c r="C629" s="32">
        <v>1</v>
      </c>
      <c r="D629" s="91">
        <v>5</v>
      </c>
      <c r="E629" s="91">
        <v>15</v>
      </c>
      <c r="F629" s="91">
        <v>54</v>
      </c>
      <c r="G629" s="91">
        <v>75</v>
      </c>
      <c r="H629" s="28"/>
      <c r="I629" s="28"/>
      <c r="J629" s="29"/>
      <c r="K629" s="29"/>
      <c r="L629" s="30"/>
    </row>
    <row r="630" spans="1:12">
      <c r="B630" s="26" t="s">
        <v>1143</v>
      </c>
      <c r="C630" s="32">
        <v>4</v>
      </c>
      <c r="D630" s="91">
        <v>2</v>
      </c>
      <c r="E630" s="91">
        <v>8</v>
      </c>
      <c r="F630" s="91">
        <v>40</v>
      </c>
      <c r="G630" s="91">
        <v>54</v>
      </c>
      <c r="H630" s="28"/>
      <c r="I630" s="28"/>
      <c r="J630" s="29"/>
      <c r="K630" s="29"/>
      <c r="L630" s="30"/>
    </row>
    <row r="631" spans="1:12">
      <c r="A631" s="31"/>
      <c r="B631" s="26" t="s">
        <v>1146</v>
      </c>
      <c r="C631" s="32">
        <v>4</v>
      </c>
      <c r="D631" s="91">
        <v>2</v>
      </c>
      <c r="E631" s="91">
        <v>4</v>
      </c>
      <c r="F631" s="91">
        <v>15</v>
      </c>
      <c r="G631" s="91">
        <v>25</v>
      </c>
      <c r="H631" s="28"/>
      <c r="I631" s="28"/>
      <c r="J631" s="29"/>
      <c r="K631" s="29"/>
      <c r="L631" s="30"/>
    </row>
    <row r="632" spans="1:12">
      <c r="A632" s="31"/>
      <c r="B632" s="26" t="s">
        <v>1153</v>
      </c>
      <c r="C632" s="32">
        <v>5</v>
      </c>
      <c r="D632" s="91">
        <v>2</v>
      </c>
      <c r="E632" s="91">
        <v>2</v>
      </c>
      <c r="F632" s="91">
        <v>22</v>
      </c>
      <c r="G632" s="91">
        <v>31</v>
      </c>
      <c r="H632" s="28"/>
      <c r="I632" s="28"/>
      <c r="J632" s="29"/>
      <c r="K632" s="29"/>
      <c r="L632" s="30"/>
    </row>
    <row r="633" spans="1:12">
      <c r="A633" s="31"/>
      <c r="B633" s="26" t="s">
        <v>1161</v>
      </c>
      <c r="C633" s="32">
        <v>1</v>
      </c>
      <c r="D633" s="91">
        <v>8</v>
      </c>
      <c r="E633" s="91">
        <v>6</v>
      </c>
      <c r="F633" s="91">
        <v>14</v>
      </c>
      <c r="G633" s="91">
        <v>29</v>
      </c>
      <c r="H633" s="28"/>
      <c r="I633" s="28"/>
      <c r="J633" s="29"/>
      <c r="K633" s="29"/>
      <c r="L633" s="30"/>
    </row>
    <row r="634" spans="1:12">
      <c r="A634" s="31"/>
      <c r="B634" s="26" t="s">
        <v>1171</v>
      </c>
      <c r="C634" s="32">
        <v>2</v>
      </c>
      <c r="D634" s="91">
        <v>7</v>
      </c>
      <c r="E634" s="91">
        <v>11</v>
      </c>
      <c r="F634" s="91">
        <v>45</v>
      </c>
      <c r="G634" s="91">
        <v>65</v>
      </c>
      <c r="H634" s="28"/>
      <c r="I634" s="28"/>
      <c r="J634" s="29"/>
      <c r="K634" s="29"/>
      <c r="L634" s="30"/>
    </row>
    <row r="635" spans="1:12">
      <c r="A635" s="31"/>
      <c r="B635" s="26" t="s">
        <v>1178</v>
      </c>
      <c r="C635" s="32">
        <v>2</v>
      </c>
      <c r="D635" s="91">
        <v>7</v>
      </c>
      <c r="E635" s="91">
        <v>11</v>
      </c>
      <c r="F635" s="91">
        <v>45</v>
      </c>
      <c r="G635" s="91">
        <v>65</v>
      </c>
      <c r="H635" s="28"/>
      <c r="I635" s="28"/>
      <c r="J635" s="29"/>
      <c r="K635" s="29"/>
      <c r="L635" s="30"/>
    </row>
    <row r="636" spans="1:12">
      <c r="A636" s="31"/>
      <c r="B636" s="26" t="s">
        <v>1181</v>
      </c>
      <c r="C636" s="32">
        <v>3</v>
      </c>
      <c r="D636" s="91">
        <v>0</v>
      </c>
      <c r="E636" s="91">
        <v>2</v>
      </c>
      <c r="F636" s="91">
        <v>12</v>
      </c>
      <c r="G636" s="91">
        <v>17</v>
      </c>
      <c r="H636" s="28"/>
      <c r="I636" s="28"/>
      <c r="J636" s="29"/>
      <c r="K636" s="29"/>
      <c r="L636" s="30"/>
    </row>
    <row r="637" spans="1:12">
      <c r="A637" s="31"/>
      <c r="B637" s="26" t="s">
        <v>1183</v>
      </c>
      <c r="C637" s="32">
        <v>9</v>
      </c>
      <c r="D637" s="91">
        <v>4</v>
      </c>
      <c r="E637" s="91">
        <v>10</v>
      </c>
      <c r="F637" s="91">
        <v>28</v>
      </c>
      <c r="G637" s="91">
        <v>51</v>
      </c>
      <c r="H637" s="28"/>
      <c r="I637" s="28"/>
      <c r="J637" s="29"/>
      <c r="K637" s="29"/>
      <c r="L637" s="30"/>
    </row>
    <row r="638" spans="1:12">
      <c r="A638" s="31"/>
      <c r="B638" s="26" t="s">
        <v>1188</v>
      </c>
      <c r="C638" s="32">
        <v>8</v>
      </c>
      <c r="D638" s="91">
        <v>4</v>
      </c>
      <c r="E638" s="91">
        <v>2</v>
      </c>
      <c r="F638" s="91">
        <v>23</v>
      </c>
      <c r="G638" s="91">
        <v>37</v>
      </c>
      <c r="H638" s="28"/>
      <c r="I638" s="28"/>
      <c r="J638" s="29"/>
      <c r="K638" s="29"/>
      <c r="L638" s="30"/>
    </row>
    <row r="639" spans="1:12">
      <c r="A639" s="31"/>
      <c r="B639" s="26" t="s">
        <v>1190</v>
      </c>
      <c r="C639" s="32">
        <v>11</v>
      </c>
      <c r="D639" s="91">
        <v>6</v>
      </c>
      <c r="E639" s="91">
        <v>5</v>
      </c>
      <c r="F639" s="91">
        <v>26</v>
      </c>
      <c r="G639" s="91">
        <v>48</v>
      </c>
      <c r="H639" s="28"/>
      <c r="I639" s="28"/>
      <c r="J639" s="29"/>
      <c r="K639" s="29"/>
      <c r="L639" s="30"/>
    </row>
    <row r="640" spans="1:12">
      <c r="A640" s="31"/>
      <c r="B640" s="26" t="s">
        <v>1195</v>
      </c>
      <c r="C640" s="32">
        <v>8</v>
      </c>
      <c r="D640" s="91">
        <v>5</v>
      </c>
      <c r="E640" s="91">
        <v>11</v>
      </c>
      <c r="F640" s="91">
        <v>36</v>
      </c>
      <c r="G640" s="91">
        <v>60</v>
      </c>
      <c r="H640" s="28"/>
      <c r="I640" s="28"/>
      <c r="J640" s="29"/>
      <c r="K640" s="29"/>
      <c r="L640" s="30"/>
    </row>
    <row r="641" spans="1:256">
      <c r="A641" s="31"/>
      <c r="B641" s="26" t="s">
        <v>1198</v>
      </c>
      <c r="C641" s="32">
        <v>7</v>
      </c>
      <c r="D641" s="91">
        <v>6</v>
      </c>
      <c r="E641" s="91">
        <v>15</v>
      </c>
      <c r="F641" s="91">
        <v>33</v>
      </c>
      <c r="G641" s="91">
        <v>61</v>
      </c>
      <c r="H641" s="28"/>
      <c r="I641" s="28"/>
      <c r="J641" s="29"/>
      <c r="K641" s="29"/>
      <c r="L641" s="30"/>
    </row>
    <row r="642" spans="1:256">
      <c r="A642" s="31"/>
      <c r="B642" s="26" t="s">
        <v>1201</v>
      </c>
      <c r="C642" s="32">
        <v>4</v>
      </c>
      <c r="D642" s="91">
        <v>5</v>
      </c>
      <c r="E642" s="91">
        <v>11</v>
      </c>
      <c r="F642" s="91">
        <v>32</v>
      </c>
      <c r="G642" s="91">
        <v>52</v>
      </c>
      <c r="H642" s="28"/>
      <c r="I642" s="28"/>
      <c r="J642" s="29"/>
      <c r="K642" s="29"/>
      <c r="L642" s="30"/>
    </row>
    <row r="643" spans="1:256">
      <c r="A643" s="31"/>
      <c r="B643" s="26" t="s">
        <v>1206</v>
      </c>
      <c r="C643" s="32">
        <f>$C$231</f>
        <v>4</v>
      </c>
      <c r="D643" s="91">
        <f>$D$231</f>
        <v>2</v>
      </c>
      <c r="E643" s="91">
        <f>$E$231</f>
        <v>9</v>
      </c>
      <c r="F643" s="91">
        <f>$F$231</f>
        <v>25</v>
      </c>
      <c r="G643" s="91">
        <f>$G$231</f>
        <v>40</v>
      </c>
      <c r="H643" s="28"/>
      <c r="I643" s="28"/>
      <c r="J643" s="29"/>
      <c r="K643" s="29"/>
      <c r="L643" s="30"/>
    </row>
    <row r="644" spans="1:256">
      <c r="A644" s="31"/>
      <c r="D644" s="15"/>
      <c r="E644" s="15"/>
      <c r="F644" s="15"/>
      <c r="G644" s="15"/>
      <c r="H644" s="28"/>
      <c r="I644" s="28"/>
      <c r="J644" s="29"/>
      <c r="K644" s="29"/>
      <c r="L644" s="30"/>
    </row>
    <row r="645" spans="1:256">
      <c r="A645" s="31"/>
      <c r="B645" s="34" t="s">
        <v>511</v>
      </c>
      <c r="C645" s="35">
        <f>SUM(C642-C641)/C641</f>
        <v>-0.42857142857142855</v>
      </c>
      <c r="D645" s="35">
        <f t="shared" ref="D645:G645" si="1">SUM(D642-D641)/D641</f>
        <v>-0.16666666666666666</v>
      </c>
      <c r="E645" s="35">
        <f t="shared" si="1"/>
        <v>-0.26666666666666666</v>
      </c>
      <c r="F645" s="35">
        <f t="shared" si="1"/>
        <v>-3.0303030303030304E-2</v>
      </c>
      <c r="G645" s="35">
        <f t="shared" si="1"/>
        <v>-0.14754098360655737</v>
      </c>
      <c r="H645" s="28"/>
      <c r="I645" s="28"/>
      <c r="J645" s="29"/>
      <c r="K645" s="29"/>
      <c r="L645" s="30"/>
    </row>
    <row r="646" spans="1:256">
      <c r="A646" s="31"/>
      <c r="B646" s="34" t="s">
        <v>512</v>
      </c>
      <c r="C646" s="35">
        <f>SUM(C640-C636)/C639</f>
        <v>0.45454545454545453</v>
      </c>
      <c r="D646" s="35">
        <f>SUM(D640-D636)/D639</f>
        <v>0.83333333333333337</v>
      </c>
      <c r="E646" s="35">
        <f>SUM(E640-E636)/E639</f>
        <v>1.8</v>
      </c>
      <c r="F646" s="35">
        <f>SUM(F640-F636)/F639</f>
        <v>0.92307692307692313</v>
      </c>
      <c r="G646" s="35">
        <f>SUM(G640-G636)/G639</f>
        <v>0.89583333333333337</v>
      </c>
      <c r="H646" s="28"/>
      <c r="I646" s="28"/>
      <c r="J646" s="29"/>
      <c r="K646" s="29"/>
      <c r="L646" s="30"/>
    </row>
    <row r="647" spans="1:256" ht="13.5" customHeight="1">
      <c r="D647" s="15"/>
      <c r="E647" s="15"/>
      <c r="F647" s="15"/>
      <c r="G647" s="15"/>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25" t="s">
        <v>162</v>
      </c>
      <c r="B648" s="26" t="s">
        <v>186</v>
      </c>
      <c r="C648" s="99" t="s">
        <v>1068</v>
      </c>
      <c r="D648" s="27" t="s">
        <v>1069</v>
      </c>
      <c r="E648" s="27" t="s">
        <v>1070</v>
      </c>
      <c r="F648" s="27" t="s">
        <v>1071</v>
      </c>
      <c r="G648" s="27" t="s">
        <v>160</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26" t="s">
        <v>187</v>
      </c>
      <c r="C649" s="32">
        <v>0</v>
      </c>
      <c r="D649" s="32">
        <v>28</v>
      </c>
      <c r="E649" s="32">
        <v>54</v>
      </c>
      <c r="F649" s="32">
        <v>63</v>
      </c>
      <c r="G649" s="32">
        <v>145</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26" t="s">
        <v>188</v>
      </c>
      <c r="C650" s="32">
        <v>0</v>
      </c>
      <c r="D650" s="33">
        <v>21</v>
      </c>
      <c r="E650" s="33">
        <v>47</v>
      </c>
      <c r="F650" s="33">
        <v>59</v>
      </c>
      <c r="G650" s="33">
        <v>127</v>
      </c>
    </row>
    <row r="651" spans="1:256">
      <c r="A651" s="31"/>
      <c r="B651" s="26" t="s">
        <v>189</v>
      </c>
      <c r="C651" s="32">
        <v>0</v>
      </c>
      <c r="D651" s="33">
        <v>28</v>
      </c>
      <c r="E651" s="33">
        <v>47</v>
      </c>
      <c r="F651" s="33">
        <v>43</v>
      </c>
      <c r="G651" s="33">
        <v>118</v>
      </c>
    </row>
    <row r="652" spans="1:256">
      <c r="A652" s="31"/>
      <c r="B652" s="26" t="s">
        <v>190</v>
      </c>
      <c r="C652" s="32">
        <v>0</v>
      </c>
      <c r="D652" s="33">
        <v>26</v>
      </c>
      <c r="E652" s="33">
        <v>46</v>
      </c>
      <c r="F652" s="33">
        <v>35</v>
      </c>
      <c r="G652" s="33">
        <v>107</v>
      </c>
    </row>
    <row r="653" spans="1:256">
      <c r="A653" s="31"/>
      <c r="B653" s="26" t="s">
        <v>191</v>
      </c>
      <c r="C653" s="32">
        <v>0</v>
      </c>
      <c r="D653" s="33">
        <v>42</v>
      </c>
      <c r="E653" s="33">
        <v>54</v>
      </c>
      <c r="F653" s="33">
        <v>47</v>
      </c>
      <c r="G653" s="33">
        <v>143</v>
      </c>
    </row>
    <row r="654" spans="1:256">
      <c r="A654" s="31"/>
      <c r="B654" s="26" t="s">
        <v>192</v>
      </c>
      <c r="C654" s="32">
        <v>0</v>
      </c>
      <c r="D654" s="33">
        <v>12</v>
      </c>
      <c r="E654" s="33">
        <v>34</v>
      </c>
      <c r="F654" s="33">
        <v>36</v>
      </c>
      <c r="G654" s="33">
        <v>82</v>
      </c>
    </row>
    <row r="655" spans="1:256">
      <c r="A655" s="31"/>
      <c r="B655" s="26" t="s">
        <v>193</v>
      </c>
      <c r="C655" s="32">
        <v>0</v>
      </c>
      <c r="D655" s="33">
        <v>32</v>
      </c>
      <c r="E655" s="33">
        <v>49</v>
      </c>
      <c r="F655" s="33">
        <v>38</v>
      </c>
      <c r="G655" s="33">
        <v>119</v>
      </c>
    </row>
    <row r="656" spans="1:256">
      <c r="A656" s="31"/>
      <c r="B656" s="26" t="s">
        <v>194</v>
      </c>
      <c r="C656" s="32">
        <v>0</v>
      </c>
      <c r="D656" s="33">
        <v>47</v>
      </c>
      <c r="E656" s="33">
        <v>39</v>
      </c>
      <c r="F656" s="33">
        <v>34</v>
      </c>
      <c r="G656" s="33">
        <v>120</v>
      </c>
    </row>
    <row r="657" spans="1:7">
      <c r="A657" s="31"/>
      <c r="B657" s="26" t="s">
        <v>195</v>
      </c>
      <c r="C657" s="32">
        <v>0</v>
      </c>
      <c r="D657" s="33">
        <v>47</v>
      </c>
      <c r="E657" s="33">
        <v>56</v>
      </c>
      <c r="F657" s="33">
        <v>44</v>
      </c>
      <c r="G657" s="33">
        <v>147</v>
      </c>
    </row>
    <row r="658" spans="1:7">
      <c r="A658" s="31"/>
      <c r="B658" s="26" t="s">
        <v>196</v>
      </c>
      <c r="C658" s="32">
        <v>0</v>
      </c>
      <c r="D658" s="33">
        <v>10</v>
      </c>
      <c r="E658" s="33">
        <v>32</v>
      </c>
      <c r="F658" s="33">
        <v>43</v>
      </c>
      <c r="G658" s="33">
        <v>85</v>
      </c>
    </row>
    <row r="659" spans="1:7">
      <c r="A659" s="31"/>
      <c r="B659" s="26" t="s">
        <v>197</v>
      </c>
      <c r="C659" s="32">
        <v>0</v>
      </c>
      <c r="D659" s="33">
        <v>14</v>
      </c>
      <c r="E659" s="33">
        <v>38</v>
      </c>
      <c r="F659" s="33">
        <v>42</v>
      </c>
      <c r="G659" s="33">
        <v>94</v>
      </c>
    </row>
    <row r="660" spans="1:7">
      <c r="A660" s="31"/>
      <c r="B660" s="26" t="s">
        <v>198</v>
      </c>
      <c r="C660" s="32">
        <v>0</v>
      </c>
      <c r="D660" s="33">
        <v>19</v>
      </c>
      <c r="E660" s="33">
        <v>33</v>
      </c>
      <c r="F660" s="33">
        <v>30</v>
      </c>
      <c r="G660" s="33">
        <v>82</v>
      </c>
    </row>
    <row r="661" spans="1:7">
      <c r="A661" s="31"/>
      <c r="B661" s="26" t="s">
        <v>199</v>
      </c>
      <c r="C661" s="32">
        <v>0</v>
      </c>
      <c r="D661" s="33">
        <v>21</v>
      </c>
      <c r="E661" s="33">
        <v>45</v>
      </c>
      <c r="F661" s="33">
        <v>39</v>
      </c>
      <c r="G661" s="33">
        <v>105</v>
      </c>
    </row>
    <row r="662" spans="1:7">
      <c r="A662" s="31"/>
      <c r="B662" s="26" t="s">
        <v>200</v>
      </c>
      <c r="C662" s="32">
        <v>0</v>
      </c>
      <c r="D662" s="33">
        <v>23</v>
      </c>
      <c r="E662" s="33">
        <v>41</v>
      </c>
      <c r="F662" s="33">
        <v>59</v>
      </c>
      <c r="G662" s="33">
        <v>123</v>
      </c>
    </row>
    <row r="663" spans="1:7">
      <c r="A663" s="31"/>
      <c r="B663" s="26" t="s">
        <v>201</v>
      </c>
      <c r="C663" s="32">
        <v>0</v>
      </c>
      <c r="D663" s="33">
        <v>26</v>
      </c>
      <c r="E663" s="33">
        <v>49</v>
      </c>
      <c r="F663" s="33">
        <v>67</v>
      </c>
      <c r="G663" s="33">
        <v>142</v>
      </c>
    </row>
    <row r="664" spans="1:7">
      <c r="A664" s="31"/>
      <c r="B664" s="26" t="s">
        <v>202</v>
      </c>
      <c r="C664" s="32">
        <v>0</v>
      </c>
      <c r="D664" s="33">
        <v>30</v>
      </c>
      <c r="E664" s="33">
        <v>41</v>
      </c>
      <c r="F664" s="33">
        <v>51</v>
      </c>
      <c r="G664" s="33">
        <v>122</v>
      </c>
    </row>
    <row r="665" spans="1:7">
      <c r="B665" s="26" t="s">
        <v>203</v>
      </c>
      <c r="C665" s="32">
        <v>0</v>
      </c>
      <c r="D665" s="33">
        <v>29</v>
      </c>
      <c r="E665" s="33">
        <v>34</v>
      </c>
      <c r="F665" s="33">
        <v>48</v>
      </c>
      <c r="G665" s="33">
        <v>111</v>
      </c>
    </row>
    <row r="666" spans="1:7">
      <c r="B666" s="26" t="s">
        <v>204</v>
      </c>
      <c r="C666" s="32">
        <v>0</v>
      </c>
      <c r="D666" s="33">
        <v>28</v>
      </c>
      <c r="E666" s="33">
        <v>30</v>
      </c>
      <c r="F666" s="33">
        <v>69</v>
      </c>
      <c r="G666" s="33">
        <v>127</v>
      </c>
    </row>
    <row r="667" spans="1:7">
      <c r="B667" s="26" t="s">
        <v>205</v>
      </c>
      <c r="C667" s="32">
        <v>0</v>
      </c>
      <c r="D667" s="33">
        <v>21</v>
      </c>
      <c r="E667" s="33">
        <v>42</v>
      </c>
      <c r="F667" s="33">
        <v>67</v>
      </c>
      <c r="G667" s="33">
        <v>122</v>
      </c>
    </row>
    <row r="668" spans="1:7">
      <c r="B668" s="26" t="s">
        <v>206</v>
      </c>
      <c r="C668" s="32">
        <v>0</v>
      </c>
      <c r="D668" s="33">
        <v>23</v>
      </c>
      <c r="E668" s="33">
        <v>33</v>
      </c>
      <c r="F668" s="33">
        <v>57</v>
      </c>
      <c r="G668" s="33">
        <v>106</v>
      </c>
    </row>
    <row r="669" spans="1:7">
      <c r="B669" s="26" t="s">
        <v>207</v>
      </c>
      <c r="C669" s="32">
        <v>0</v>
      </c>
      <c r="D669" s="33">
        <v>19</v>
      </c>
      <c r="E669" s="33">
        <v>44</v>
      </c>
      <c r="F669" s="33">
        <v>48</v>
      </c>
      <c r="G669" s="33">
        <v>107</v>
      </c>
    </row>
    <row r="670" spans="1:7">
      <c r="B670" s="26" t="s">
        <v>208</v>
      </c>
      <c r="C670" s="32">
        <v>0</v>
      </c>
      <c r="D670" s="33">
        <v>24</v>
      </c>
      <c r="E670" s="33">
        <v>44</v>
      </c>
      <c r="F670" s="33">
        <v>40</v>
      </c>
      <c r="G670" s="33">
        <v>105</v>
      </c>
    </row>
    <row r="671" spans="1:7">
      <c r="B671" s="26" t="s">
        <v>209</v>
      </c>
      <c r="C671" s="32">
        <v>0</v>
      </c>
      <c r="D671" s="33">
        <v>14</v>
      </c>
      <c r="E671" s="33">
        <v>22</v>
      </c>
      <c r="F671" s="33">
        <v>53</v>
      </c>
      <c r="G671" s="33">
        <v>87</v>
      </c>
    </row>
    <row r="672" spans="1:7">
      <c r="B672" s="26" t="s">
        <v>210</v>
      </c>
      <c r="C672" s="32">
        <v>0</v>
      </c>
      <c r="D672" s="33">
        <v>22</v>
      </c>
      <c r="E672" s="33">
        <v>31</v>
      </c>
      <c r="F672" s="33">
        <v>54</v>
      </c>
      <c r="G672" s="33">
        <v>102</v>
      </c>
    </row>
    <row r="673" spans="2:12">
      <c r="B673" s="26" t="s">
        <v>211</v>
      </c>
      <c r="C673" s="32">
        <v>0</v>
      </c>
      <c r="D673" s="33">
        <v>28</v>
      </c>
      <c r="E673" s="33">
        <v>26</v>
      </c>
      <c r="F673" s="33">
        <v>62</v>
      </c>
      <c r="G673" s="33">
        <v>112</v>
      </c>
    </row>
    <row r="674" spans="2:12">
      <c r="B674" s="26" t="s">
        <v>212</v>
      </c>
      <c r="C674" s="32">
        <v>0</v>
      </c>
      <c r="D674" s="33">
        <v>26</v>
      </c>
      <c r="E674" s="33">
        <v>40</v>
      </c>
      <c r="F674" s="33">
        <v>79</v>
      </c>
      <c r="G674" s="33">
        <v>140</v>
      </c>
    </row>
    <row r="675" spans="2:12">
      <c r="B675" s="26" t="s">
        <v>213</v>
      </c>
      <c r="C675" s="32">
        <v>0</v>
      </c>
      <c r="D675" s="33">
        <v>22</v>
      </c>
      <c r="E675" s="33">
        <v>41</v>
      </c>
      <c r="F675" s="33">
        <v>68</v>
      </c>
      <c r="G675" s="33">
        <v>129</v>
      </c>
    </row>
    <row r="676" spans="2:12">
      <c r="B676" s="26" t="s">
        <v>214</v>
      </c>
      <c r="C676" s="32">
        <v>0</v>
      </c>
      <c r="D676" s="33">
        <v>13</v>
      </c>
      <c r="E676" s="33">
        <v>27</v>
      </c>
      <c r="F676" s="33">
        <v>59</v>
      </c>
      <c r="G676" s="33">
        <v>97</v>
      </c>
    </row>
    <row r="677" spans="2:12">
      <c r="B677" s="26" t="s">
        <v>215</v>
      </c>
      <c r="C677" s="32">
        <v>0</v>
      </c>
      <c r="D677" s="33">
        <v>16</v>
      </c>
      <c r="E677" s="33">
        <v>29</v>
      </c>
      <c r="F677" s="33">
        <v>45</v>
      </c>
      <c r="G677" s="33">
        <v>86</v>
      </c>
    </row>
    <row r="678" spans="2:12">
      <c r="B678" s="26" t="s">
        <v>216</v>
      </c>
      <c r="C678" s="32">
        <v>0</v>
      </c>
      <c r="D678" s="33">
        <v>14</v>
      </c>
      <c r="E678" s="33">
        <v>34</v>
      </c>
      <c r="F678" s="33">
        <v>40</v>
      </c>
      <c r="G678" s="33">
        <v>83</v>
      </c>
    </row>
    <row r="679" spans="2:12">
      <c r="B679" s="26" t="s">
        <v>217</v>
      </c>
      <c r="C679" s="32">
        <v>0</v>
      </c>
      <c r="D679" s="33">
        <v>10</v>
      </c>
      <c r="E679" s="33">
        <v>37</v>
      </c>
      <c r="F679" s="33">
        <v>40</v>
      </c>
      <c r="G679" s="33">
        <v>83</v>
      </c>
      <c r="H679" s="28"/>
      <c r="I679" s="28"/>
      <c r="J679" s="29"/>
      <c r="K679" s="29"/>
      <c r="L679" s="30"/>
    </row>
    <row r="680" spans="2:12">
      <c r="B680" s="26" t="s">
        <v>218</v>
      </c>
      <c r="C680" s="32">
        <v>0</v>
      </c>
      <c r="D680" s="33">
        <v>19</v>
      </c>
      <c r="E680" s="33">
        <v>26</v>
      </c>
      <c r="F680" s="33">
        <v>44</v>
      </c>
      <c r="G680" s="33">
        <v>87</v>
      </c>
      <c r="H680" s="28"/>
      <c r="I680" s="28"/>
      <c r="J680" s="29"/>
      <c r="K680" s="29"/>
      <c r="L680" s="30"/>
    </row>
    <row r="681" spans="2:12">
      <c r="B681" s="26" t="s">
        <v>219</v>
      </c>
      <c r="C681" s="32">
        <v>0</v>
      </c>
      <c r="D681" s="33">
        <v>18</v>
      </c>
      <c r="E681" s="33">
        <v>33</v>
      </c>
      <c r="F681" s="33">
        <v>58</v>
      </c>
      <c r="G681" s="33">
        <v>105</v>
      </c>
      <c r="H681" s="28"/>
      <c r="I681" s="28"/>
      <c r="J681" s="29"/>
      <c r="K681" s="29"/>
      <c r="L681" s="30"/>
    </row>
    <row r="682" spans="2:12">
      <c r="B682" s="26" t="s">
        <v>220</v>
      </c>
      <c r="C682" s="32">
        <v>0</v>
      </c>
      <c r="D682" s="33">
        <v>13</v>
      </c>
      <c r="E682" s="33">
        <v>30</v>
      </c>
      <c r="F682" s="33">
        <v>53</v>
      </c>
      <c r="G682" s="33">
        <v>94</v>
      </c>
      <c r="H682" s="28"/>
      <c r="I682" s="28"/>
      <c r="J682" s="29"/>
      <c r="K682" s="29"/>
      <c r="L682" s="30"/>
    </row>
    <row r="683" spans="2:12">
      <c r="B683" s="26" t="s">
        <v>221</v>
      </c>
      <c r="C683" s="32">
        <v>0</v>
      </c>
      <c r="D683" s="33">
        <v>9</v>
      </c>
      <c r="E683" s="33">
        <v>19</v>
      </c>
      <c r="F683" s="33">
        <v>53</v>
      </c>
      <c r="G683" s="33">
        <v>79</v>
      </c>
      <c r="H683" s="28"/>
      <c r="I683" s="28"/>
      <c r="J683" s="29"/>
      <c r="K683" s="29"/>
      <c r="L683" s="30"/>
    </row>
    <row r="684" spans="2:12">
      <c r="B684" s="26" t="s">
        <v>222</v>
      </c>
      <c r="C684" s="32">
        <v>0</v>
      </c>
      <c r="D684" s="33">
        <v>13</v>
      </c>
      <c r="E684" s="33">
        <v>23</v>
      </c>
      <c r="F684" s="33">
        <v>48</v>
      </c>
      <c r="G684" s="33">
        <v>81</v>
      </c>
      <c r="H684" s="28"/>
      <c r="I684" s="28"/>
      <c r="J684" s="29"/>
      <c r="K684" s="29"/>
      <c r="L684" s="30"/>
    </row>
    <row r="685" spans="2:12">
      <c r="B685" s="26" t="s">
        <v>223</v>
      </c>
      <c r="C685" s="32">
        <v>0</v>
      </c>
      <c r="D685" s="33">
        <v>11</v>
      </c>
      <c r="E685" s="33">
        <v>23</v>
      </c>
      <c r="F685" s="33">
        <v>51</v>
      </c>
      <c r="G685" s="33">
        <v>81</v>
      </c>
      <c r="H685" s="28"/>
      <c r="I685" s="28"/>
      <c r="J685" s="29"/>
      <c r="K685" s="29"/>
      <c r="L685" s="30"/>
    </row>
    <row r="686" spans="2:12">
      <c r="B686" s="26" t="s">
        <v>224</v>
      </c>
      <c r="C686" s="32">
        <v>0</v>
      </c>
      <c r="D686" s="33">
        <v>17</v>
      </c>
      <c r="E686" s="33">
        <v>13</v>
      </c>
      <c r="F686" s="33">
        <v>54</v>
      </c>
      <c r="G686" s="33">
        <v>82</v>
      </c>
      <c r="H686" s="28"/>
      <c r="I686" s="28"/>
      <c r="J686" s="29"/>
      <c r="K686" s="29"/>
      <c r="L686" s="30"/>
    </row>
    <row r="687" spans="2:12">
      <c r="B687" s="26" t="s">
        <v>225</v>
      </c>
      <c r="C687" s="32">
        <v>0</v>
      </c>
      <c r="D687" s="33">
        <v>0</v>
      </c>
      <c r="E687" s="33">
        <v>5</v>
      </c>
      <c r="F687" s="33">
        <v>21</v>
      </c>
      <c r="G687" s="33">
        <v>26</v>
      </c>
      <c r="H687" s="28"/>
      <c r="I687" s="28"/>
      <c r="J687" s="29"/>
      <c r="K687" s="29"/>
      <c r="L687" s="30"/>
    </row>
    <row r="688" spans="2:12">
      <c r="B688" s="26" t="s">
        <v>226</v>
      </c>
      <c r="C688" s="32">
        <v>0</v>
      </c>
      <c r="D688" s="33">
        <v>8</v>
      </c>
      <c r="E688" s="33">
        <v>19</v>
      </c>
      <c r="F688" s="33">
        <v>63</v>
      </c>
      <c r="G688" s="33">
        <v>87</v>
      </c>
      <c r="H688" s="28"/>
      <c r="I688" s="28"/>
      <c r="J688" s="29"/>
      <c r="K688" s="29"/>
      <c r="L688" s="30"/>
    </row>
    <row r="689" spans="1:12">
      <c r="B689" s="26" t="s">
        <v>227</v>
      </c>
      <c r="C689" s="32">
        <v>0</v>
      </c>
      <c r="D689" s="33">
        <v>15</v>
      </c>
      <c r="E689" s="33">
        <v>22</v>
      </c>
      <c r="F689" s="33">
        <v>70</v>
      </c>
      <c r="G689" s="33">
        <v>102</v>
      </c>
      <c r="H689" s="28"/>
      <c r="I689" s="28"/>
      <c r="J689" s="29"/>
      <c r="K689" s="29"/>
      <c r="L689" s="30"/>
    </row>
    <row r="690" spans="1:12">
      <c r="B690" s="26" t="s">
        <v>228</v>
      </c>
      <c r="C690" s="32">
        <v>0</v>
      </c>
      <c r="D690" s="33">
        <v>7</v>
      </c>
      <c r="E690" s="33">
        <v>21</v>
      </c>
      <c r="F690" s="33">
        <v>47</v>
      </c>
      <c r="G690" s="33">
        <v>70</v>
      </c>
      <c r="H690" s="28"/>
      <c r="I690" s="28"/>
      <c r="J690" s="29"/>
      <c r="K690" s="29"/>
      <c r="L690" s="30"/>
    </row>
    <row r="691" spans="1:12">
      <c r="B691" s="26" t="s">
        <v>229</v>
      </c>
      <c r="C691" s="32">
        <v>0</v>
      </c>
      <c r="D691" s="33">
        <v>5</v>
      </c>
      <c r="E691" s="33">
        <v>14</v>
      </c>
      <c r="F691" s="33">
        <v>38</v>
      </c>
      <c r="G691" s="33">
        <v>53</v>
      </c>
      <c r="H691" s="28"/>
      <c r="I691" s="28"/>
      <c r="J691" s="29"/>
      <c r="K691" s="29"/>
      <c r="L691" s="30"/>
    </row>
    <row r="692" spans="1:12">
      <c r="B692" s="26" t="s">
        <v>230</v>
      </c>
      <c r="C692" s="32">
        <v>0</v>
      </c>
      <c r="D692" s="33">
        <v>7</v>
      </c>
      <c r="E692" s="33">
        <v>9</v>
      </c>
      <c r="F692" s="33">
        <v>38</v>
      </c>
      <c r="G692" s="33">
        <v>52</v>
      </c>
      <c r="H692" s="28"/>
      <c r="I692" s="28"/>
      <c r="J692" s="29"/>
      <c r="K692" s="29"/>
      <c r="L692" s="30"/>
    </row>
    <row r="693" spans="1:12">
      <c r="B693" s="26" t="s">
        <v>231</v>
      </c>
      <c r="C693" s="32">
        <v>0</v>
      </c>
      <c r="D693" s="33">
        <v>15</v>
      </c>
      <c r="E693" s="33">
        <v>19</v>
      </c>
      <c r="F693" s="33">
        <v>48</v>
      </c>
      <c r="G693" s="33">
        <v>80</v>
      </c>
      <c r="H693" s="28"/>
      <c r="I693" s="28"/>
      <c r="J693" s="29"/>
      <c r="K693" s="29"/>
      <c r="L693" s="30"/>
    </row>
    <row r="694" spans="1:12">
      <c r="A694" s="31"/>
      <c r="B694" s="26" t="s">
        <v>232</v>
      </c>
      <c r="C694" s="32">
        <v>0</v>
      </c>
      <c r="D694" s="33">
        <v>10</v>
      </c>
      <c r="E694" s="33">
        <v>12</v>
      </c>
      <c r="F694" s="33">
        <v>22</v>
      </c>
      <c r="G694" s="33">
        <v>43</v>
      </c>
      <c r="H694" s="28"/>
      <c r="I694" s="28"/>
      <c r="J694" s="29"/>
      <c r="K694" s="29"/>
      <c r="L694" s="30"/>
    </row>
    <row r="695" spans="1:12">
      <c r="A695" s="31"/>
      <c r="B695" s="26" t="s">
        <v>233</v>
      </c>
      <c r="C695" s="32">
        <v>0</v>
      </c>
      <c r="D695" s="33">
        <v>8</v>
      </c>
      <c r="E695" s="33">
        <v>13</v>
      </c>
      <c r="F695" s="33">
        <v>23</v>
      </c>
      <c r="G695" s="33">
        <v>44</v>
      </c>
      <c r="H695" s="28"/>
      <c r="I695" s="28"/>
      <c r="J695" s="29"/>
      <c r="K695" s="29"/>
      <c r="L695" s="30"/>
    </row>
    <row r="696" spans="1:12">
      <c r="A696" s="31"/>
      <c r="B696" s="26" t="s">
        <v>234</v>
      </c>
      <c r="C696" s="32">
        <v>0</v>
      </c>
      <c r="D696" s="33">
        <v>16</v>
      </c>
      <c r="E696" s="33">
        <v>9</v>
      </c>
      <c r="F696" s="33">
        <v>24</v>
      </c>
      <c r="G696" s="33">
        <v>48</v>
      </c>
      <c r="H696" s="28"/>
      <c r="I696" s="28"/>
      <c r="J696" s="29"/>
      <c r="K696" s="29"/>
      <c r="L696" s="30"/>
    </row>
    <row r="697" spans="1:12">
      <c r="A697" s="31"/>
      <c r="B697" s="26" t="s">
        <v>235</v>
      </c>
      <c r="C697" s="32">
        <v>0</v>
      </c>
      <c r="D697" s="33">
        <v>11</v>
      </c>
      <c r="E697" s="33">
        <v>22</v>
      </c>
      <c r="F697" s="33">
        <v>32</v>
      </c>
      <c r="G697" s="33">
        <v>64</v>
      </c>
      <c r="H697" s="28"/>
      <c r="I697" s="28"/>
      <c r="J697" s="29"/>
      <c r="K697" s="29"/>
      <c r="L697" s="30"/>
    </row>
    <row r="698" spans="1:12">
      <c r="A698" s="31"/>
      <c r="B698" s="26" t="s">
        <v>236</v>
      </c>
      <c r="C698" s="32">
        <v>0</v>
      </c>
      <c r="D698" s="33">
        <v>8</v>
      </c>
      <c r="E698" s="33">
        <v>28</v>
      </c>
      <c r="F698" s="33">
        <v>32</v>
      </c>
      <c r="G698" s="33">
        <v>66</v>
      </c>
      <c r="H698" s="28"/>
      <c r="I698" s="28"/>
      <c r="J698" s="29"/>
      <c r="K698" s="29"/>
      <c r="L698" s="30"/>
    </row>
    <row r="699" spans="1:12">
      <c r="A699" s="31"/>
      <c r="B699" s="26" t="s">
        <v>237</v>
      </c>
      <c r="C699" s="32">
        <v>0</v>
      </c>
      <c r="D699" s="33">
        <v>14</v>
      </c>
      <c r="E699" s="33">
        <v>32</v>
      </c>
      <c r="F699" s="33">
        <v>47</v>
      </c>
      <c r="G699" s="33">
        <v>92</v>
      </c>
      <c r="H699" s="28"/>
      <c r="I699" s="28"/>
      <c r="J699" s="29"/>
      <c r="K699" s="29"/>
      <c r="L699" s="30"/>
    </row>
    <row r="700" spans="1:12">
      <c r="A700" s="31"/>
      <c r="B700" s="26" t="s">
        <v>238</v>
      </c>
      <c r="C700" s="32">
        <v>0</v>
      </c>
      <c r="D700" s="33">
        <v>18</v>
      </c>
      <c r="E700" s="33">
        <v>20</v>
      </c>
      <c r="F700" s="33">
        <v>63</v>
      </c>
      <c r="G700" s="33">
        <v>100</v>
      </c>
      <c r="H700" s="28"/>
      <c r="I700" s="28"/>
      <c r="J700" s="29"/>
      <c r="K700" s="29"/>
      <c r="L700" s="30"/>
    </row>
    <row r="701" spans="1:12">
      <c r="A701" s="31"/>
      <c r="B701" s="26" t="s">
        <v>239</v>
      </c>
      <c r="C701" s="32">
        <v>0</v>
      </c>
      <c r="D701" s="33">
        <v>19</v>
      </c>
      <c r="E701" s="33">
        <v>15</v>
      </c>
      <c r="F701" s="33">
        <v>60</v>
      </c>
      <c r="G701" s="33">
        <v>90</v>
      </c>
      <c r="H701" s="28"/>
      <c r="I701" s="28"/>
      <c r="J701" s="29"/>
      <c r="K701" s="29"/>
      <c r="L701" s="30"/>
    </row>
    <row r="702" spans="1:12">
      <c r="A702" s="31"/>
      <c r="B702" s="26" t="s">
        <v>240</v>
      </c>
      <c r="C702" s="32">
        <v>0</v>
      </c>
      <c r="D702" s="33">
        <v>23</v>
      </c>
      <c r="E702" s="33">
        <v>24</v>
      </c>
      <c r="F702" s="33">
        <v>64</v>
      </c>
      <c r="G702" s="33">
        <v>107</v>
      </c>
      <c r="H702" s="28"/>
      <c r="I702" s="28"/>
      <c r="J702" s="29"/>
      <c r="K702" s="29"/>
      <c r="L702" s="30"/>
    </row>
    <row r="703" spans="1:12">
      <c r="A703" s="31"/>
      <c r="B703" s="26" t="s">
        <v>241</v>
      </c>
      <c r="C703" s="32">
        <v>0</v>
      </c>
      <c r="D703" s="33">
        <v>13</v>
      </c>
      <c r="E703" s="33">
        <v>21</v>
      </c>
      <c r="F703" s="33">
        <v>59</v>
      </c>
      <c r="G703" s="33">
        <v>91</v>
      </c>
      <c r="H703" s="28"/>
      <c r="I703" s="28"/>
      <c r="J703" s="29"/>
      <c r="K703" s="29"/>
      <c r="L703" s="30"/>
    </row>
    <row r="704" spans="1:12">
      <c r="A704" s="31"/>
      <c r="B704" s="26" t="s">
        <v>242</v>
      </c>
      <c r="C704" s="32">
        <v>0</v>
      </c>
      <c r="D704" s="33">
        <v>19</v>
      </c>
      <c r="E704" s="33">
        <v>30</v>
      </c>
      <c r="F704" s="33">
        <v>76</v>
      </c>
      <c r="G704" s="33">
        <v>121</v>
      </c>
      <c r="H704" s="28"/>
      <c r="I704" s="28"/>
      <c r="J704" s="29"/>
      <c r="K704" s="29"/>
      <c r="L704" s="30"/>
    </row>
    <row r="705" spans="1:12">
      <c r="A705" s="31"/>
      <c r="B705" s="26" t="s">
        <v>243</v>
      </c>
      <c r="C705" s="32">
        <v>0</v>
      </c>
      <c r="D705" s="33">
        <v>13</v>
      </c>
      <c r="E705" s="33">
        <v>30</v>
      </c>
      <c r="F705" s="33">
        <v>64</v>
      </c>
      <c r="G705" s="33">
        <v>103</v>
      </c>
      <c r="H705" s="28"/>
      <c r="I705" s="28"/>
      <c r="J705" s="29"/>
      <c r="K705" s="29"/>
      <c r="L705" s="30"/>
    </row>
    <row r="706" spans="1:12">
      <c r="A706" s="31"/>
      <c r="B706" s="26" t="s">
        <v>244</v>
      </c>
      <c r="C706" s="32">
        <v>0</v>
      </c>
      <c r="D706" s="33">
        <v>11</v>
      </c>
      <c r="E706" s="33">
        <v>17</v>
      </c>
      <c r="F706" s="33">
        <v>46</v>
      </c>
      <c r="G706" s="33">
        <v>73</v>
      </c>
      <c r="H706" s="28"/>
      <c r="I706" s="28"/>
      <c r="J706" s="29"/>
      <c r="K706" s="29"/>
      <c r="L706" s="30"/>
    </row>
    <row r="707" spans="1:12">
      <c r="A707" s="31"/>
      <c r="B707" s="26" t="s">
        <v>245</v>
      </c>
      <c r="C707" s="32">
        <v>0</v>
      </c>
      <c r="D707" s="33">
        <v>16</v>
      </c>
      <c r="E707" s="33">
        <v>19</v>
      </c>
      <c r="F707" s="33">
        <v>47</v>
      </c>
      <c r="G707" s="33">
        <v>80</v>
      </c>
      <c r="H707" s="28"/>
      <c r="I707" s="28"/>
      <c r="J707" s="29"/>
      <c r="K707" s="29"/>
      <c r="L707" s="30"/>
    </row>
    <row r="708" spans="1:12">
      <c r="A708" s="31"/>
      <c r="B708" s="26" t="s">
        <v>246</v>
      </c>
      <c r="C708" s="32">
        <v>0</v>
      </c>
      <c r="D708" s="33">
        <v>13</v>
      </c>
      <c r="E708" s="33">
        <v>24</v>
      </c>
      <c r="F708" s="33">
        <v>51</v>
      </c>
      <c r="G708" s="33">
        <v>87</v>
      </c>
      <c r="H708" s="28"/>
      <c r="I708" s="28"/>
      <c r="J708" s="29"/>
      <c r="K708" s="29"/>
      <c r="L708" s="30"/>
    </row>
    <row r="709" spans="1:12">
      <c r="A709" s="31"/>
      <c r="B709" s="26" t="s">
        <v>247</v>
      </c>
      <c r="C709" s="32">
        <v>0</v>
      </c>
      <c r="D709" s="33">
        <v>12</v>
      </c>
      <c r="E709" s="33">
        <v>25</v>
      </c>
      <c r="F709" s="33">
        <v>53</v>
      </c>
      <c r="G709" s="33">
        <v>89</v>
      </c>
      <c r="H709" s="28"/>
      <c r="I709" s="28"/>
      <c r="J709" s="29"/>
      <c r="K709" s="29"/>
      <c r="L709" s="30"/>
    </row>
    <row r="710" spans="1:12">
      <c r="A710" s="31"/>
      <c r="B710" s="26" t="s">
        <v>248</v>
      </c>
      <c r="C710" s="32">
        <v>0</v>
      </c>
      <c r="D710" s="33">
        <v>17</v>
      </c>
      <c r="E710" s="33">
        <v>25</v>
      </c>
      <c r="F710" s="33">
        <v>73</v>
      </c>
      <c r="G710" s="33">
        <v>115</v>
      </c>
      <c r="H710" s="28"/>
      <c r="I710" s="28"/>
      <c r="J710" s="29"/>
      <c r="K710" s="29"/>
      <c r="L710" s="30"/>
    </row>
    <row r="711" spans="1:12">
      <c r="A711" s="31"/>
      <c r="B711" s="26" t="s">
        <v>249</v>
      </c>
      <c r="C711" s="32">
        <v>0</v>
      </c>
      <c r="D711" s="33">
        <v>18</v>
      </c>
      <c r="E711" s="33">
        <v>34</v>
      </c>
      <c r="F711" s="33">
        <v>78</v>
      </c>
      <c r="G711" s="33">
        <v>128</v>
      </c>
      <c r="H711" s="28"/>
      <c r="I711" s="28"/>
      <c r="J711" s="29"/>
      <c r="K711" s="29"/>
      <c r="L711" s="30"/>
    </row>
    <row r="712" spans="1:12">
      <c r="A712" s="31"/>
      <c r="B712" s="26" t="s">
        <v>250</v>
      </c>
      <c r="C712" s="32">
        <v>0</v>
      </c>
      <c r="D712" s="33">
        <v>7</v>
      </c>
      <c r="E712" s="33">
        <v>15</v>
      </c>
      <c r="F712" s="33">
        <v>66</v>
      </c>
      <c r="G712" s="33">
        <v>85</v>
      </c>
      <c r="H712" s="28"/>
      <c r="I712" s="28"/>
      <c r="J712" s="29"/>
      <c r="K712" s="29"/>
      <c r="L712" s="30"/>
    </row>
    <row r="713" spans="1:12">
      <c r="A713" s="31"/>
      <c r="B713" s="26" t="s">
        <v>251</v>
      </c>
      <c r="C713" s="32">
        <v>0</v>
      </c>
      <c r="D713" s="33">
        <v>10</v>
      </c>
      <c r="E713" s="33">
        <v>24</v>
      </c>
      <c r="F713" s="33">
        <v>64</v>
      </c>
      <c r="G713" s="33">
        <v>94</v>
      </c>
      <c r="H713" s="28"/>
      <c r="I713" s="28"/>
      <c r="J713" s="29"/>
      <c r="K713" s="29"/>
      <c r="L713" s="30"/>
    </row>
    <row r="714" spans="1:12">
      <c r="A714" s="31"/>
      <c r="B714" s="26" t="s">
        <v>252</v>
      </c>
      <c r="C714" s="32">
        <v>0</v>
      </c>
      <c r="D714" s="33">
        <v>15</v>
      </c>
      <c r="E714" s="33">
        <v>27</v>
      </c>
      <c r="F714" s="33">
        <v>65</v>
      </c>
      <c r="G714" s="33">
        <v>106</v>
      </c>
      <c r="H714" s="28"/>
      <c r="I714" s="28"/>
      <c r="J714" s="29"/>
      <c r="K714" s="29"/>
      <c r="L714" s="30"/>
    </row>
    <row r="715" spans="1:12">
      <c r="A715" s="31"/>
      <c r="B715" s="26" t="s">
        <v>253</v>
      </c>
      <c r="C715" s="32">
        <v>0</v>
      </c>
      <c r="D715" s="33">
        <v>13</v>
      </c>
      <c r="E715" s="33">
        <v>29</v>
      </c>
      <c r="F715" s="33">
        <v>47</v>
      </c>
      <c r="G715" s="33">
        <v>88</v>
      </c>
      <c r="H715" s="28"/>
      <c r="I715" s="28"/>
      <c r="J715" s="29"/>
      <c r="K715" s="29"/>
      <c r="L715" s="30"/>
    </row>
    <row r="716" spans="1:12">
      <c r="A716" s="31"/>
      <c r="B716" s="26" t="s">
        <v>254</v>
      </c>
      <c r="C716" s="32">
        <v>0</v>
      </c>
      <c r="D716" s="33">
        <v>17</v>
      </c>
      <c r="E716" s="33">
        <v>28</v>
      </c>
      <c r="F716" s="33">
        <v>57</v>
      </c>
      <c r="G716" s="33">
        <v>101</v>
      </c>
      <c r="H716" s="28"/>
      <c r="I716" s="28"/>
      <c r="J716" s="29"/>
      <c r="K716" s="29"/>
      <c r="L716" s="30"/>
    </row>
    <row r="717" spans="1:12">
      <c r="A717" s="31"/>
      <c r="B717" s="26" t="s">
        <v>255</v>
      </c>
      <c r="C717" s="32">
        <v>0</v>
      </c>
      <c r="D717" s="33">
        <v>19</v>
      </c>
      <c r="E717" s="33">
        <v>28</v>
      </c>
      <c r="F717" s="33">
        <v>79</v>
      </c>
      <c r="G717" s="33">
        <v>122</v>
      </c>
      <c r="H717" s="28"/>
      <c r="I717" s="28"/>
      <c r="J717" s="29"/>
      <c r="K717" s="29"/>
      <c r="L717" s="30"/>
    </row>
    <row r="718" spans="1:12">
      <c r="A718" s="31"/>
      <c r="B718" s="26" t="s">
        <v>256</v>
      </c>
      <c r="C718" s="32">
        <v>0</v>
      </c>
      <c r="D718" s="33">
        <v>17</v>
      </c>
      <c r="E718" s="33">
        <v>34</v>
      </c>
      <c r="F718" s="33">
        <v>58</v>
      </c>
      <c r="G718" s="33">
        <v>108</v>
      </c>
      <c r="H718" s="28"/>
      <c r="I718" s="28"/>
      <c r="J718" s="29"/>
      <c r="K718" s="29"/>
      <c r="L718" s="30"/>
    </row>
    <row r="719" spans="1:12">
      <c r="A719" s="31"/>
      <c r="B719" s="26" t="s">
        <v>257</v>
      </c>
      <c r="C719" s="32">
        <v>0</v>
      </c>
      <c r="D719" s="33">
        <v>14</v>
      </c>
      <c r="E719" s="33">
        <v>32</v>
      </c>
      <c r="F719" s="33">
        <v>53</v>
      </c>
      <c r="G719" s="33">
        <v>97</v>
      </c>
      <c r="H719" s="28"/>
      <c r="I719" s="28"/>
      <c r="J719" s="29"/>
      <c r="K719" s="29"/>
      <c r="L719" s="30"/>
    </row>
    <row r="720" spans="1:12">
      <c r="A720" s="31"/>
      <c r="B720" s="26" t="s">
        <v>258</v>
      </c>
      <c r="C720" s="32">
        <v>0</v>
      </c>
      <c r="D720" s="33">
        <v>18</v>
      </c>
      <c r="E720" s="33">
        <v>25</v>
      </c>
      <c r="F720" s="33">
        <v>42</v>
      </c>
      <c r="G720" s="33">
        <v>84</v>
      </c>
      <c r="H720" s="28"/>
      <c r="I720" s="28"/>
      <c r="J720" s="29"/>
      <c r="K720" s="29"/>
      <c r="L720" s="30"/>
    </row>
    <row r="721" spans="1:12">
      <c r="A721" s="31"/>
      <c r="B721" s="26" t="s">
        <v>259</v>
      </c>
      <c r="C721" s="32">
        <v>0</v>
      </c>
      <c r="D721" s="33">
        <v>17</v>
      </c>
      <c r="E721" s="33">
        <v>26</v>
      </c>
      <c r="F721" s="33">
        <v>70</v>
      </c>
      <c r="G721" s="33">
        <v>108</v>
      </c>
      <c r="H721" s="28"/>
      <c r="I721" s="28"/>
      <c r="J721" s="29"/>
      <c r="K721" s="29"/>
      <c r="L721" s="30"/>
    </row>
    <row r="722" spans="1:12">
      <c r="A722" s="31"/>
      <c r="B722" s="26" t="s">
        <v>260</v>
      </c>
      <c r="C722" s="32">
        <v>0</v>
      </c>
      <c r="D722" s="33">
        <v>6</v>
      </c>
      <c r="E722" s="33">
        <v>25</v>
      </c>
      <c r="F722" s="33">
        <v>50</v>
      </c>
      <c r="G722" s="33">
        <v>80</v>
      </c>
      <c r="H722" s="28"/>
      <c r="I722" s="28"/>
      <c r="J722" s="29"/>
      <c r="K722" s="29"/>
      <c r="L722" s="30"/>
    </row>
    <row r="723" spans="1:12">
      <c r="A723" s="31"/>
      <c r="B723" s="26" t="s">
        <v>261</v>
      </c>
      <c r="C723" s="32">
        <v>0</v>
      </c>
      <c r="D723" s="33">
        <v>21</v>
      </c>
      <c r="E723" s="33">
        <v>38</v>
      </c>
      <c r="F723" s="33">
        <v>59</v>
      </c>
      <c r="G723" s="33">
        <v>113</v>
      </c>
      <c r="H723" s="28"/>
      <c r="I723" s="28"/>
      <c r="J723" s="29"/>
      <c r="K723" s="29"/>
      <c r="L723" s="30"/>
    </row>
    <row r="724" spans="1:12">
      <c r="A724" s="31"/>
      <c r="B724" s="26" t="s">
        <v>262</v>
      </c>
      <c r="C724" s="32">
        <v>0</v>
      </c>
      <c r="D724" s="33">
        <v>18</v>
      </c>
      <c r="E724" s="33">
        <v>24</v>
      </c>
      <c r="F724" s="33">
        <v>34</v>
      </c>
      <c r="G724" s="33">
        <v>74</v>
      </c>
      <c r="H724" s="28"/>
      <c r="I724" s="28"/>
      <c r="J724" s="29"/>
      <c r="K724" s="29"/>
      <c r="L724" s="30"/>
    </row>
    <row r="725" spans="1:12">
      <c r="A725" s="31"/>
      <c r="B725" s="26" t="s">
        <v>263</v>
      </c>
      <c r="C725" s="32">
        <v>0</v>
      </c>
      <c r="D725" s="33">
        <v>13</v>
      </c>
      <c r="E725" s="33">
        <v>31</v>
      </c>
      <c r="F725" s="33">
        <v>57</v>
      </c>
      <c r="G725" s="33">
        <v>98</v>
      </c>
      <c r="H725" s="28"/>
      <c r="I725" s="28"/>
      <c r="J725" s="29"/>
      <c r="K725" s="29"/>
      <c r="L725" s="30"/>
    </row>
    <row r="726" spans="1:12">
      <c r="A726" s="31"/>
      <c r="B726" s="26" t="s">
        <v>264</v>
      </c>
      <c r="C726" s="32">
        <v>0</v>
      </c>
      <c r="D726" s="33">
        <v>13</v>
      </c>
      <c r="E726" s="33">
        <v>31</v>
      </c>
      <c r="F726" s="33">
        <v>62</v>
      </c>
      <c r="G726" s="33">
        <v>103</v>
      </c>
      <c r="H726" s="28"/>
      <c r="I726" s="28"/>
      <c r="J726" s="29"/>
      <c r="K726" s="29"/>
      <c r="L726" s="30"/>
    </row>
    <row r="727" spans="1:12">
      <c r="A727" s="31"/>
      <c r="B727" s="26" t="s">
        <v>265</v>
      </c>
      <c r="C727" s="32">
        <v>0</v>
      </c>
      <c r="D727" s="33">
        <v>9</v>
      </c>
      <c r="E727" s="33">
        <v>36</v>
      </c>
      <c r="F727" s="33">
        <v>70</v>
      </c>
      <c r="G727" s="33">
        <v>112</v>
      </c>
      <c r="H727" s="28"/>
      <c r="I727" s="28"/>
      <c r="J727" s="29"/>
      <c r="K727" s="29"/>
      <c r="L727" s="30"/>
    </row>
    <row r="728" spans="1:12">
      <c r="A728" s="31"/>
      <c r="B728" s="26" t="s">
        <v>266</v>
      </c>
      <c r="C728" s="32">
        <v>0</v>
      </c>
      <c r="D728" s="33">
        <v>16</v>
      </c>
      <c r="E728" s="33">
        <v>30</v>
      </c>
      <c r="F728" s="33">
        <v>71</v>
      </c>
      <c r="G728" s="33">
        <v>114</v>
      </c>
      <c r="H728" s="28"/>
      <c r="I728" s="28"/>
      <c r="J728" s="29"/>
      <c r="K728" s="29"/>
      <c r="L728" s="30"/>
    </row>
    <row r="729" spans="1:12">
      <c r="A729" s="31"/>
      <c r="B729" s="26" t="s">
        <v>267</v>
      </c>
      <c r="C729" s="32">
        <v>0</v>
      </c>
      <c r="D729" s="33">
        <v>4</v>
      </c>
      <c r="E729" s="33">
        <v>10</v>
      </c>
      <c r="F729" s="33">
        <v>31</v>
      </c>
      <c r="G729" s="33">
        <v>44</v>
      </c>
      <c r="H729" s="28"/>
      <c r="I729" s="28"/>
      <c r="J729" s="29"/>
      <c r="K729" s="29"/>
      <c r="L729" s="30"/>
    </row>
    <row r="730" spans="1:12">
      <c r="A730" s="31"/>
      <c r="B730" s="26" t="s">
        <v>268</v>
      </c>
      <c r="C730" s="32">
        <v>0</v>
      </c>
      <c r="D730" s="33">
        <v>15</v>
      </c>
      <c r="E730" s="33">
        <v>26</v>
      </c>
      <c r="F730" s="33">
        <v>51</v>
      </c>
      <c r="G730" s="33">
        <v>87</v>
      </c>
      <c r="H730" s="28"/>
      <c r="I730" s="28"/>
      <c r="J730" s="29"/>
      <c r="K730" s="29"/>
      <c r="L730" s="30"/>
    </row>
    <row r="731" spans="1:12">
      <c r="A731" s="31"/>
      <c r="B731" s="26" t="s">
        <v>269</v>
      </c>
      <c r="C731" s="32">
        <v>0</v>
      </c>
      <c r="D731" s="33">
        <v>18</v>
      </c>
      <c r="E731" s="33">
        <v>27</v>
      </c>
      <c r="F731" s="33">
        <v>53</v>
      </c>
      <c r="G731" s="33">
        <v>94</v>
      </c>
      <c r="H731" s="28"/>
      <c r="I731" s="28"/>
      <c r="J731" s="29"/>
      <c r="K731" s="29"/>
      <c r="L731" s="30"/>
    </row>
    <row r="732" spans="1:12">
      <c r="A732" s="31"/>
      <c r="B732" s="26" t="s">
        <v>270</v>
      </c>
      <c r="C732" s="32">
        <v>0</v>
      </c>
      <c r="D732" s="33">
        <v>14</v>
      </c>
      <c r="E732" s="33">
        <v>54</v>
      </c>
      <c r="F732" s="33">
        <v>60</v>
      </c>
      <c r="G732" s="33">
        <v>123</v>
      </c>
      <c r="H732" s="28"/>
      <c r="I732" s="28"/>
      <c r="J732" s="29"/>
      <c r="K732" s="29"/>
      <c r="L732" s="30"/>
    </row>
    <row r="733" spans="1:12">
      <c r="A733" s="31"/>
      <c r="B733" s="26" t="s">
        <v>271</v>
      </c>
      <c r="C733" s="32">
        <v>0</v>
      </c>
      <c r="D733" s="33">
        <v>10</v>
      </c>
      <c r="E733" s="33">
        <v>27</v>
      </c>
      <c r="F733" s="33">
        <v>36</v>
      </c>
      <c r="G733" s="33">
        <v>70</v>
      </c>
      <c r="H733" s="28"/>
      <c r="I733" s="28"/>
      <c r="J733" s="29"/>
      <c r="K733" s="29"/>
      <c r="L733" s="30"/>
    </row>
    <row r="734" spans="1:12">
      <c r="A734" s="31"/>
      <c r="B734" s="26" t="s">
        <v>272</v>
      </c>
      <c r="C734" s="32">
        <v>0</v>
      </c>
      <c r="D734" s="33">
        <v>10</v>
      </c>
      <c r="E734" s="33">
        <v>24</v>
      </c>
      <c r="F734" s="33">
        <v>53</v>
      </c>
      <c r="G734" s="33">
        <v>82</v>
      </c>
      <c r="H734" s="28"/>
      <c r="I734" s="28"/>
      <c r="J734" s="29"/>
      <c r="K734" s="29"/>
      <c r="L734" s="30"/>
    </row>
    <row r="735" spans="1:12">
      <c r="A735" s="31"/>
      <c r="B735" s="26" t="s">
        <v>273</v>
      </c>
      <c r="C735" s="32">
        <v>0</v>
      </c>
      <c r="D735" s="33">
        <v>9</v>
      </c>
      <c r="E735" s="33">
        <v>17</v>
      </c>
      <c r="F735" s="33">
        <v>57</v>
      </c>
      <c r="G735" s="33">
        <v>78</v>
      </c>
      <c r="H735" s="28"/>
      <c r="I735" s="28"/>
      <c r="J735" s="29"/>
      <c r="K735" s="29"/>
      <c r="L735" s="30"/>
    </row>
    <row r="736" spans="1:12">
      <c r="A736" s="31"/>
      <c r="B736" s="26" t="s">
        <v>274</v>
      </c>
      <c r="C736" s="32">
        <v>0</v>
      </c>
      <c r="D736" s="33">
        <v>12</v>
      </c>
      <c r="E736" s="33">
        <v>27</v>
      </c>
      <c r="F736" s="33">
        <v>70</v>
      </c>
      <c r="G736" s="33">
        <v>108</v>
      </c>
      <c r="H736" s="28"/>
      <c r="I736" s="28"/>
      <c r="J736" s="29"/>
      <c r="K736" s="29"/>
      <c r="L736" s="30"/>
    </row>
    <row r="737" spans="1:12">
      <c r="A737" s="31"/>
      <c r="B737" s="26" t="s">
        <v>275</v>
      </c>
      <c r="C737" s="32">
        <v>0</v>
      </c>
      <c r="D737" s="33">
        <v>6</v>
      </c>
      <c r="E737" s="33">
        <v>26</v>
      </c>
      <c r="F737" s="33">
        <v>49</v>
      </c>
      <c r="G737" s="33">
        <v>79</v>
      </c>
      <c r="H737" s="28"/>
      <c r="I737" s="28"/>
      <c r="J737" s="29"/>
      <c r="K737" s="29"/>
      <c r="L737" s="30"/>
    </row>
    <row r="738" spans="1:12">
      <c r="A738" s="31"/>
      <c r="B738" s="26" t="s">
        <v>276</v>
      </c>
      <c r="C738" s="32">
        <v>0</v>
      </c>
      <c r="D738" s="33">
        <v>14</v>
      </c>
      <c r="E738" s="33">
        <v>28</v>
      </c>
      <c r="F738" s="33">
        <v>66</v>
      </c>
      <c r="G738" s="33">
        <v>101</v>
      </c>
      <c r="H738" s="28"/>
      <c r="I738" s="28"/>
      <c r="J738" s="29"/>
      <c r="K738" s="29"/>
      <c r="L738" s="30"/>
    </row>
    <row r="739" spans="1:12">
      <c r="A739" s="31"/>
      <c r="B739" s="26" t="s">
        <v>277</v>
      </c>
      <c r="C739" s="32">
        <v>0</v>
      </c>
      <c r="D739" s="33">
        <v>35</v>
      </c>
      <c r="E739" s="33">
        <v>39</v>
      </c>
      <c r="F739" s="33">
        <v>70</v>
      </c>
      <c r="G739" s="33">
        <v>140</v>
      </c>
      <c r="H739" s="28"/>
      <c r="I739" s="28"/>
      <c r="J739" s="29"/>
      <c r="K739" s="29"/>
      <c r="L739" s="30"/>
    </row>
    <row r="740" spans="1:12">
      <c r="A740" s="31"/>
      <c r="B740" s="26" t="s">
        <v>278</v>
      </c>
      <c r="C740" s="32">
        <v>0</v>
      </c>
      <c r="D740" s="33">
        <v>20</v>
      </c>
      <c r="E740" s="33">
        <v>29</v>
      </c>
      <c r="F740" s="33">
        <v>61</v>
      </c>
      <c r="G740" s="33">
        <v>104</v>
      </c>
      <c r="H740" s="28"/>
      <c r="I740" s="28"/>
      <c r="J740" s="29"/>
      <c r="K740" s="29"/>
      <c r="L740" s="30"/>
    </row>
    <row r="741" spans="1:12">
      <c r="A741" s="31"/>
      <c r="B741" s="26" t="s">
        <v>279</v>
      </c>
      <c r="C741" s="32">
        <v>0</v>
      </c>
      <c r="D741" s="33">
        <v>16</v>
      </c>
      <c r="E741" s="33">
        <v>25</v>
      </c>
      <c r="F741" s="33">
        <v>50</v>
      </c>
      <c r="G741" s="33">
        <v>84</v>
      </c>
      <c r="H741" s="28"/>
      <c r="I741" s="28"/>
      <c r="J741" s="29"/>
      <c r="K741" s="29"/>
      <c r="L741" s="30"/>
    </row>
    <row r="742" spans="1:12">
      <c r="A742" s="31"/>
      <c r="B742" s="26" t="s">
        <v>280</v>
      </c>
      <c r="C742" s="32">
        <v>0</v>
      </c>
      <c r="D742" s="33">
        <v>7</v>
      </c>
      <c r="E742" s="33">
        <v>24</v>
      </c>
      <c r="F742" s="33">
        <v>63</v>
      </c>
      <c r="G742" s="33">
        <v>89</v>
      </c>
      <c r="H742" s="28"/>
      <c r="I742" s="28"/>
      <c r="J742" s="29"/>
      <c r="K742" s="29"/>
      <c r="L742" s="30"/>
    </row>
    <row r="743" spans="1:12">
      <c r="A743" s="31"/>
      <c r="B743" s="26" t="s">
        <v>281</v>
      </c>
      <c r="C743" s="32">
        <v>0</v>
      </c>
      <c r="D743" s="33">
        <v>12</v>
      </c>
      <c r="E743" s="33">
        <v>23</v>
      </c>
      <c r="F743" s="33">
        <v>62</v>
      </c>
      <c r="G743" s="33">
        <v>95</v>
      </c>
      <c r="H743" s="28"/>
      <c r="I743" s="28"/>
      <c r="J743" s="29"/>
      <c r="K743" s="29"/>
      <c r="L743" s="30"/>
    </row>
    <row r="744" spans="1:12">
      <c r="A744" s="31"/>
      <c r="B744" s="26" t="s">
        <v>282</v>
      </c>
      <c r="C744" s="32">
        <v>0</v>
      </c>
      <c r="D744" s="33">
        <v>23</v>
      </c>
      <c r="E744" s="33">
        <v>32</v>
      </c>
      <c r="F744" s="33">
        <v>63</v>
      </c>
      <c r="G744" s="33">
        <v>113</v>
      </c>
      <c r="H744" s="28"/>
      <c r="I744" s="28"/>
      <c r="J744" s="29"/>
      <c r="K744" s="29"/>
      <c r="L744" s="30"/>
    </row>
    <row r="745" spans="1:12">
      <c r="A745" s="31"/>
      <c r="B745" s="26" t="s">
        <v>283</v>
      </c>
      <c r="C745" s="32">
        <v>0</v>
      </c>
      <c r="D745" s="33">
        <v>23</v>
      </c>
      <c r="E745" s="33">
        <v>36</v>
      </c>
      <c r="F745" s="33">
        <v>64</v>
      </c>
      <c r="G745" s="33">
        <v>121</v>
      </c>
      <c r="H745" s="28"/>
      <c r="I745" s="28"/>
      <c r="J745" s="29"/>
      <c r="K745" s="29"/>
      <c r="L745" s="30"/>
    </row>
    <row r="746" spans="1:12">
      <c r="A746" s="31"/>
      <c r="B746" s="26" t="s">
        <v>284</v>
      </c>
      <c r="C746" s="32">
        <v>0</v>
      </c>
      <c r="D746" s="33">
        <v>16</v>
      </c>
      <c r="E746" s="33">
        <v>21</v>
      </c>
      <c r="F746" s="33">
        <v>44</v>
      </c>
      <c r="G746" s="33">
        <v>78</v>
      </c>
      <c r="H746" s="28"/>
      <c r="I746" s="28"/>
      <c r="J746" s="29"/>
      <c r="K746" s="29"/>
      <c r="L746" s="30"/>
    </row>
    <row r="747" spans="1:12">
      <c r="A747" s="31"/>
      <c r="B747" s="26" t="s">
        <v>285</v>
      </c>
      <c r="C747" s="32">
        <v>0</v>
      </c>
      <c r="D747" s="33">
        <v>16</v>
      </c>
      <c r="E747" s="33">
        <v>24</v>
      </c>
      <c r="F747" s="33">
        <v>70</v>
      </c>
      <c r="G747" s="33">
        <v>107</v>
      </c>
      <c r="H747" s="28"/>
      <c r="I747" s="28"/>
      <c r="J747" s="29"/>
      <c r="K747" s="29"/>
      <c r="L747" s="30"/>
    </row>
    <row r="748" spans="1:12">
      <c r="A748" s="31"/>
      <c r="B748" s="26" t="s">
        <v>286</v>
      </c>
      <c r="C748" s="32">
        <v>0</v>
      </c>
      <c r="D748" s="33">
        <v>16</v>
      </c>
      <c r="E748" s="33">
        <v>21</v>
      </c>
      <c r="F748" s="33">
        <v>59</v>
      </c>
      <c r="G748" s="33">
        <v>95</v>
      </c>
      <c r="H748" s="28"/>
      <c r="I748" s="28"/>
      <c r="J748" s="29"/>
      <c r="K748" s="29"/>
      <c r="L748" s="30"/>
    </row>
    <row r="749" spans="1:12">
      <c r="A749" s="31"/>
      <c r="B749" s="26" t="s">
        <v>287</v>
      </c>
      <c r="C749" s="32">
        <v>0</v>
      </c>
      <c r="D749" s="33">
        <v>31</v>
      </c>
      <c r="E749" s="33">
        <v>37</v>
      </c>
      <c r="F749" s="33">
        <v>71</v>
      </c>
      <c r="G749" s="33">
        <v>135</v>
      </c>
      <c r="H749" s="28"/>
      <c r="I749" s="28"/>
      <c r="J749" s="29"/>
      <c r="K749" s="29"/>
      <c r="L749" s="30"/>
    </row>
    <row r="750" spans="1:12">
      <c r="A750" s="31"/>
      <c r="B750" s="26" t="s">
        <v>288</v>
      </c>
      <c r="C750" s="32">
        <v>0</v>
      </c>
      <c r="D750" s="33">
        <v>31</v>
      </c>
      <c r="E750" s="33">
        <v>36</v>
      </c>
      <c r="F750" s="33">
        <v>52</v>
      </c>
      <c r="G750" s="33">
        <v>117</v>
      </c>
      <c r="H750" s="28"/>
      <c r="I750" s="28"/>
      <c r="J750" s="29"/>
      <c r="K750" s="29"/>
      <c r="L750" s="30"/>
    </row>
    <row r="751" spans="1:12">
      <c r="A751" s="31"/>
      <c r="B751" s="26" t="s">
        <v>289</v>
      </c>
      <c r="C751" s="32">
        <v>0</v>
      </c>
      <c r="D751" s="33">
        <v>25</v>
      </c>
      <c r="E751" s="33">
        <v>26</v>
      </c>
      <c r="F751" s="33">
        <v>58</v>
      </c>
      <c r="G751" s="33">
        <v>106</v>
      </c>
      <c r="H751" s="28"/>
      <c r="I751" s="28"/>
      <c r="J751" s="29"/>
      <c r="K751" s="29"/>
      <c r="L751" s="30"/>
    </row>
    <row r="752" spans="1:12">
      <c r="A752" s="31"/>
      <c r="B752" s="26" t="s">
        <v>290</v>
      </c>
      <c r="C752" s="32">
        <v>0</v>
      </c>
      <c r="D752" s="33">
        <v>34</v>
      </c>
      <c r="E752" s="33">
        <v>32</v>
      </c>
      <c r="F752" s="33">
        <v>75</v>
      </c>
      <c r="G752" s="33">
        <v>133</v>
      </c>
      <c r="H752" s="28"/>
      <c r="I752" s="28"/>
      <c r="J752" s="29"/>
      <c r="K752" s="29"/>
      <c r="L752" s="30"/>
    </row>
    <row r="753" spans="1:12">
      <c r="A753" s="31"/>
      <c r="B753" s="26" t="s">
        <v>291</v>
      </c>
      <c r="C753" s="32">
        <v>0</v>
      </c>
      <c r="D753" s="33">
        <v>21</v>
      </c>
      <c r="E753" s="33">
        <v>25</v>
      </c>
      <c r="F753" s="33">
        <v>60</v>
      </c>
      <c r="G753" s="33">
        <v>103</v>
      </c>
      <c r="H753" s="28"/>
      <c r="I753" s="28"/>
      <c r="J753" s="29"/>
      <c r="K753" s="29"/>
      <c r="L753" s="30"/>
    </row>
    <row r="754" spans="1:12">
      <c r="A754" s="31"/>
      <c r="B754" s="26" t="s">
        <v>292</v>
      </c>
      <c r="C754" s="32">
        <v>0</v>
      </c>
      <c r="D754" s="33">
        <v>23</v>
      </c>
      <c r="E754" s="33">
        <v>30</v>
      </c>
      <c r="F754" s="33">
        <v>49</v>
      </c>
      <c r="G754" s="33">
        <v>99</v>
      </c>
      <c r="H754" s="28"/>
      <c r="I754" s="28"/>
      <c r="J754" s="29"/>
      <c r="K754" s="29"/>
      <c r="L754" s="30"/>
    </row>
    <row r="755" spans="1:12">
      <c r="A755" s="31"/>
      <c r="B755" s="26" t="s">
        <v>293</v>
      </c>
      <c r="C755" s="32">
        <v>0</v>
      </c>
      <c r="D755" s="33">
        <v>18</v>
      </c>
      <c r="E755" s="33">
        <v>25</v>
      </c>
      <c r="F755" s="33">
        <v>52</v>
      </c>
      <c r="G755" s="33">
        <v>90</v>
      </c>
      <c r="H755" s="28"/>
      <c r="I755" s="28"/>
      <c r="J755" s="29"/>
      <c r="K755" s="29"/>
      <c r="L755" s="30"/>
    </row>
    <row r="756" spans="1:12">
      <c r="A756" s="31"/>
      <c r="B756" s="26" t="s">
        <v>294</v>
      </c>
      <c r="C756" s="32">
        <v>0</v>
      </c>
      <c r="D756" s="33">
        <v>23</v>
      </c>
      <c r="E756" s="33">
        <v>24</v>
      </c>
      <c r="F756" s="33">
        <v>59</v>
      </c>
      <c r="G756" s="33">
        <v>105</v>
      </c>
      <c r="H756" s="28"/>
      <c r="I756" s="28"/>
      <c r="J756" s="29"/>
      <c r="K756" s="29"/>
      <c r="L756" s="30"/>
    </row>
    <row r="757" spans="1:12">
      <c r="A757" s="31"/>
      <c r="B757" s="26" t="s">
        <v>295</v>
      </c>
      <c r="C757" s="32">
        <v>0</v>
      </c>
      <c r="D757" s="33">
        <v>42</v>
      </c>
      <c r="E757" s="33">
        <v>33</v>
      </c>
      <c r="F757" s="33">
        <v>86</v>
      </c>
      <c r="G757" s="33">
        <v>159</v>
      </c>
      <c r="H757" s="28"/>
      <c r="I757" s="28"/>
      <c r="J757" s="29"/>
      <c r="K757" s="29"/>
      <c r="L757" s="30"/>
    </row>
    <row r="758" spans="1:12">
      <c r="A758" s="31"/>
      <c r="B758" s="26" t="s">
        <v>296</v>
      </c>
      <c r="C758" s="32">
        <v>0</v>
      </c>
      <c r="D758" s="33">
        <v>0</v>
      </c>
      <c r="E758" s="33">
        <v>0</v>
      </c>
      <c r="F758" s="33">
        <v>0</v>
      </c>
      <c r="G758" s="33">
        <v>0</v>
      </c>
      <c r="H758" s="28"/>
      <c r="I758" s="28"/>
      <c r="J758" s="29"/>
      <c r="K758" s="29"/>
      <c r="L758" s="30"/>
    </row>
    <row r="759" spans="1:12">
      <c r="A759" s="31"/>
      <c r="B759" s="26" t="s">
        <v>297</v>
      </c>
      <c r="C759" s="32">
        <v>0</v>
      </c>
      <c r="D759" s="33">
        <v>42</v>
      </c>
      <c r="E759" s="33">
        <v>46</v>
      </c>
      <c r="F759" s="33">
        <v>74</v>
      </c>
      <c r="G759" s="33">
        <v>159</v>
      </c>
      <c r="H759" s="28"/>
      <c r="I759" s="28"/>
      <c r="J759" s="29"/>
      <c r="K759" s="29"/>
      <c r="L759" s="30"/>
    </row>
    <row r="760" spans="1:12">
      <c r="A760" s="31"/>
      <c r="B760" s="26" t="s">
        <v>298</v>
      </c>
      <c r="C760" s="32">
        <v>0</v>
      </c>
      <c r="D760" s="33">
        <v>22</v>
      </c>
      <c r="E760" s="33">
        <v>19</v>
      </c>
      <c r="F760" s="33">
        <v>57</v>
      </c>
      <c r="G760" s="33">
        <v>94</v>
      </c>
      <c r="H760" s="28"/>
      <c r="I760" s="28"/>
      <c r="J760" s="29"/>
      <c r="K760" s="29"/>
      <c r="L760" s="30"/>
    </row>
    <row r="761" spans="1:12">
      <c r="A761" s="31"/>
      <c r="B761" s="26" t="s">
        <v>299</v>
      </c>
      <c r="C761" s="32">
        <v>0</v>
      </c>
      <c r="D761" s="33">
        <v>20</v>
      </c>
      <c r="E761" s="33">
        <v>24</v>
      </c>
      <c r="F761" s="33">
        <v>59</v>
      </c>
      <c r="G761" s="33">
        <v>100</v>
      </c>
      <c r="H761" s="28"/>
      <c r="I761" s="28"/>
      <c r="J761" s="29"/>
      <c r="K761" s="29"/>
      <c r="L761" s="30"/>
    </row>
    <row r="762" spans="1:12">
      <c r="A762" s="31"/>
      <c r="B762" s="26" t="s">
        <v>300</v>
      </c>
      <c r="C762" s="32">
        <v>0</v>
      </c>
      <c r="D762" s="33">
        <v>23</v>
      </c>
      <c r="E762" s="33">
        <v>33</v>
      </c>
      <c r="F762" s="33">
        <v>42</v>
      </c>
      <c r="G762" s="33">
        <v>96</v>
      </c>
      <c r="H762" s="28"/>
      <c r="I762" s="28"/>
      <c r="J762" s="29"/>
      <c r="K762" s="29"/>
      <c r="L762" s="30"/>
    </row>
    <row r="763" spans="1:12">
      <c r="A763" s="31"/>
      <c r="B763" s="26" t="s">
        <v>301</v>
      </c>
      <c r="C763" s="32">
        <v>0</v>
      </c>
      <c r="D763" s="33">
        <v>27</v>
      </c>
      <c r="E763" s="33">
        <v>28</v>
      </c>
      <c r="F763" s="33">
        <v>43</v>
      </c>
      <c r="G763" s="33">
        <v>96</v>
      </c>
      <c r="H763" s="28"/>
      <c r="I763" s="28"/>
      <c r="J763" s="29"/>
      <c r="K763" s="29"/>
      <c r="L763" s="30"/>
    </row>
    <row r="764" spans="1:12">
      <c r="A764" s="31"/>
      <c r="B764" s="26" t="s">
        <v>302</v>
      </c>
      <c r="C764" s="32">
        <v>0</v>
      </c>
      <c r="D764" s="33">
        <v>14</v>
      </c>
      <c r="E764" s="33">
        <v>13</v>
      </c>
      <c r="F764" s="33">
        <v>51</v>
      </c>
      <c r="G764" s="33">
        <v>78</v>
      </c>
      <c r="H764" s="28"/>
      <c r="I764" s="28"/>
      <c r="J764" s="29"/>
      <c r="K764" s="29"/>
      <c r="L764" s="30"/>
    </row>
    <row r="765" spans="1:12">
      <c r="A765" s="31"/>
      <c r="B765" s="26" t="s">
        <v>303</v>
      </c>
      <c r="C765" s="32">
        <v>0</v>
      </c>
      <c r="D765" s="33">
        <v>15</v>
      </c>
      <c r="E765" s="33">
        <v>11</v>
      </c>
      <c r="F765" s="33">
        <v>51</v>
      </c>
      <c r="G765" s="33">
        <v>75</v>
      </c>
      <c r="H765" s="28"/>
      <c r="I765" s="28"/>
      <c r="J765" s="29"/>
      <c r="K765" s="29"/>
      <c r="L765" s="30"/>
    </row>
    <row r="766" spans="1:12">
      <c r="A766" s="31"/>
      <c r="B766" s="26" t="s">
        <v>304</v>
      </c>
      <c r="C766" s="32">
        <v>0</v>
      </c>
      <c r="D766" s="33">
        <v>18</v>
      </c>
      <c r="E766" s="33">
        <v>31</v>
      </c>
      <c r="F766" s="33">
        <v>59</v>
      </c>
      <c r="G766" s="33">
        <v>104</v>
      </c>
      <c r="H766" s="28"/>
      <c r="I766" s="28"/>
      <c r="J766" s="29"/>
      <c r="K766" s="29"/>
      <c r="L766" s="30"/>
    </row>
    <row r="767" spans="1:12">
      <c r="A767" s="31"/>
      <c r="B767" s="26" t="s">
        <v>305</v>
      </c>
      <c r="C767" s="32">
        <v>0</v>
      </c>
      <c r="D767" s="33">
        <v>15</v>
      </c>
      <c r="E767" s="33">
        <v>20</v>
      </c>
      <c r="F767" s="33">
        <v>49</v>
      </c>
      <c r="G767" s="33">
        <v>80</v>
      </c>
      <c r="H767" s="28"/>
      <c r="I767" s="28"/>
      <c r="J767" s="29"/>
      <c r="K767" s="29"/>
      <c r="L767" s="30"/>
    </row>
    <row r="768" spans="1:12">
      <c r="A768" s="31"/>
      <c r="B768" s="26" t="s">
        <v>306</v>
      </c>
      <c r="C768" s="32">
        <v>0</v>
      </c>
      <c r="D768" s="33">
        <v>18</v>
      </c>
      <c r="E768" s="33">
        <v>20</v>
      </c>
      <c r="F768" s="33">
        <v>59</v>
      </c>
      <c r="G768" s="33">
        <v>96</v>
      </c>
      <c r="H768" s="28"/>
      <c r="I768" s="28"/>
      <c r="J768" s="29"/>
      <c r="K768" s="29"/>
      <c r="L768" s="30"/>
    </row>
    <row r="769" spans="1:12">
      <c r="A769" s="31"/>
      <c r="B769" s="26" t="s">
        <v>307</v>
      </c>
      <c r="C769" s="32">
        <v>0</v>
      </c>
      <c r="D769" s="33">
        <v>6</v>
      </c>
      <c r="E769" s="33">
        <v>11</v>
      </c>
      <c r="F769" s="33">
        <v>40</v>
      </c>
      <c r="G769" s="33">
        <v>54</v>
      </c>
      <c r="H769" s="28"/>
      <c r="I769" s="28"/>
      <c r="J769" s="29"/>
      <c r="K769" s="29"/>
      <c r="L769" s="30"/>
    </row>
    <row r="770" spans="1:12">
      <c r="A770" s="31"/>
      <c r="B770" s="26" t="s">
        <v>308</v>
      </c>
      <c r="C770" s="32">
        <v>0</v>
      </c>
      <c r="D770" s="33">
        <v>14</v>
      </c>
      <c r="E770" s="33">
        <v>22</v>
      </c>
      <c r="F770" s="33">
        <v>44</v>
      </c>
      <c r="G770" s="33">
        <v>74</v>
      </c>
      <c r="H770" s="28"/>
      <c r="I770" s="28"/>
      <c r="J770" s="29"/>
      <c r="K770" s="29"/>
      <c r="L770" s="30"/>
    </row>
    <row r="771" spans="1:12">
      <c r="A771" s="31"/>
      <c r="B771" s="26" t="s">
        <v>309</v>
      </c>
      <c r="C771" s="32">
        <v>0</v>
      </c>
      <c r="D771" s="33">
        <v>11</v>
      </c>
      <c r="E771" s="33">
        <v>23</v>
      </c>
      <c r="F771" s="33">
        <v>37</v>
      </c>
      <c r="G771" s="33">
        <v>70</v>
      </c>
      <c r="H771" s="28"/>
      <c r="I771" s="28"/>
      <c r="J771" s="29"/>
      <c r="K771" s="29"/>
      <c r="L771" s="30"/>
    </row>
    <row r="772" spans="1:12">
      <c r="A772" s="31"/>
      <c r="B772" s="26" t="s">
        <v>310</v>
      </c>
      <c r="C772" s="32">
        <v>0</v>
      </c>
      <c r="D772" s="33">
        <v>10</v>
      </c>
      <c r="E772" s="33">
        <v>12</v>
      </c>
      <c r="F772" s="33">
        <v>46</v>
      </c>
      <c r="G772" s="33">
        <v>67</v>
      </c>
      <c r="H772" s="28"/>
      <c r="I772" s="28"/>
      <c r="J772" s="29"/>
      <c r="K772" s="29"/>
      <c r="L772" s="30"/>
    </row>
    <row r="773" spans="1:12">
      <c r="A773" s="31"/>
      <c r="B773" s="26" t="s">
        <v>311</v>
      </c>
      <c r="C773" s="32">
        <v>0</v>
      </c>
      <c r="D773" s="33">
        <v>15</v>
      </c>
      <c r="E773" s="33">
        <v>16</v>
      </c>
      <c r="F773" s="33">
        <v>45</v>
      </c>
      <c r="G773" s="33">
        <v>73</v>
      </c>
      <c r="H773" s="28"/>
      <c r="I773" s="28"/>
      <c r="J773" s="29"/>
      <c r="K773" s="29"/>
      <c r="L773" s="30"/>
    </row>
    <row r="774" spans="1:12">
      <c r="A774" s="31"/>
      <c r="B774" s="26" t="s">
        <v>312</v>
      </c>
      <c r="C774" s="32">
        <v>0</v>
      </c>
      <c r="D774" s="33">
        <v>11</v>
      </c>
      <c r="E774" s="33">
        <v>14</v>
      </c>
      <c r="F774" s="33">
        <v>57</v>
      </c>
      <c r="G774" s="33">
        <v>81</v>
      </c>
      <c r="H774" s="28"/>
      <c r="I774" s="28"/>
      <c r="J774" s="29"/>
      <c r="K774" s="29"/>
      <c r="L774" s="30"/>
    </row>
    <row r="775" spans="1:12">
      <c r="A775" s="31"/>
      <c r="B775" s="26" t="s">
        <v>313</v>
      </c>
      <c r="C775" s="32">
        <v>0</v>
      </c>
      <c r="D775" s="33">
        <v>23</v>
      </c>
      <c r="E775" s="33">
        <v>23</v>
      </c>
      <c r="F775" s="33">
        <v>76</v>
      </c>
      <c r="G775" s="33">
        <v>116</v>
      </c>
      <c r="H775" s="28"/>
      <c r="I775" s="28"/>
      <c r="J775" s="29"/>
      <c r="K775" s="29"/>
      <c r="L775" s="30"/>
    </row>
    <row r="776" spans="1:12">
      <c r="A776" s="31"/>
      <c r="B776" s="26" t="s">
        <v>314</v>
      </c>
      <c r="C776" s="32">
        <v>0</v>
      </c>
      <c r="D776" s="33">
        <v>8</v>
      </c>
      <c r="E776" s="33">
        <v>18</v>
      </c>
      <c r="F776" s="33">
        <v>40</v>
      </c>
      <c r="G776" s="33">
        <v>66</v>
      </c>
      <c r="H776" s="28"/>
      <c r="I776" s="28"/>
      <c r="J776" s="29"/>
      <c r="K776" s="29"/>
      <c r="L776" s="30"/>
    </row>
    <row r="777" spans="1:12">
      <c r="A777" s="31"/>
      <c r="B777" s="26" t="s">
        <v>315</v>
      </c>
      <c r="C777" s="32">
        <v>0</v>
      </c>
      <c r="D777" s="33">
        <v>14</v>
      </c>
      <c r="E777" s="33">
        <v>17</v>
      </c>
      <c r="F777" s="33">
        <v>37</v>
      </c>
      <c r="G777" s="33">
        <v>66</v>
      </c>
      <c r="H777" s="28"/>
      <c r="I777" s="28"/>
      <c r="J777" s="29"/>
      <c r="K777" s="29"/>
      <c r="L777" s="30"/>
    </row>
    <row r="778" spans="1:12">
      <c r="A778" s="31"/>
      <c r="B778" s="26" t="s">
        <v>316</v>
      </c>
      <c r="C778" s="32">
        <v>0</v>
      </c>
      <c r="D778" s="33">
        <v>11</v>
      </c>
      <c r="E778" s="33">
        <v>15</v>
      </c>
      <c r="F778" s="33">
        <v>53</v>
      </c>
      <c r="G778" s="33">
        <v>75</v>
      </c>
      <c r="H778" s="28"/>
      <c r="I778" s="28"/>
      <c r="J778" s="29"/>
      <c r="K778" s="29"/>
      <c r="L778" s="30"/>
    </row>
    <row r="779" spans="1:12">
      <c r="A779" s="31"/>
      <c r="B779" s="26" t="s">
        <v>317</v>
      </c>
      <c r="C779" s="32">
        <v>0</v>
      </c>
      <c r="D779" s="33">
        <v>8</v>
      </c>
      <c r="E779" s="33">
        <v>18</v>
      </c>
      <c r="F779" s="33">
        <v>53</v>
      </c>
      <c r="G779" s="33">
        <v>75</v>
      </c>
      <c r="H779" s="28"/>
      <c r="I779" s="28"/>
      <c r="J779" s="29"/>
      <c r="K779" s="29"/>
      <c r="L779" s="30"/>
    </row>
    <row r="780" spans="1:12">
      <c r="A780" s="31"/>
      <c r="B780" s="26" t="s">
        <v>318</v>
      </c>
      <c r="C780" s="32">
        <v>0</v>
      </c>
      <c r="D780" s="33">
        <v>11</v>
      </c>
      <c r="E780" s="33">
        <v>11</v>
      </c>
      <c r="F780" s="33">
        <v>44</v>
      </c>
      <c r="G780" s="33">
        <v>66</v>
      </c>
      <c r="H780" s="28"/>
      <c r="I780" s="28"/>
      <c r="J780" s="29"/>
      <c r="K780" s="29"/>
      <c r="L780" s="30"/>
    </row>
    <row r="781" spans="1:12">
      <c r="A781" s="31"/>
      <c r="B781" s="26" t="s">
        <v>319</v>
      </c>
      <c r="C781" s="32">
        <v>0</v>
      </c>
      <c r="D781" s="33">
        <v>4</v>
      </c>
      <c r="E781" s="33">
        <v>13</v>
      </c>
      <c r="F781" s="33">
        <v>35</v>
      </c>
      <c r="G781" s="33">
        <v>50</v>
      </c>
      <c r="H781" s="28"/>
      <c r="I781" s="28"/>
      <c r="J781" s="29"/>
      <c r="K781" s="29"/>
      <c r="L781" s="30"/>
    </row>
    <row r="782" spans="1:12">
      <c r="A782" s="31"/>
      <c r="B782" s="26" t="s">
        <v>320</v>
      </c>
      <c r="C782" s="32">
        <v>0</v>
      </c>
      <c r="D782" s="33">
        <v>11</v>
      </c>
      <c r="E782" s="33">
        <v>20</v>
      </c>
      <c r="F782" s="33">
        <v>49</v>
      </c>
      <c r="G782" s="33">
        <v>80</v>
      </c>
      <c r="H782" s="28"/>
      <c r="I782" s="28"/>
      <c r="J782" s="29"/>
      <c r="K782" s="29"/>
      <c r="L782" s="30"/>
    </row>
    <row r="783" spans="1:12">
      <c r="A783" s="31"/>
      <c r="B783" s="26" t="s">
        <v>321</v>
      </c>
      <c r="C783" s="32">
        <v>0</v>
      </c>
      <c r="D783" s="33">
        <v>10</v>
      </c>
      <c r="E783" s="33">
        <v>21</v>
      </c>
      <c r="F783" s="33">
        <v>46</v>
      </c>
      <c r="G783" s="33">
        <v>74</v>
      </c>
      <c r="H783" s="28"/>
      <c r="I783" s="28"/>
      <c r="J783" s="29"/>
      <c r="K783" s="29"/>
      <c r="L783" s="30"/>
    </row>
    <row r="784" spans="1:12">
      <c r="A784" s="31"/>
      <c r="B784" s="26" t="s">
        <v>322</v>
      </c>
      <c r="C784" s="32">
        <v>0</v>
      </c>
      <c r="D784" s="33">
        <v>9</v>
      </c>
      <c r="E784" s="33">
        <v>20</v>
      </c>
      <c r="F784" s="33">
        <v>39</v>
      </c>
      <c r="G784" s="33">
        <v>67</v>
      </c>
      <c r="H784" s="28"/>
      <c r="I784" s="28"/>
      <c r="J784" s="29"/>
      <c r="K784" s="29"/>
      <c r="L784" s="30"/>
    </row>
    <row r="785" spans="1:12">
      <c r="A785" s="31"/>
      <c r="B785" s="26" t="s">
        <v>323</v>
      </c>
      <c r="C785" s="32">
        <v>0</v>
      </c>
      <c r="D785" s="33">
        <v>9</v>
      </c>
      <c r="E785" s="33">
        <v>22</v>
      </c>
      <c r="F785" s="33">
        <v>39</v>
      </c>
      <c r="G785" s="33">
        <v>69</v>
      </c>
      <c r="H785" s="28"/>
      <c r="I785" s="28"/>
      <c r="J785" s="29"/>
      <c r="K785" s="29"/>
      <c r="L785" s="30"/>
    </row>
    <row r="786" spans="1:12">
      <c r="A786" s="31"/>
      <c r="B786" s="26" t="s">
        <v>324</v>
      </c>
      <c r="C786" s="32">
        <v>0</v>
      </c>
      <c r="D786" s="33">
        <v>20</v>
      </c>
      <c r="E786" s="33">
        <v>20</v>
      </c>
      <c r="F786" s="33">
        <v>57</v>
      </c>
      <c r="G786" s="33">
        <v>96</v>
      </c>
      <c r="H786" s="28"/>
      <c r="I786" s="28"/>
      <c r="J786" s="29"/>
      <c r="K786" s="29"/>
      <c r="L786" s="30"/>
    </row>
    <row r="787" spans="1:12">
      <c r="A787" s="31"/>
      <c r="B787" s="26" t="s">
        <v>325</v>
      </c>
      <c r="C787" s="32">
        <v>0</v>
      </c>
      <c r="D787" s="33">
        <v>10</v>
      </c>
      <c r="E787" s="33">
        <v>17</v>
      </c>
      <c r="F787" s="33">
        <v>60</v>
      </c>
      <c r="G787" s="33">
        <v>86</v>
      </c>
      <c r="H787" s="28"/>
      <c r="I787" s="28"/>
      <c r="J787" s="29"/>
      <c r="K787" s="29"/>
      <c r="L787" s="30"/>
    </row>
    <row r="788" spans="1:12">
      <c r="A788" s="31"/>
      <c r="B788" s="26" t="s">
        <v>326</v>
      </c>
      <c r="C788" s="32">
        <v>0</v>
      </c>
      <c r="D788" s="33">
        <v>4</v>
      </c>
      <c r="E788" s="33">
        <v>22</v>
      </c>
      <c r="F788" s="33">
        <v>46</v>
      </c>
      <c r="G788" s="33">
        <v>72</v>
      </c>
      <c r="H788" s="28"/>
      <c r="I788" s="28"/>
      <c r="J788" s="29"/>
      <c r="K788" s="29"/>
      <c r="L788" s="30"/>
    </row>
    <row r="789" spans="1:12">
      <c r="A789" s="31"/>
      <c r="B789" s="26" t="s">
        <v>327</v>
      </c>
      <c r="C789" s="32">
        <v>0</v>
      </c>
      <c r="D789" s="33">
        <v>8</v>
      </c>
      <c r="E789" s="33">
        <v>20</v>
      </c>
      <c r="F789" s="33">
        <v>36</v>
      </c>
      <c r="G789" s="33">
        <v>64</v>
      </c>
      <c r="H789" s="28"/>
      <c r="I789" s="28"/>
      <c r="J789" s="29"/>
      <c r="K789" s="29"/>
      <c r="L789" s="30"/>
    </row>
    <row r="790" spans="1:12">
      <c r="A790" s="31"/>
      <c r="B790" s="26" t="s">
        <v>328</v>
      </c>
      <c r="C790" s="32">
        <v>0</v>
      </c>
      <c r="D790" s="33">
        <v>13</v>
      </c>
      <c r="E790" s="33">
        <v>20</v>
      </c>
      <c r="F790" s="33">
        <v>75</v>
      </c>
      <c r="G790" s="33">
        <v>107</v>
      </c>
      <c r="H790" s="28"/>
      <c r="I790" s="28"/>
      <c r="J790" s="29"/>
      <c r="K790" s="29"/>
      <c r="L790" s="30"/>
    </row>
    <row r="791" spans="1:12">
      <c r="A791" s="31"/>
      <c r="B791" s="26" t="s">
        <v>329</v>
      </c>
      <c r="C791" s="32">
        <v>0</v>
      </c>
      <c r="D791" s="33">
        <v>15</v>
      </c>
      <c r="E791" s="33">
        <v>35</v>
      </c>
      <c r="F791" s="33">
        <v>59</v>
      </c>
      <c r="G791" s="33">
        <v>101</v>
      </c>
      <c r="H791" s="28"/>
      <c r="I791" s="28"/>
      <c r="J791" s="29"/>
      <c r="K791" s="29"/>
      <c r="L791" s="30"/>
    </row>
    <row r="792" spans="1:12">
      <c r="A792" s="31"/>
      <c r="B792" s="26" t="s">
        <v>330</v>
      </c>
      <c r="C792" s="32">
        <v>0</v>
      </c>
      <c r="D792" s="33">
        <v>13</v>
      </c>
      <c r="E792" s="33">
        <v>21</v>
      </c>
      <c r="F792" s="33">
        <v>56</v>
      </c>
      <c r="G792" s="33">
        <v>89</v>
      </c>
      <c r="H792" s="28"/>
      <c r="I792" s="28"/>
      <c r="J792" s="29"/>
      <c r="K792" s="29"/>
      <c r="L792" s="30"/>
    </row>
    <row r="793" spans="1:12">
      <c r="A793" s="31"/>
      <c r="B793" s="26" t="s">
        <v>331</v>
      </c>
      <c r="C793" s="32">
        <v>0</v>
      </c>
      <c r="D793" s="33">
        <v>16</v>
      </c>
      <c r="E793" s="33">
        <v>18</v>
      </c>
      <c r="F793" s="33">
        <v>53</v>
      </c>
      <c r="G793" s="33">
        <v>83</v>
      </c>
      <c r="H793" s="28"/>
      <c r="I793" s="28"/>
      <c r="J793" s="29"/>
      <c r="K793" s="29"/>
      <c r="L793" s="30"/>
    </row>
    <row r="794" spans="1:12">
      <c r="A794" s="31"/>
      <c r="B794" s="26" t="s">
        <v>332</v>
      </c>
      <c r="C794" s="32">
        <v>0</v>
      </c>
      <c r="D794" s="33">
        <v>18</v>
      </c>
      <c r="E794" s="33">
        <v>19</v>
      </c>
      <c r="F794" s="33">
        <v>61</v>
      </c>
      <c r="G794" s="33">
        <v>97</v>
      </c>
      <c r="H794" s="28"/>
      <c r="I794" s="28"/>
      <c r="J794" s="29"/>
      <c r="K794" s="29"/>
      <c r="L794" s="30"/>
    </row>
    <row r="795" spans="1:12">
      <c r="A795" s="31"/>
      <c r="B795" s="26" t="s">
        <v>333</v>
      </c>
      <c r="C795" s="32">
        <v>0</v>
      </c>
      <c r="D795" s="33">
        <v>24</v>
      </c>
      <c r="E795" s="33">
        <v>20</v>
      </c>
      <c r="F795" s="33">
        <v>50</v>
      </c>
      <c r="G795" s="33">
        <v>93</v>
      </c>
      <c r="H795" s="28"/>
      <c r="I795" s="28"/>
      <c r="J795" s="29"/>
      <c r="K795" s="29"/>
      <c r="L795" s="30"/>
    </row>
    <row r="796" spans="1:12">
      <c r="A796" s="31"/>
      <c r="B796" s="26" t="s">
        <v>334</v>
      </c>
      <c r="C796" s="32">
        <v>0</v>
      </c>
      <c r="D796" s="33">
        <v>23</v>
      </c>
      <c r="E796" s="33">
        <v>22</v>
      </c>
      <c r="F796" s="33">
        <v>47</v>
      </c>
      <c r="G796" s="33">
        <v>89</v>
      </c>
      <c r="H796" s="28"/>
      <c r="I796" s="28"/>
      <c r="J796" s="29"/>
      <c r="K796" s="29"/>
      <c r="L796" s="30"/>
    </row>
    <row r="797" spans="1:12">
      <c r="A797" s="31"/>
      <c r="B797" s="26" t="s">
        <v>335</v>
      </c>
      <c r="C797" s="32">
        <v>0</v>
      </c>
      <c r="D797" s="33">
        <v>22</v>
      </c>
      <c r="E797" s="33">
        <v>24</v>
      </c>
      <c r="F797" s="33">
        <v>57</v>
      </c>
      <c r="G797" s="33">
        <v>100</v>
      </c>
      <c r="H797" s="28"/>
      <c r="I797" s="28"/>
      <c r="J797" s="29"/>
      <c r="K797" s="29"/>
      <c r="L797" s="30"/>
    </row>
    <row r="798" spans="1:12">
      <c r="A798" s="31"/>
      <c r="B798" s="26" t="s">
        <v>336</v>
      </c>
      <c r="C798" s="32">
        <v>0</v>
      </c>
      <c r="D798" s="33">
        <v>17</v>
      </c>
      <c r="E798" s="33">
        <v>23</v>
      </c>
      <c r="F798" s="33">
        <v>41</v>
      </c>
      <c r="G798" s="33">
        <v>80</v>
      </c>
      <c r="H798" s="28"/>
      <c r="I798" s="28"/>
      <c r="J798" s="29"/>
      <c r="K798" s="29"/>
      <c r="L798" s="30"/>
    </row>
    <row r="799" spans="1:12">
      <c r="A799" s="31"/>
      <c r="B799" s="26" t="s">
        <v>337</v>
      </c>
      <c r="C799" s="32">
        <v>0</v>
      </c>
      <c r="D799" s="33">
        <v>16</v>
      </c>
      <c r="E799" s="33">
        <v>27</v>
      </c>
      <c r="F799" s="33">
        <v>48</v>
      </c>
      <c r="G799" s="33">
        <v>91</v>
      </c>
      <c r="H799" s="28"/>
      <c r="I799" s="28"/>
      <c r="J799" s="29"/>
      <c r="K799" s="29"/>
      <c r="L799" s="30"/>
    </row>
    <row r="800" spans="1:12">
      <c r="A800" s="31"/>
      <c r="B800" s="26" t="s">
        <v>338</v>
      </c>
      <c r="C800" s="32">
        <v>0</v>
      </c>
      <c r="D800" s="33">
        <v>17</v>
      </c>
      <c r="E800" s="33">
        <v>22</v>
      </c>
      <c r="F800" s="33">
        <v>53</v>
      </c>
      <c r="G800" s="33">
        <v>92</v>
      </c>
      <c r="H800" s="28"/>
      <c r="I800" s="28"/>
      <c r="J800" s="29"/>
      <c r="K800" s="29"/>
      <c r="L800" s="30"/>
    </row>
    <row r="801" spans="1:12">
      <c r="A801" s="31"/>
      <c r="B801" s="26" t="s">
        <v>339</v>
      </c>
      <c r="C801" s="32">
        <v>0</v>
      </c>
      <c r="D801" s="33">
        <v>14</v>
      </c>
      <c r="E801" s="33">
        <v>28</v>
      </c>
      <c r="F801" s="33">
        <v>48</v>
      </c>
      <c r="G801" s="33">
        <v>90</v>
      </c>
      <c r="H801" s="28"/>
      <c r="I801" s="28"/>
      <c r="J801" s="29"/>
      <c r="K801" s="29"/>
      <c r="L801" s="30"/>
    </row>
    <row r="802" spans="1:12">
      <c r="A802" s="31"/>
      <c r="B802" s="26" t="s">
        <v>340</v>
      </c>
      <c r="C802" s="32">
        <v>0</v>
      </c>
      <c r="D802" s="33">
        <v>20</v>
      </c>
      <c r="E802" s="33">
        <v>33</v>
      </c>
      <c r="F802" s="33">
        <v>58</v>
      </c>
      <c r="G802" s="33">
        <v>111</v>
      </c>
      <c r="H802" s="28"/>
      <c r="I802" s="28"/>
      <c r="J802" s="29"/>
      <c r="K802" s="29"/>
      <c r="L802" s="30"/>
    </row>
    <row r="803" spans="1:12">
      <c r="A803" s="31"/>
      <c r="B803" s="26" t="s">
        <v>341</v>
      </c>
      <c r="C803" s="32">
        <v>0</v>
      </c>
      <c r="D803" s="33">
        <v>17</v>
      </c>
      <c r="E803" s="33">
        <v>38</v>
      </c>
      <c r="F803" s="33">
        <v>68</v>
      </c>
      <c r="G803" s="33">
        <v>123</v>
      </c>
      <c r="H803" s="28"/>
      <c r="I803" s="28"/>
      <c r="J803" s="29"/>
      <c r="K803" s="29"/>
      <c r="L803" s="30"/>
    </row>
    <row r="804" spans="1:12">
      <c r="A804" s="31"/>
      <c r="B804" s="26" t="s">
        <v>342</v>
      </c>
      <c r="C804" s="32">
        <v>0</v>
      </c>
      <c r="D804" s="33">
        <v>17</v>
      </c>
      <c r="E804" s="33">
        <v>21</v>
      </c>
      <c r="F804" s="33">
        <v>65</v>
      </c>
      <c r="G804" s="33">
        <v>103</v>
      </c>
      <c r="H804" s="28"/>
      <c r="I804" s="28"/>
      <c r="J804" s="29"/>
      <c r="K804" s="29"/>
      <c r="L804" s="30"/>
    </row>
    <row r="805" spans="1:12">
      <c r="A805" s="31"/>
      <c r="B805" s="26" t="s">
        <v>343</v>
      </c>
      <c r="C805" s="32">
        <v>0</v>
      </c>
      <c r="D805" s="33">
        <v>17</v>
      </c>
      <c r="E805" s="33">
        <v>21</v>
      </c>
      <c r="F805" s="33">
        <v>55</v>
      </c>
      <c r="G805" s="33">
        <v>93</v>
      </c>
      <c r="H805" s="28"/>
      <c r="I805" s="28"/>
      <c r="J805" s="29"/>
      <c r="K805" s="29"/>
      <c r="L805" s="30"/>
    </row>
    <row r="806" spans="1:12">
      <c r="A806" s="31"/>
      <c r="B806" s="26" t="s">
        <v>344</v>
      </c>
      <c r="C806" s="32">
        <v>0</v>
      </c>
      <c r="D806" s="33">
        <v>36</v>
      </c>
      <c r="E806" s="33">
        <v>35</v>
      </c>
      <c r="F806" s="33">
        <v>63</v>
      </c>
      <c r="G806" s="33">
        <v>134</v>
      </c>
      <c r="H806" s="28"/>
      <c r="I806" s="28"/>
      <c r="J806" s="29"/>
      <c r="K806" s="29"/>
      <c r="L806" s="30"/>
    </row>
    <row r="807" spans="1:12">
      <c r="A807" s="31"/>
      <c r="B807" s="26" t="s">
        <v>345</v>
      </c>
      <c r="C807" s="32">
        <v>0</v>
      </c>
      <c r="D807" s="33">
        <v>15</v>
      </c>
      <c r="E807" s="33">
        <v>22</v>
      </c>
      <c r="F807" s="33">
        <v>49</v>
      </c>
      <c r="G807" s="33">
        <v>86</v>
      </c>
      <c r="H807" s="28"/>
      <c r="I807" s="28"/>
      <c r="J807" s="29"/>
      <c r="K807" s="29"/>
      <c r="L807" s="30"/>
    </row>
    <row r="808" spans="1:12">
      <c r="A808" s="31"/>
      <c r="B808" s="26" t="s">
        <v>346</v>
      </c>
      <c r="C808" s="32">
        <v>0</v>
      </c>
      <c r="D808" s="33">
        <v>13</v>
      </c>
      <c r="E808" s="33">
        <v>17</v>
      </c>
      <c r="F808" s="33">
        <v>42</v>
      </c>
      <c r="G808" s="33">
        <v>72</v>
      </c>
      <c r="H808" s="28"/>
      <c r="I808" s="28"/>
      <c r="J808" s="29"/>
      <c r="K808" s="29"/>
      <c r="L808" s="30"/>
    </row>
    <row r="809" spans="1:12">
      <c r="A809" s="31"/>
      <c r="B809" s="26" t="s">
        <v>347</v>
      </c>
      <c r="C809" s="32">
        <v>0</v>
      </c>
      <c r="D809" s="33">
        <v>13</v>
      </c>
      <c r="E809" s="33">
        <v>13</v>
      </c>
      <c r="F809" s="33">
        <v>46</v>
      </c>
      <c r="G809" s="33">
        <v>72</v>
      </c>
      <c r="H809" s="28"/>
      <c r="I809" s="28"/>
      <c r="J809" s="29"/>
      <c r="K809" s="29"/>
      <c r="L809" s="30"/>
    </row>
    <row r="810" spans="1:12">
      <c r="A810" s="31"/>
      <c r="B810" s="26" t="s">
        <v>348</v>
      </c>
      <c r="C810" s="32">
        <v>0</v>
      </c>
      <c r="D810" s="33">
        <v>13</v>
      </c>
      <c r="E810" s="33">
        <v>20</v>
      </c>
      <c r="F810" s="33">
        <v>54</v>
      </c>
      <c r="G810" s="33">
        <v>87</v>
      </c>
      <c r="H810" s="28"/>
      <c r="I810" s="28"/>
      <c r="J810" s="29"/>
      <c r="K810" s="29"/>
      <c r="L810" s="30"/>
    </row>
    <row r="811" spans="1:12">
      <c r="A811" s="31"/>
      <c r="B811" s="26" t="s">
        <v>349</v>
      </c>
      <c r="C811" s="32">
        <v>0</v>
      </c>
      <c r="D811" s="33">
        <v>15</v>
      </c>
      <c r="E811" s="33">
        <v>18</v>
      </c>
      <c r="F811" s="33">
        <v>29</v>
      </c>
      <c r="G811" s="33">
        <v>62</v>
      </c>
      <c r="H811" s="28"/>
      <c r="I811" s="28"/>
      <c r="J811" s="29"/>
      <c r="K811" s="29"/>
      <c r="L811" s="30"/>
    </row>
    <row r="812" spans="1:12">
      <c r="A812" s="31"/>
      <c r="B812" s="26" t="s">
        <v>350</v>
      </c>
      <c r="C812" s="32">
        <v>0</v>
      </c>
      <c r="D812" s="33">
        <v>11</v>
      </c>
      <c r="E812" s="33">
        <v>23</v>
      </c>
      <c r="F812" s="33">
        <v>37</v>
      </c>
      <c r="G812" s="33">
        <v>71</v>
      </c>
      <c r="H812" s="28"/>
      <c r="I812" s="28"/>
      <c r="J812" s="29"/>
      <c r="K812" s="29"/>
      <c r="L812" s="30"/>
    </row>
    <row r="813" spans="1:12">
      <c r="A813" s="31"/>
      <c r="B813" s="26" t="s">
        <v>351</v>
      </c>
      <c r="C813" s="32">
        <v>0</v>
      </c>
      <c r="D813" s="33">
        <v>13</v>
      </c>
      <c r="E813" s="33">
        <v>16</v>
      </c>
      <c r="F813" s="33">
        <v>47</v>
      </c>
      <c r="G813" s="33">
        <v>76</v>
      </c>
      <c r="H813" s="28"/>
      <c r="I813" s="28"/>
      <c r="J813" s="29"/>
      <c r="K813" s="29"/>
      <c r="L813" s="30"/>
    </row>
    <row r="814" spans="1:12">
      <c r="A814" s="31"/>
      <c r="B814" s="26" t="s">
        <v>352</v>
      </c>
      <c r="C814" s="32">
        <v>0</v>
      </c>
      <c r="D814" s="33">
        <v>12</v>
      </c>
      <c r="E814" s="33">
        <v>30</v>
      </c>
      <c r="F814" s="33">
        <v>50</v>
      </c>
      <c r="G814" s="33">
        <v>92</v>
      </c>
      <c r="H814" s="28"/>
      <c r="I814" s="28"/>
      <c r="J814" s="29"/>
      <c r="K814" s="29"/>
      <c r="L814" s="30"/>
    </row>
    <row r="815" spans="1:12">
      <c r="A815" s="31"/>
      <c r="B815" s="26" t="s">
        <v>353</v>
      </c>
      <c r="C815" s="32">
        <v>0</v>
      </c>
      <c r="D815" s="33">
        <v>11</v>
      </c>
      <c r="E815" s="33">
        <v>21</v>
      </c>
      <c r="F815" s="33">
        <v>41</v>
      </c>
      <c r="G815" s="33">
        <v>73</v>
      </c>
      <c r="H815" s="28"/>
      <c r="I815" s="28"/>
      <c r="J815" s="29"/>
      <c r="K815" s="29"/>
      <c r="L815" s="30"/>
    </row>
    <row r="816" spans="1:12">
      <c r="A816" s="31"/>
      <c r="B816" s="26" t="s">
        <v>354</v>
      </c>
      <c r="C816" s="32">
        <v>0</v>
      </c>
      <c r="D816" s="33">
        <v>10</v>
      </c>
      <c r="E816" s="33">
        <v>16</v>
      </c>
      <c r="F816" s="33">
        <v>51</v>
      </c>
      <c r="G816" s="33">
        <v>77</v>
      </c>
      <c r="H816" s="28"/>
      <c r="I816" s="28"/>
      <c r="J816" s="29"/>
      <c r="K816" s="29"/>
      <c r="L816" s="30"/>
    </row>
    <row r="817" spans="1:12">
      <c r="A817" s="31"/>
      <c r="B817" s="26" t="s">
        <v>355</v>
      </c>
      <c r="C817" s="32">
        <v>0</v>
      </c>
      <c r="D817" s="33">
        <v>10</v>
      </c>
      <c r="E817" s="33">
        <v>20</v>
      </c>
      <c r="F817" s="33">
        <v>47</v>
      </c>
      <c r="G817" s="33">
        <v>77</v>
      </c>
      <c r="H817" s="28"/>
      <c r="I817" s="28"/>
      <c r="J817" s="29"/>
      <c r="K817" s="29"/>
      <c r="L817" s="30"/>
    </row>
    <row r="818" spans="1:12">
      <c r="A818" s="31"/>
      <c r="B818" s="26" t="s">
        <v>356</v>
      </c>
      <c r="C818" s="32">
        <v>0</v>
      </c>
      <c r="D818" s="33">
        <v>23</v>
      </c>
      <c r="E818" s="33">
        <v>24</v>
      </c>
      <c r="F818" s="33">
        <v>48</v>
      </c>
      <c r="G818" s="33">
        <v>95</v>
      </c>
      <c r="H818" s="28"/>
      <c r="I818" s="28"/>
      <c r="J818" s="29"/>
      <c r="K818" s="29"/>
      <c r="L818" s="30"/>
    </row>
    <row r="819" spans="1:12">
      <c r="A819" s="31"/>
      <c r="B819" s="26" t="s">
        <v>357</v>
      </c>
      <c r="C819" s="32">
        <v>0</v>
      </c>
      <c r="D819" s="33">
        <v>18</v>
      </c>
      <c r="E819" s="33">
        <v>24</v>
      </c>
      <c r="F819" s="33">
        <v>50</v>
      </c>
      <c r="G819" s="33">
        <v>92</v>
      </c>
      <c r="H819" s="28"/>
      <c r="I819" s="28"/>
      <c r="J819" s="29"/>
      <c r="K819" s="29"/>
      <c r="L819" s="30"/>
    </row>
    <row r="820" spans="1:12">
      <c r="A820" s="31"/>
      <c r="B820" s="26" t="s">
        <v>358</v>
      </c>
      <c r="C820" s="32">
        <v>0</v>
      </c>
      <c r="D820" s="33">
        <v>30</v>
      </c>
      <c r="E820" s="33">
        <v>26</v>
      </c>
      <c r="F820" s="33">
        <v>80</v>
      </c>
      <c r="G820" s="33">
        <v>136</v>
      </c>
      <c r="H820" s="28"/>
      <c r="I820" s="28"/>
      <c r="J820" s="29"/>
      <c r="K820" s="29"/>
      <c r="L820" s="30"/>
    </row>
    <row r="821" spans="1:12">
      <c r="A821" s="31"/>
      <c r="B821" s="26" t="s">
        <v>359</v>
      </c>
      <c r="C821" s="32">
        <v>0</v>
      </c>
      <c r="D821" s="33">
        <v>9</v>
      </c>
      <c r="E821" s="33">
        <v>15</v>
      </c>
      <c r="F821" s="33">
        <v>54</v>
      </c>
      <c r="G821" s="33">
        <v>78</v>
      </c>
      <c r="H821" s="28"/>
      <c r="I821" s="28"/>
      <c r="J821" s="29"/>
      <c r="K821" s="29"/>
      <c r="L821" s="30"/>
    </row>
    <row r="822" spans="1:12">
      <c r="A822" s="31"/>
      <c r="B822" s="26" t="s">
        <v>360</v>
      </c>
      <c r="C822" s="32">
        <v>0</v>
      </c>
      <c r="D822" s="33">
        <v>16</v>
      </c>
      <c r="E822" s="33">
        <v>20</v>
      </c>
      <c r="F822" s="33">
        <v>38</v>
      </c>
      <c r="G822" s="33">
        <v>74</v>
      </c>
      <c r="H822" s="28"/>
      <c r="I822" s="28"/>
      <c r="J822" s="29"/>
      <c r="K822" s="29"/>
      <c r="L822" s="30"/>
    </row>
    <row r="823" spans="1:12">
      <c r="A823" s="31"/>
      <c r="B823" s="26" t="s">
        <v>361</v>
      </c>
      <c r="C823" s="32">
        <v>0</v>
      </c>
      <c r="D823" s="33">
        <v>18</v>
      </c>
      <c r="E823" s="33">
        <v>32</v>
      </c>
      <c r="F823" s="33">
        <v>50</v>
      </c>
      <c r="G823" s="33">
        <v>100</v>
      </c>
      <c r="H823" s="28"/>
      <c r="I823" s="28"/>
      <c r="J823" s="29"/>
      <c r="K823" s="29"/>
      <c r="L823" s="30"/>
    </row>
    <row r="824" spans="1:12">
      <c r="A824" s="31"/>
      <c r="B824" s="26" t="s">
        <v>362</v>
      </c>
      <c r="C824" s="32">
        <v>0</v>
      </c>
      <c r="D824" s="33">
        <v>18</v>
      </c>
      <c r="E824" s="33">
        <v>24</v>
      </c>
      <c r="F824" s="33">
        <v>48</v>
      </c>
      <c r="G824" s="33">
        <v>90</v>
      </c>
      <c r="H824" s="28"/>
      <c r="I824" s="28"/>
      <c r="J824" s="29"/>
      <c r="K824" s="29"/>
      <c r="L824" s="30"/>
    </row>
    <row r="825" spans="1:12">
      <c r="A825" s="31"/>
      <c r="B825" s="26" t="s">
        <v>363</v>
      </c>
      <c r="C825" s="32">
        <v>0</v>
      </c>
      <c r="D825" s="33">
        <v>16</v>
      </c>
      <c r="E825" s="33">
        <v>20</v>
      </c>
      <c r="F825" s="33">
        <v>49</v>
      </c>
      <c r="G825" s="33">
        <v>85</v>
      </c>
      <c r="H825" s="28"/>
      <c r="I825" s="28"/>
      <c r="J825" s="29"/>
      <c r="K825" s="29"/>
      <c r="L825" s="30"/>
    </row>
    <row r="826" spans="1:12">
      <c r="A826" s="31"/>
      <c r="B826" s="26" t="s">
        <v>364</v>
      </c>
      <c r="C826" s="32">
        <v>0</v>
      </c>
      <c r="D826" s="33">
        <v>8</v>
      </c>
      <c r="E826" s="33">
        <v>13</v>
      </c>
      <c r="F826" s="33">
        <v>45</v>
      </c>
      <c r="G826" s="33">
        <v>66</v>
      </c>
      <c r="H826" s="28"/>
      <c r="I826" s="28"/>
      <c r="J826" s="29"/>
      <c r="K826" s="29"/>
      <c r="L826" s="30"/>
    </row>
    <row r="827" spans="1:12">
      <c r="A827" s="31"/>
      <c r="B827" s="26" t="s">
        <v>365</v>
      </c>
      <c r="C827" s="32">
        <v>0</v>
      </c>
      <c r="D827" s="33">
        <v>14</v>
      </c>
      <c r="E827" s="33">
        <v>23</v>
      </c>
      <c r="F827" s="33">
        <v>55</v>
      </c>
      <c r="G827" s="33">
        <v>92</v>
      </c>
      <c r="H827" s="28"/>
      <c r="I827" s="28"/>
      <c r="J827" s="29"/>
      <c r="K827" s="29"/>
      <c r="L827" s="30"/>
    </row>
    <row r="828" spans="1:12">
      <c r="A828" s="31"/>
      <c r="B828" s="26" t="s">
        <v>366</v>
      </c>
      <c r="C828" s="32">
        <v>0</v>
      </c>
      <c r="D828" s="33">
        <v>8</v>
      </c>
      <c r="E828" s="33">
        <v>17</v>
      </c>
      <c r="F828" s="33">
        <v>56</v>
      </c>
      <c r="G828" s="33">
        <v>81</v>
      </c>
      <c r="H828" s="28"/>
      <c r="I828" s="28"/>
      <c r="J828" s="29"/>
      <c r="K828" s="29"/>
      <c r="L828" s="30"/>
    </row>
    <row r="829" spans="1:12">
      <c r="A829" s="31"/>
      <c r="B829" s="26" t="s">
        <v>367</v>
      </c>
      <c r="C829" s="32">
        <v>0</v>
      </c>
      <c r="D829" s="33">
        <v>19</v>
      </c>
      <c r="E829" s="33">
        <v>24</v>
      </c>
      <c r="F829" s="33">
        <v>61</v>
      </c>
      <c r="G829" s="33">
        <v>104</v>
      </c>
      <c r="H829" s="28"/>
      <c r="I829" s="28"/>
      <c r="J829" s="29"/>
      <c r="K829" s="29"/>
      <c r="L829" s="30"/>
    </row>
    <row r="830" spans="1:12">
      <c r="A830" s="31"/>
      <c r="B830" s="26" t="s">
        <v>368</v>
      </c>
      <c r="C830" s="32">
        <v>0</v>
      </c>
      <c r="D830" s="33">
        <v>23</v>
      </c>
      <c r="E830" s="33">
        <v>20</v>
      </c>
      <c r="F830" s="33">
        <v>62</v>
      </c>
      <c r="G830" s="33">
        <v>105</v>
      </c>
      <c r="H830" s="28"/>
      <c r="I830" s="28"/>
      <c r="J830" s="29"/>
      <c r="K830" s="29"/>
      <c r="L830" s="30"/>
    </row>
    <row r="831" spans="1:12">
      <c r="A831" s="31"/>
      <c r="B831" s="26" t="s">
        <v>369</v>
      </c>
      <c r="C831" s="32">
        <v>0</v>
      </c>
      <c r="D831" s="33">
        <v>15</v>
      </c>
      <c r="E831" s="33">
        <v>20</v>
      </c>
      <c r="F831" s="33">
        <v>63</v>
      </c>
      <c r="G831" s="33">
        <v>98</v>
      </c>
      <c r="H831" s="28"/>
      <c r="I831" s="28"/>
      <c r="J831" s="29"/>
      <c r="K831" s="29"/>
      <c r="L831" s="30"/>
    </row>
    <row r="832" spans="1:12">
      <c r="A832" s="31"/>
      <c r="B832" s="26" t="s">
        <v>370</v>
      </c>
      <c r="C832" s="32">
        <v>0</v>
      </c>
      <c r="D832" s="33">
        <v>15</v>
      </c>
      <c r="E832" s="33">
        <v>21</v>
      </c>
      <c r="F832" s="33">
        <v>41</v>
      </c>
      <c r="G832" s="33">
        <v>77</v>
      </c>
      <c r="H832" s="28"/>
      <c r="I832" s="28"/>
      <c r="J832" s="29"/>
      <c r="K832" s="29"/>
      <c r="L832" s="30"/>
    </row>
    <row r="833" spans="1:12">
      <c r="A833" s="31"/>
      <c r="B833" s="26" t="s">
        <v>371</v>
      </c>
      <c r="C833" s="32">
        <v>0</v>
      </c>
      <c r="D833" s="33">
        <v>10</v>
      </c>
      <c r="E833" s="33">
        <v>20</v>
      </c>
      <c r="F833" s="33">
        <v>52</v>
      </c>
      <c r="G833" s="33">
        <v>82</v>
      </c>
      <c r="H833" s="28"/>
      <c r="I833" s="28"/>
      <c r="J833" s="29"/>
      <c r="K833" s="29"/>
      <c r="L833" s="30"/>
    </row>
    <row r="834" spans="1:12">
      <c r="A834" s="31"/>
      <c r="B834" s="26" t="s">
        <v>372</v>
      </c>
      <c r="C834" s="32">
        <v>0</v>
      </c>
      <c r="D834" s="33">
        <v>14</v>
      </c>
      <c r="E834" s="33">
        <v>22</v>
      </c>
      <c r="F834" s="33">
        <v>53</v>
      </c>
      <c r="G834" s="33">
        <v>89</v>
      </c>
      <c r="H834" s="28"/>
      <c r="I834" s="28"/>
      <c r="J834" s="29"/>
      <c r="K834" s="29"/>
      <c r="L834" s="30"/>
    </row>
    <row r="835" spans="1:12">
      <c r="A835" s="31"/>
      <c r="B835" s="26" t="s">
        <v>373</v>
      </c>
      <c r="C835" s="32">
        <v>0</v>
      </c>
      <c r="D835" s="33">
        <v>20</v>
      </c>
      <c r="E835" s="33">
        <v>15</v>
      </c>
      <c r="F835" s="33">
        <v>49</v>
      </c>
      <c r="G835" s="33">
        <v>84</v>
      </c>
      <c r="H835" s="28"/>
      <c r="I835" s="28"/>
      <c r="J835" s="29"/>
      <c r="K835" s="29"/>
      <c r="L835" s="30"/>
    </row>
    <row r="836" spans="1:12">
      <c r="A836" s="31"/>
      <c r="B836" s="26" t="s">
        <v>374</v>
      </c>
      <c r="C836" s="32">
        <v>0</v>
      </c>
      <c r="D836" s="33">
        <v>13</v>
      </c>
      <c r="E836" s="33">
        <v>20</v>
      </c>
      <c r="F836" s="33">
        <v>58</v>
      </c>
      <c r="G836" s="33">
        <v>91</v>
      </c>
    </row>
    <row r="837" spans="1:12">
      <c r="A837" s="31"/>
      <c r="B837" s="26" t="s">
        <v>375</v>
      </c>
      <c r="C837" s="32">
        <v>0</v>
      </c>
      <c r="D837" s="33">
        <v>19</v>
      </c>
      <c r="E837" s="33">
        <v>27</v>
      </c>
      <c r="F837" s="33">
        <v>42</v>
      </c>
      <c r="G837" s="33">
        <v>88</v>
      </c>
    </row>
    <row r="838" spans="1:12">
      <c r="A838" s="31"/>
      <c r="B838" s="26" t="s">
        <v>376</v>
      </c>
      <c r="C838" s="32">
        <v>0</v>
      </c>
      <c r="D838" s="33">
        <v>25</v>
      </c>
      <c r="E838" s="33">
        <v>23</v>
      </c>
      <c r="F838" s="33">
        <v>64</v>
      </c>
      <c r="G838" s="33">
        <v>112</v>
      </c>
    </row>
    <row r="839" spans="1:12">
      <c r="A839" s="31"/>
      <c r="B839" s="26" t="s">
        <v>377</v>
      </c>
      <c r="C839" s="32">
        <v>0</v>
      </c>
      <c r="D839" s="33">
        <v>22</v>
      </c>
      <c r="E839" s="33">
        <v>20</v>
      </c>
      <c r="F839" s="33">
        <v>63</v>
      </c>
      <c r="G839" s="33">
        <v>105</v>
      </c>
    </row>
    <row r="840" spans="1:12">
      <c r="A840" s="31"/>
      <c r="B840" s="26" t="s">
        <v>378</v>
      </c>
      <c r="C840" s="32">
        <v>0</v>
      </c>
      <c r="D840" s="33">
        <v>11</v>
      </c>
      <c r="E840" s="33">
        <v>23</v>
      </c>
      <c r="F840" s="33">
        <v>43</v>
      </c>
      <c r="G840" s="33">
        <v>77</v>
      </c>
    </row>
    <row r="841" spans="1:12">
      <c r="A841" s="31"/>
      <c r="B841" s="26" t="s">
        <v>379</v>
      </c>
      <c r="C841" s="32">
        <v>0</v>
      </c>
      <c r="D841" s="33">
        <v>22</v>
      </c>
      <c r="E841" s="33">
        <v>21</v>
      </c>
      <c r="F841" s="33">
        <v>41</v>
      </c>
      <c r="G841" s="33">
        <v>84</v>
      </c>
    </row>
    <row r="842" spans="1:12">
      <c r="A842" s="31"/>
      <c r="B842" s="26" t="s">
        <v>380</v>
      </c>
      <c r="C842" s="32">
        <v>0</v>
      </c>
      <c r="D842" s="33">
        <v>54</v>
      </c>
      <c r="E842" s="33">
        <v>40</v>
      </c>
      <c r="F842" s="33">
        <v>88</v>
      </c>
      <c r="G842" s="33">
        <v>182</v>
      </c>
    </row>
    <row r="843" spans="1:12">
      <c r="A843" s="31"/>
      <c r="B843" s="26" t="s">
        <v>381</v>
      </c>
      <c r="C843" s="32">
        <v>0</v>
      </c>
      <c r="D843" s="33">
        <v>54</v>
      </c>
      <c r="E843" s="33">
        <v>40</v>
      </c>
      <c r="F843" s="33">
        <v>88</v>
      </c>
      <c r="G843" s="33">
        <v>182</v>
      </c>
    </row>
    <row r="844" spans="1:12">
      <c r="A844" s="31"/>
      <c r="B844" s="26" t="s">
        <v>382</v>
      </c>
      <c r="C844" s="32">
        <v>0</v>
      </c>
      <c r="D844" s="33">
        <v>14</v>
      </c>
      <c r="E844" s="33">
        <v>26</v>
      </c>
      <c r="F844" s="33">
        <v>53</v>
      </c>
      <c r="G844" s="33">
        <v>93</v>
      </c>
    </row>
    <row r="845" spans="1:12">
      <c r="A845" s="31"/>
      <c r="B845" s="26" t="s">
        <v>383</v>
      </c>
      <c r="C845" s="32">
        <v>0</v>
      </c>
      <c r="D845" s="33">
        <v>16</v>
      </c>
      <c r="E845" s="33">
        <v>24</v>
      </c>
      <c r="F845" s="33">
        <v>51</v>
      </c>
      <c r="G845" s="33">
        <v>91</v>
      </c>
    </row>
    <row r="846" spans="1:12">
      <c r="A846" s="31"/>
      <c r="B846" s="26" t="s">
        <v>384</v>
      </c>
      <c r="C846" s="32">
        <v>0</v>
      </c>
      <c r="D846" s="33">
        <v>16</v>
      </c>
      <c r="E846" s="33">
        <v>28</v>
      </c>
      <c r="F846" s="33">
        <v>51</v>
      </c>
      <c r="G846" s="33">
        <v>95</v>
      </c>
    </row>
    <row r="847" spans="1:12">
      <c r="A847" s="31"/>
      <c r="B847" s="26" t="s">
        <v>385</v>
      </c>
      <c r="C847" s="32">
        <v>0</v>
      </c>
      <c r="D847" s="33">
        <v>15</v>
      </c>
      <c r="E847" s="33">
        <v>36</v>
      </c>
      <c r="F847" s="33">
        <v>51</v>
      </c>
      <c r="G847" s="33">
        <v>102</v>
      </c>
    </row>
    <row r="848" spans="1:12">
      <c r="A848" s="31"/>
      <c r="B848" s="26" t="s">
        <v>386</v>
      </c>
      <c r="C848" s="32">
        <v>0</v>
      </c>
      <c r="D848" s="33">
        <v>11</v>
      </c>
      <c r="E848" s="33">
        <v>24</v>
      </c>
      <c r="F848" s="33">
        <v>45</v>
      </c>
      <c r="G848" s="33">
        <v>80</v>
      </c>
    </row>
    <row r="849" spans="1:7">
      <c r="A849" s="31"/>
      <c r="B849" s="26" t="s">
        <v>387</v>
      </c>
      <c r="C849" s="32">
        <v>0</v>
      </c>
      <c r="D849" s="33">
        <v>13</v>
      </c>
      <c r="E849" s="33">
        <v>22</v>
      </c>
      <c r="F849" s="33">
        <v>40</v>
      </c>
      <c r="G849" s="33">
        <v>75</v>
      </c>
    </row>
    <row r="850" spans="1:7">
      <c r="A850" s="31"/>
      <c r="B850" s="26" t="s">
        <v>388</v>
      </c>
      <c r="C850" s="32">
        <v>0</v>
      </c>
      <c r="D850" s="33">
        <v>17</v>
      </c>
      <c r="E850" s="33">
        <v>24</v>
      </c>
      <c r="F850" s="33">
        <v>39</v>
      </c>
      <c r="G850" s="33">
        <v>80</v>
      </c>
    </row>
    <row r="851" spans="1:7">
      <c r="A851" s="31"/>
      <c r="B851" s="26" t="s">
        <v>389</v>
      </c>
      <c r="C851" s="32">
        <v>0</v>
      </c>
      <c r="D851" s="33">
        <v>13</v>
      </c>
      <c r="E851" s="33">
        <v>27</v>
      </c>
      <c r="F851" s="33">
        <v>36</v>
      </c>
      <c r="G851" s="33">
        <v>76</v>
      </c>
    </row>
    <row r="852" spans="1:7">
      <c r="B852" s="26" t="s">
        <v>390</v>
      </c>
      <c r="C852" s="32">
        <v>0</v>
      </c>
      <c r="D852" s="33">
        <v>15</v>
      </c>
      <c r="E852" s="33">
        <v>20</v>
      </c>
      <c r="F852" s="33">
        <v>55</v>
      </c>
      <c r="G852" s="33">
        <v>90</v>
      </c>
    </row>
    <row r="853" spans="1:7">
      <c r="B853" s="26" t="s">
        <v>391</v>
      </c>
      <c r="C853" s="32">
        <v>0</v>
      </c>
      <c r="D853" s="33">
        <v>10</v>
      </c>
      <c r="E853" s="33">
        <v>22</v>
      </c>
      <c r="F853" s="33">
        <v>52</v>
      </c>
      <c r="G853" s="33">
        <v>84</v>
      </c>
    </row>
    <row r="854" spans="1:7">
      <c r="A854" s="31"/>
      <c r="B854" s="26" t="s">
        <v>392</v>
      </c>
      <c r="C854" s="32">
        <v>0</v>
      </c>
      <c r="D854" s="33">
        <v>15</v>
      </c>
      <c r="E854" s="33">
        <v>21</v>
      </c>
      <c r="F854" s="33">
        <v>50</v>
      </c>
      <c r="G854" s="33">
        <v>86</v>
      </c>
    </row>
    <row r="855" spans="1:7">
      <c r="A855" s="31"/>
      <c r="B855" s="26" t="s">
        <v>393</v>
      </c>
      <c r="C855" s="32">
        <v>0</v>
      </c>
      <c r="D855" s="33">
        <v>15</v>
      </c>
      <c r="E855" s="33">
        <v>21</v>
      </c>
      <c r="F855" s="33">
        <v>50</v>
      </c>
      <c r="G855" s="33">
        <v>86</v>
      </c>
    </row>
    <row r="856" spans="1:7">
      <c r="A856" s="31"/>
      <c r="B856" s="26" t="s">
        <v>394</v>
      </c>
      <c r="C856" s="32">
        <v>0</v>
      </c>
      <c r="D856" s="33">
        <v>15</v>
      </c>
      <c r="E856" s="33">
        <v>23</v>
      </c>
      <c r="F856" s="33">
        <v>53</v>
      </c>
      <c r="G856" s="33">
        <v>91</v>
      </c>
    </row>
    <row r="857" spans="1:7">
      <c r="A857" s="31"/>
      <c r="B857" s="26" t="s">
        <v>395</v>
      </c>
      <c r="C857" s="32">
        <v>0</v>
      </c>
      <c r="D857" s="33">
        <v>11</v>
      </c>
      <c r="E857" s="33">
        <v>30</v>
      </c>
      <c r="F857" s="33">
        <v>38</v>
      </c>
      <c r="G857" s="33">
        <v>79</v>
      </c>
    </row>
    <row r="858" spans="1:7">
      <c r="A858" s="31"/>
      <c r="B858" s="26" t="s">
        <v>396</v>
      </c>
      <c r="C858" s="32">
        <v>0</v>
      </c>
      <c r="D858" s="33">
        <v>5</v>
      </c>
      <c r="E858" s="33">
        <v>18</v>
      </c>
      <c r="F858" s="33">
        <v>14</v>
      </c>
      <c r="G858" s="33">
        <v>37</v>
      </c>
    </row>
    <row r="859" spans="1:7">
      <c r="A859" s="31"/>
      <c r="B859" s="26" t="s">
        <v>397</v>
      </c>
      <c r="C859" s="32">
        <v>0</v>
      </c>
      <c r="D859" s="33">
        <v>5</v>
      </c>
      <c r="E859" s="33">
        <v>18</v>
      </c>
      <c r="F859" s="33">
        <v>14</v>
      </c>
      <c r="G859" s="33">
        <v>37</v>
      </c>
    </row>
    <row r="860" spans="1:7">
      <c r="A860" s="31"/>
      <c r="B860" s="26" t="s">
        <v>398</v>
      </c>
      <c r="C860" s="32">
        <v>0</v>
      </c>
      <c r="D860" s="33">
        <v>16</v>
      </c>
      <c r="E860" s="33">
        <v>27</v>
      </c>
      <c r="F860" s="33">
        <v>60</v>
      </c>
      <c r="G860" s="33">
        <v>103</v>
      </c>
    </row>
    <row r="861" spans="1:7">
      <c r="B861" s="26" t="s">
        <v>399</v>
      </c>
      <c r="C861" s="32">
        <v>0</v>
      </c>
      <c r="D861" s="33">
        <v>16</v>
      </c>
      <c r="E861" s="33">
        <v>25</v>
      </c>
      <c r="F861" s="33">
        <v>52</v>
      </c>
      <c r="G861" s="33">
        <v>93</v>
      </c>
    </row>
    <row r="862" spans="1:7">
      <c r="B862" s="26" t="s">
        <v>400</v>
      </c>
      <c r="C862" s="32">
        <v>0</v>
      </c>
      <c r="D862" s="33">
        <v>12</v>
      </c>
      <c r="E862" s="33">
        <v>20</v>
      </c>
      <c r="F862" s="33">
        <v>55</v>
      </c>
      <c r="G862" s="33">
        <v>87</v>
      </c>
    </row>
    <row r="863" spans="1:7">
      <c r="B863" s="26" t="s">
        <v>401</v>
      </c>
      <c r="C863" s="32">
        <v>0</v>
      </c>
      <c r="D863" s="33">
        <v>15</v>
      </c>
      <c r="E863" s="33">
        <v>24</v>
      </c>
      <c r="F863" s="33">
        <v>54</v>
      </c>
      <c r="G863" s="33">
        <v>93</v>
      </c>
    </row>
    <row r="864" spans="1:7">
      <c r="B864" s="26" t="s">
        <v>402</v>
      </c>
      <c r="C864" s="32">
        <v>0</v>
      </c>
      <c r="D864" s="33">
        <v>15</v>
      </c>
      <c r="E864" s="33">
        <v>14</v>
      </c>
      <c r="F864" s="33">
        <v>54</v>
      </c>
      <c r="G864" s="33">
        <v>83</v>
      </c>
    </row>
    <row r="865" spans="2:7">
      <c r="B865" s="26" t="s">
        <v>403</v>
      </c>
      <c r="C865" s="32">
        <v>0</v>
      </c>
      <c r="D865" s="33">
        <v>9</v>
      </c>
      <c r="E865" s="33">
        <v>18</v>
      </c>
      <c r="F865" s="33">
        <v>58</v>
      </c>
      <c r="G865" s="33">
        <v>85</v>
      </c>
    </row>
    <row r="866" spans="2:7">
      <c r="B866" s="26" t="s">
        <v>404</v>
      </c>
      <c r="C866" s="32">
        <v>0</v>
      </c>
      <c r="D866" s="33">
        <v>15</v>
      </c>
      <c r="E866" s="33">
        <v>27</v>
      </c>
      <c r="F866" s="33">
        <v>53</v>
      </c>
      <c r="G866" s="33">
        <v>95</v>
      </c>
    </row>
    <row r="867" spans="2:7">
      <c r="B867" s="26" t="s">
        <v>405</v>
      </c>
      <c r="C867" s="32">
        <v>0</v>
      </c>
      <c r="D867" s="33">
        <v>16</v>
      </c>
      <c r="E867" s="33">
        <v>24</v>
      </c>
      <c r="F867" s="33">
        <v>50</v>
      </c>
      <c r="G867" s="33">
        <v>90</v>
      </c>
    </row>
    <row r="868" spans="2:7">
      <c r="B868" s="26" t="s">
        <v>406</v>
      </c>
      <c r="C868" s="32">
        <v>0</v>
      </c>
      <c r="D868" s="33">
        <v>31</v>
      </c>
      <c r="E868" s="33">
        <v>17</v>
      </c>
      <c r="F868" s="33">
        <v>59</v>
      </c>
      <c r="G868" s="33">
        <v>107</v>
      </c>
    </row>
    <row r="869" spans="2:7">
      <c r="B869" s="26" t="s">
        <v>407</v>
      </c>
      <c r="C869" s="32">
        <v>0</v>
      </c>
      <c r="D869" s="33">
        <v>22</v>
      </c>
      <c r="E869" s="33">
        <v>26</v>
      </c>
      <c r="F869" s="33">
        <v>55</v>
      </c>
      <c r="G869" s="33">
        <v>103</v>
      </c>
    </row>
    <row r="870" spans="2:7">
      <c r="B870" s="26" t="s">
        <v>408</v>
      </c>
      <c r="C870" s="32">
        <v>0</v>
      </c>
      <c r="D870" s="33">
        <v>18</v>
      </c>
      <c r="E870" s="33">
        <v>24</v>
      </c>
      <c r="F870" s="33">
        <v>54</v>
      </c>
      <c r="G870" s="33">
        <v>96</v>
      </c>
    </row>
    <row r="871" spans="2:7">
      <c r="B871" s="26" t="s">
        <v>409</v>
      </c>
      <c r="C871" s="32">
        <v>0</v>
      </c>
      <c r="D871" s="33">
        <v>13</v>
      </c>
      <c r="E871" s="33">
        <v>20</v>
      </c>
      <c r="F871" s="33">
        <v>56</v>
      </c>
      <c r="G871" s="33">
        <v>89</v>
      </c>
    </row>
    <row r="872" spans="2:7">
      <c r="B872" s="26" t="s">
        <v>410</v>
      </c>
      <c r="C872" s="32">
        <v>0</v>
      </c>
      <c r="D872" s="33">
        <v>15</v>
      </c>
      <c r="E872" s="33">
        <v>14</v>
      </c>
      <c r="F872" s="33">
        <v>58</v>
      </c>
      <c r="G872" s="33">
        <v>87</v>
      </c>
    </row>
    <row r="873" spans="2:7">
      <c r="B873" s="26" t="s">
        <v>411</v>
      </c>
      <c r="C873" s="32">
        <v>0</v>
      </c>
      <c r="D873" s="33">
        <v>12</v>
      </c>
      <c r="E873" s="33">
        <v>19</v>
      </c>
      <c r="F873" s="33">
        <v>46</v>
      </c>
      <c r="G873" s="33">
        <v>77</v>
      </c>
    </row>
    <row r="874" spans="2:7">
      <c r="B874" s="26" t="s">
        <v>412</v>
      </c>
      <c r="C874" s="32">
        <v>0</v>
      </c>
      <c r="D874" s="33">
        <v>11</v>
      </c>
      <c r="E874" s="33">
        <v>17</v>
      </c>
      <c r="F874" s="33">
        <v>44</v>
      </c>
      <c r="G874" s="33">
        <v>72</v>
      </c>
    </row>
    <row r="875" spans="2:7">
      <c r="B875" s="26" t="s">
        <v>413</v>
      </c>
      <c r="C875" s="32">
        <v>0</v>
      </c>
      <c r="D875" s="33">
        <v>23</v>
      </c>
      <c r="E875" s="33">
        <v>32</v>
      </c>
      <c r="F875" s="33">
        <v>75</v>
      </c>
      <c r="G875" s="33">
        <v>130</v>
      </c>
    </row>
    <row r="876" spans="2:7">
      <c r="B876" s="26" t="s">
        <v>414</v>
      </c>
      <c r="C876" s="32">
        <v>0</v>
      </c>
      <c r="D876" s="33">
        <v>7</v>
      </c>
      <c r="E876" s="33">
        <v>24</v>
      </c>
      <c r="F876" s="33">
        <v>48</v>
      </c>
      <c r="G876" s="33">
        <v>79</v>
      </c>
    </row>
    <row r="877" spans="2:7">
      <c r="B877" s="26" t="s">
        <v>415</v>
      </c>
      <c r="C877" s="32">
        <v>0</v>
      </c>
      <c r="D877" s="33">
        <v>10</v>
      </c>
      <c r="E877" s="33">
        <v>23</v>
      </c>
      <c r="F877" s="33">
        <v>42</v>
      </c>
      <c r="G877" s="33">
        <v>75</v>
      </c>
    </row>
    <row r="878" spans="2:7">
      <c r="B878" s="26" t="s">
        <v>416</v>
      </c>
      <c r="C878" s="32">
        <v>0</v>
      </c>
      <c r="D878" s="33">
        <v>9</v>
      </c>
      <c r="E878" s="33">
        <v>27</v>
      </c>
      <c r="F878" s="33">
        <v>60</v>
      </c>
      <c r="G878" s="33">
        <v>96</v>
      </c>
    </row>
    <row r="879" spans="2:7">
      <c r="B879" s="26" t="s">
        <v>417</v>
      </c>
      <c r="C879" s="32">
        <v>0</v>
      </c>
      <c r="D879" s="33">
        <v>8</v>
      </c>
      <c r="E879" s="33">
        <v>13</v>
      </c>
      <c r="F879" s="33">
        <v>44</v>
      </c>
      <c r="G879" s="33">
        <v>65</v>
      </c>
    </row>
    <row r="880" spans="2:7">
      <c r="B880" s="26" t="s">
        <v>418</v>
      </c>
      <c r="C880" s="32">
        <v>0</v>
      </c>
      <c r="D880" s="33">
        <v>12</v>
      </c>
      <c r="E880" s="33">
        <v>11</v>
      </c>
      <c r="F880" s="33">
        <v>53</v>
      </c>
      <c r="G880" s="33">
        <v>76</v>
      </c>
    </row>
    <row r="881" spans="2:7">
      <c r="B881" s="26" t="s">
        <v>419</v>
      </c>
      <c r="C881" s="32">
        <v>0</v>
      </c>
      <c r="D881" s="33">
        <v>12</v>
      </c>
      <c r="E881" s="33">
        <v>10</v>
      </c>
      <c r="F881" s="33">
        <v>45</v>
      </c>
      <c r="G881" s="33">
        <v>67</v>
      </c>
    </row>
    <row r="882" spans="2:7">
      <c r="B882" s="26" t="s">
        <v>420</v>
      </c>
      <c r="C882" s="32">
        <v>0</v>
      </c>
      <c r="D882" s="33">
        <v>17</v>
      </c>
      <c r="E882" s="33">
        <v>24</v>
      </c>
      <c r="F882" s="33">
        <v>66</v>
      </c>
      <c r="G882" s="33">
        <v>107</v>
      </c>
    </row>
    <row r="883" spans="2:7">
      <c r="B883" s="26" t="s">
        <v>421</v>
      </c>
      <c r="C883" s="32">
        <v>0</v>
      </c>
      <c r="D883" s="33">
        <v>11</v>
      </c>
      <c r="E883" s="33">
        <v>14</v>
      </c>
      <c r="F883" s="33">
        <v>59</v>
      </c>
      <c r="G883" s="33">
        <v>84</v>
      </c>
    </row>
    <row r="884" spans="2:7">
      <c r="B884" s="26" t="s">
        <v>422</v>
      </c>
      <c r="C884" s="32">
        <v>0</v>
      </c>
      <c r="D884" s="33">
        <v>10</v>
      </c>
      <c r="E884" s="33">
        <v>19</v>
      </c>
      <c r="F884" s="33">
        <v>56</v>
      </c>
      <c r="G884" s="33">
        <v>85</v>
      </c>
    </row>
    <row r="885" spans="2:7">
      <c r="B885" s="26" t="s">
        <v>423</v>
      </c>
      <c r="C885" s="32">
        <v>0</v>
      </c>
      <c r="D885" s="33">
        <v>15</v>
      </c>
      <c r="E885" s="33">
        <v>15</v>
      </c>
      <c r="F885" s="33">
        <v>58</v>
      </c>
      <c r="G885" s="33">
        <v>88</v>
      </c>
    </row>
    <row r="886" spans="2:7">
      <c r="B886" s="26" t="s">
        <v>424</v>
      </c>
      <c r="C886" s="32">
        <v>0</v>
      </c>
      <c r="D886" s="33">
        <v>8</v>
      </c>
      <c r="E886" s="33">
        <v>17</v>
      </c>
      <c r="F886" s="33">
        <v>74</v>
      </c>
      <c r="G886" s="33">
        <v>99</v>
      </c>
    </row>
    <row r="887" spans="2:7">
      <c r="B887" s="26" t="s">
        <v>425</v>
      </c>
      <c r="C887" s="32">
        <v>0</v>
      </c>
      <c r="D887" s="33">
        <v>8</v>
      </c>
      <c r="E887" s="33">
        <v>21</v>
      </c>
      <c r="F887" s="33">
        <v>60</v>
      </c>
      <c r="G887" s="33">
        <v>89</v>
      </c>
    </row>
    <row r="888" spans="2:7">
      <c r="B888" s="26" t="s">
        <v>426</v>
      </c>
      <c r="C888" s="32">
        <v>0</v>
      </c>
      <c r="D888" s="33">
        <v>7</v>
      </c>
      <c r="E888" s="33">
        <v>11</v>
      </c>
      <c r="F888" s="33">
        <v>48</v>
      </c>
      <c r="G888" s="33">
        <v>66</v>
      </c>
    </row>
    <row r="889" spans="2:7">
      <c r="B889" s="26" t="s">
        <v>427</v>
      </c>
      <c r="C889" s="32">
        <v>0</v>
      </c>
      <c r="D889" s="33">
        <v>7</v>
      </c>
      <c r="E889" s="33">
        <v>14</v>
      </c>
      <c r="F889" s="33">
        <v>48</v>
      </c>
      <c r="G889" s="33">
        <v>69</v>
      </c>
    </row>
    <row r="890" spans="2:7">
      <c r="B890" s="26" t="s">
        <v>428</v>
      </c>
      <c r="C890" s="32">
        <v>0</v>
      </c>
      <c r="D890" s="33">
        <v>21</v>
      </c>
      <c r="E890" s="33">
        <v>27</v>
      </c>
      <c r="F890" s="33">
        <v>76</v>
      </c>
      <c r="G890" s="33">
        <v>124</v>
      </c>
    </row>
    <row r="891" spans="2:7">
      <c r="B891" s="26" t="s">
        <v>429</v>
      </c>
      <c r="C891" s="32">
        <v>0</v>
      </c>
      <c r="D891" s="33">
        <v>16</v>
      </c>
      <c r="E891" s="33">
        <v>19</v>
      </c>
      <c r="F891" s="33">
        <v>53</v>
      </c>
      <c r="G891" s="33">
        <v>88</v>
      </c>
    </row>
    <row r="892" spans="2:7">
      <c r="B892" s="26" t="s">
        <v>430</v>
      </c>
      <c r="C892" s="32">
        <v>0</v>
      </c>
      <c r="D892" s="33">
        <v>6</v>
      </c>
      <c r="E892" s="33">
        <v>14</v>
      </c>
      <c r="F892" s="33">
        <v>48</v>
      </c>
      <c r="G892" s="33">
        <v>68</v>
      </c>
    </row>
    <row r="893" spans="2:7">
      <c r="B893" s="26" t="s">
        <v>431</v>
      </c>
      <c r="C893" s="32">
        <v>0</v>
      </c>
      <c r="D893" s="33">
        <v>7</v>
      </c>
      <c r="E893" s="33">
        <v>23</v>
      </c>
      <c r="F893" s="33">
        <v>50</v>
      </c>
      <c r="G893" s="33">
        <v>80</v>
      </c>
    </row>
    <row r="894" spans="2:7">
      <c r="B894" s="26" t="s">
        <v>432</v>
      </c>
      <c r="C894" s="32">
        <v>0</v>
      </c>
      <c r="D894" s="33">
        <v>8</v>
      </c>
      <c r="E894" s="33">
        <v>19</v>
      </c>
      <c r="F894" s="33">
        <v>50</v>
      </c>
      <c r="G894" s="33">
        <v>77</v>
      </c>
    </row>
    <row r="895" spans="2:7">
      <c r="B895" s="26" t="s">
        <v>433</v>
      </c>
      <c r="C895" s="32">
        <v>0</v>
      </c>
      <c r="D895" s="33">
        <v>13</v>
      </c>
      <c r="E895" s="33">
        <v>13</v>
      </c>
      <c r="F895" s="33">
        <v>78</v>
      </c>
      <c r="G895" s="33">
        <v>104</v>
      </c>
    </row>
    <row r="896" spans="2:7">
      <c r="B896" s="26" t="s">
        <v>434</v>
      </c>
      <c r="C896" s="32">
        <v>0</v>
      </c>
      <c r="D896" s="33">
        <v>8</v>
      </c>
      <c r="E896" s="33">
        <v>11</v>
      </c>
      <c r="F896" s="33">
        <v>71</v>
      </c>
      <c r="G896" s="33">
        <v>90</v>
      </c>
    </row>
    <row r="897" spans="2:7">
      <c r="B897" s="26" t="s">
        <v>435</v>
      </c>
      <c r="C897" s="32">
        <v>0</v>
      </c>
      <c r="D897" s="33">
        <v>13</v>
      </c>
      <c r="E897" s="33">
        <v>24</v>
      </c>
      <c r="F897" s="33">
        <v>75</v>
      </c>
      <c r="G897" s="33">
        <v>112</v>
      </c>
    </row>
    <row r="898" spans="2:7">
      <c r="B898" s="26" t="s">
        <v>436</v>
      </c>
      <c r="C898" s="32">
        <v>0</v>
      </c>
      <c r="D898" s="33">
        <v>21</v>
      </c>
      <c r="E898" s="33">
        <v>25</v>
      </c>
      <c r="F898" s="33">
        <v>95</v>
      </c>
      <c r="G898" s="33">
        <v>141</v>
      </c>
    </row>
    <row r="899" spans="2:7">
      <c r="B899" s="26" t="s">
        <v>437</v>
      </c>
      <c r="C899" s="32">
        <v>0</v>
      </c>
      <c r="D899" s="33">
        <v>5</v>
      </c>
      <c r="E899" s="33">
        <v>34</v>
      </c>
      <c r="F899" s="33">
        <v>55</v>
      </c>
      <c r="G899" s="33">
        <v>94</v>
      </c>
    </row>
    <row r="900" spans="2:7">
      <c r="B900" s="26" t="s">
        <v>438</v>
      </c>
      <c r="C900" s="32">
        <v>0</v>
      </c>
      <c r="D900" s="33">
        <v>2</v>
      </c>
      <c r="E900" s="33">
        <v>26</v>
      </c>
      <c r="F900" s="33">
        <v>50</v>
      </c>
      <c r="G900" s="33">
        <v>78</v>
      </c>
    </row>
    <row r="901" spans="2:7">
      <c r="B901" s="26" t="s">
        <v>439</v>
      </c>
      <c r="C901" s="32">
        <v>0</v>
      </c>
      <c r="D901" s="33">
        <v>4</v>
      </c>
      <c r="E901" s="33">
        <v>8</v>
      </c>
      <c r="F901" s="33">
        <v>30</v>
      </c>
      <c r="G901" s="33">
        <v>42</v>
      </c>
    </row>
    <row r="902" spans="2:7">
      <c r="B902" s="26" t="s">
        <v>440</v>
      </c>
      <c r="C902" s="32">
        <v>0</v>
      </c>
      <c r="D902" s="33">
        <v>7</v>
      </c>
      <c r="E902" s="33">
        <v>19</v>
      </c>
      <c r="F902" s="33">
        <v>54</v>
      </c>
      <c r="G902" s="33">
        <v>80</v>
      </c>
    </row>
    <row r="903" spans="2:7">
      <c r="B903" s="26" t="s">
        <v>441</v>
      </c>
      <c r="C903" s="32">
        <v>0</v>
      </c>
      <c r="D903" s="33">
        <v>7</v>
      </c>
      <c r="E903" s="33">
        <v>33</v>
      </c>
      <c r="F903" s="33">
        <v>31</v>
      </c>
      <c r="G903" s="33">
        <v>71</v>
      </c>
    </row>
    <row r="904" spans="2:7">
      <c r="B904" s="26" t="s">
        <v>442</v>
      </c>
      <c r="C904" s="32">
        <v>0</v>
      </c>
      <c r="D904" s="33">
        <v>2</v>
      </c>
      <c r="E904" s="33">
        <v>19</v>
      </c>
      <c r="F904" s="33">
        <v>38</v>
      </c>
      <c r="G904" s="33">
        <v>59</v>
      </c>
    </row>
    <row r="905" spans="2:7">
      <c r="B905" s="26" t="s">
        <v>443</v>
      </c>
      <c r="C905" s="32">
        <v>0</v>
      </c>
      <c r="D905" s="33">
        <v>6</v>
      </c>
      <c r="E905" s="33">
        <v>22</v>
      </c>
      <c r="F905" s="33">
        <v>56</v>
      </c>
      <c r="G905" s="33">
        <v>84</v>
      </c>
    </row>
    <row r="906" spans="2:7">
      <c r="B906" s="26" t="s">
        <v>444</v>
      </c>
      <c r="C906" s="32">
        <v>0</v>
      </c>
      <c r="D906" s="33">
        <v>3</v>
      </c>
      <c r="E906" s="33">
        <v>17</v>
      </c>
      <c r="F906" s="33">
        <v>38</v>
      </c>
      <c r="G906" s="33">
        <v>58</v>
      </c>
    </row>
    <row r="907" spans="2:7">
      <c r="B907" s="26" t="s">
        <v>445</v>
      </c>
      <c r="C907" s="32">
        <v>0</v>
      </c>
      <c r="D907" s="33" t="e">
        <f>#REF!</f>
        <v>#REF!</v>
      </c>
      <c r="E907" s="33" t="e">
        <f>#REF!</f>
        <v>#REF!</v>
      </c>
      <c r="F907" s="33" t="e">
        <f>#REF!</f>
        <v>#REF!</v>
      </c>
      <c r="G907" s="33" t="e">
        <f>#REF!</f>
        <v>#REF!</v>
      </c>
    </row>
    <row r="908" spans="2:7">
      <c r="B908" s="26" t="s">
        <v>446</v>
      </c>
      <c r="C908" s="32">
        <v>0</v>
      </c>
      <c r="D908" s="33">
        <v>5</v>
      </c>
      <c r="E908" s="33">
        <v>17</v>
      </c>
      <c r="F908" s="33">
        <v>37</v>
      </c>
      <c r="G908" s="33">
        <v>59</v>
      </c>
    </row>
    <row r="909" spans="2:7">
      <c r="B909" s="26" t="s">
        <v>447</v>
      </c>
      <c r="C909" s="32">
        <v>0</v>
      </c>
      <c r="D909" s="33">
        <v>0</v>
      </c>
      <c r="E909" s="33">
        <v>9</v>
      </c>
      <c r="F909" s="33">
        <v>37</v>
      </c>
      <c r="G909" s="33">
        <v>46</v>
      </c>
    </row>
    <row r="910" spans="2:7">
      <c r="B910" s="26" t="s">
        <v>448</v>
      </c>
      <c r="C910" s="32">
        <v>0</v>
      </c>
      <c r="D910" s="33">
        <v>1</v>
      </c>
      <c r="E910" s="33">
        <v>5</v>
      </c>
      <c r="F910" s="33">
        <v>25</v>
      </c>
      <c r="G910" s="33">
        <v>31</v>
      </c>
    </row>
    <row r="911" spans="2:7">
      <c r="B911" s="26" t="s">
        <v>449</v>
      </c>
      <c r="C911" s="32">
        <v>0</v>
      </c>
      <c r="D911" s="33">
        <v>6</v>
      </c>
      <c r="E911" s="33">
        <v>9</v>
      </c>
      <c r="F911" s="33">
        <v>43</v>
      </c>
      <c r="G911" s="33">
        <v>58</v>
      </c>
    </row>
    <row r="912" spans="2:7">
      <c r="B912" s="26" t="s">
        <v>450</v>
      </c>
      <c r="C912" s="32">
        <v>0</v>
      </c>
      <c r="D912" s="33">
        <v>1</v>
      </c>
      <c r="E912" s="33">
        <v>4</v>
      </c>
      <c r="F912" s="33">
        <v>29</v>
      </c>
      <c r="G912" s="33">
        <v>58</v>
      </c>
    </row>
    <row r="913" spans="2:7">
      <c r="B913" s="26" t="s">
        <v>451</v>
      </c>
      <c r="C913" s="32">
        <v>0</v>
      </c>
      <c r="D913" s="33">
        <v>2</v>
      </c>
      <c r="E913" s="33">
        <v>11</v>
      </c>
      <c r="F913" s="33">
        <v>45</v>
      </c>
      <c r="G913" s="33">
        <v>58</v>
      </c>
    </row>
    <row r="914" spans="2:7">
      <c r="B914" s="26" t="s">
        <v>452</v>
      </c>
      <c r="C914" s="32">
        <v>0</v>
      </c>
      <c r="D914" s="33">
        <v>0</v>
      </c>
      <c r="E914" s="33">
        <v>4</v>
      </c>
      <c r="F914" s="33">
        <v>33</v>
      </c>
      <c r="G914" s="33">
        <v>37</v>
      </c>
    </row>
    <row r="915" spans="2:7">
      <c r="B915" s="26" t="s">
        <v>453</v>
      </c>
      <c r="C915" s="32">
        <v>0</v>
      </c>
      <c r="D915" s="33">
        <v>0</v>
      </c>
      <c r="E915" s="33">
        <v>6</v>
      </c>
      <c r="F915" s="33">
        <v>41</v>
      </c>
      <c r="G915" s="33">
        <v>47</v>
      </c>
    </row>
    <row r="916" spans="2:7">
      <c r="B916" s="26" t="s">
        <v>454</v>
      </c>
      <c r="C916" s="32">
        <v>0</v>
      </c>
      <c r="D916" s="33">
        <v>0</v>
      </c>
      <c r="E916" s="33">
        <v>6</v>
      </c>
      <c r="F916" s="33">
        <v>38</v>
      </c>
      <c r="G916" s="33">
        <v>44</v>
      </c>
    </row>
    <row r="917" spans="2:7">
      <c r="B917" s="26" t="s">
        <v>455</v>
      </c>
      <c r="C917" s="32">
        <v>0</v>
      </c>
      <c r="D917" s="33">
        <v>0</v>
      </c>
      <c r="E917" s="33">
        <v>9</v>
      </c>
      <c r="F917" s="33">
        <v>48</v>
      </c>
      <c r="G917" s="33">
        <v>57</v>
      </c>
    </row>
    <row r="918" spans="2:7">
      <c r="B918" s="26" t="s">
        <v>456</v>
      </c>
      <c r="C918" s="32">
        <v>0</v>
      </c>
      <c r="D918" s="33">
        <v>0</v>
      </c>
      <c r="E918" s="33">
        <v>10</v>
      </c>
      <c r="F918" s="33">
        <v>85</v>
      </c>
      <c r="G918" s="33">
        <v>95</v>
      </c>
    </row>
    <row r="919" spans="2:7">
      <c r="B919" s="26" t="s">
        <v>457</v>
      </c>
      <c r="C919" s="32">
        <v>0</v>
      </c>
      <c r="D919" s="33">
        <v>0</v>
      </c>
      <c r="E919" s="33">
        <v>13</v>
      </c>
      <c r="F919" s="33">
        <v>85</v>
      </c>
      <c r="G919" s="33">
        <v>98</v>
      </c>
    </row>
    <row r="920" spans="2:7">
      <c r="B920" s="26" t="s">
        <v>458</v>
      </c>
      <c r="C920" s="32">
        <v>0</v>
      </c>
      <c r="D920" s="33">
        <v>4</v>
      </c>
      <c r="E920" s="33">
        <v>21</v>
      </c>
      <c r="F920" s="33">
        <v>47</v>
      </c>
      <c r="G920" s="33">
        <v>72</v>
      </c>
    </row>
    <row r="921" spans="2:7">
      <c r="B921" s="26" t="s">
        <v>459</v>
      </c>
      <c r="C921" s="32">
        <v>0</v>
      </c>
      <c r="D921" s="33">
        <v>2</v>
      </c>
      <c r="E921" s="33">
        <v>15</v>
      </c>
      <c r="F921" s="33">
        <v>71</v>
      </c>
      <c r="G921" s="33">
        <v>88</v>
      </c>
    </row>
    <row r="922" spans="2:7">
      <c r="B922" s="26" t="s">
        <v>460</v>
      </c>
      <c r="C922" s="32">
        <v>0</v>
      </c>
      <c r="D922" s="33">
        <v>1</v>
      </c>
      <c r="E922" s="33">
        <v>15</v>
      </c>
      <c r="F922" s="33">
        <v>69</v>
      </c>
      <c r="G922" s="33">
        <v>85</v>
      </c>
    </row>
    <row r="923" spans="2:7">
      <c r="B923" s="26" t="s">
        <v>461</v>
      </c>
      <c r="C923" s="32">
        <v>0</v>
      </c>
      <c r="D923" s="33">
        <v>3</v>
      </c>
      <c r="E923" s="33">
        <v>14</v>
      </c>
      <c r="F923" s="33">
        <v>70</v>
      </c>
      <c r="G923" s="33">
        <v>87</v>
      </c>
    </row>
    <row r="924" spans="2:7">
      <c r="B924" s="26" t="s">
        <v>462</v>
      </c>
      <c r="C924" s="32">
        <v>0</v>
      </c>
      <c r="D924" s="33">
        <v>1</v>
      </c>
      <c r="E924" s="33">
        <v>11</v>
      </c>
      <c r="F924" s="33">
        <v>73</v>
      </c>
      <c r="G924" s="33">
        <v>85</v>
      </c>
    </row>
    <row r="925" spans="2:7">
      <c r="B925" s="26" t="s">
        <v>463</v>
      </c>
      <c r="C925" s="32">
        <v>0</v>
      </c>
      <c r="D925" s="33">
        <v>1</v>
      </c>
      <c r="E925" s="33">
        <v>10</v>
      </c>
      <c r="F925" s="33">
        <v>76</v>
      </c>
      <c r="G925" s="33">
        <v>87</v>
      </c>
    </row>
    <row r="926" spans="2:7">
      <c r="B926" s="26" t="s">
        <v>464</v>
      </c>
      <c r="C926" s="32">
        <v>0</v>
      </c>
      <c r="D926" s="33">
        <v>6</v>
      </c>
      <c r="E926" s="33">
        <v>24</v>
      </c>
      <c r="F926" s="33">
        <v>99</v>
      </c>
      <c r="G926" s="33">
        <v>129</v>
      </c>
    </row>
    <row r="927" spans="2:7">
      <c r="B927" s="26" t="s">
        <v>465</v>
      </c>
      <c r="C927" s="32">
        <v>0</v>
      </c>
      <c r="D927" s="33">
        <v>3</v>
      </c>
      <c r="E927" s="33">
        <v>20</v>
      </c>
      <c r="F927" s="33">
        <v>78</v>
      </c>
      <c r="G927" s="33">
        <v>101</v>
      </c>
    </row>
    <row r="928" spans="2:7">
      <c r="B928" s="26" t="s">
        <v>466</v>
      </c>
      <c r="C928" s="32">
        <v>0</v>
      </c>
      <c r="D928" s="33">
        <v>1</v>
      </c>
      <c r="E928" s="33">
        <v>20</v>
      </c>
      <c r="F928" s="33">
        <v>48</v>
      </c>
      <c r="G928" s="33">
        <v>69</v>
      </c>
    </row>
    <row r="929" spans="2:7">
      <c r="B929" s="26" t="s">
        <v>467</v>
      </c>
      <c r="C929" s="32">
        <v>0</v>
      </c>
      <c r="D929" s="33">
        <v>3</v>
      </c>
      <c r="E929" s="33">
        <v>15</v>
      </c>
      <c r="F929" s="33">
        <v>72</v>
      </c>
      <c r="G929" s="33">
        <v>90</v>
      </c>
    </row>
    <row r="930" spans="2:7">
      <c r="B930" s="26" t="s">
        <v>468</v>
      </c>
      <c r="C930" s="32">
        <v>0</v>
      </c>
      <c r="D930" s="33">
        <v>5</v>
      </c>
      <c r="E930" s="33">
        <v>8</v>
      </c>
      <c r="F930" s="33">
        <v>78</v>
      </c>
      <c r="G930" s="33">
        <v>91</v>
      </c>
    </row>
    <row r="931" spans="2:7">
      <c r="B931" s="26" t="s">
        <v>469</v>
      </c>
      <c r="C931" s="32">
        <v>0</v>
      </c>
      <c r="D931" s="33">
        <v>6</v>
      </c>
      <c r="E931" s="33">
        <v>13</v>
      </c>
      <c r="F931" s="33">
        <v>74</v>
      </c>
      <c r="G931" s="33">
        <v>93</v>
      </c>
    </row>
    <row r="932" spans="2:7">
      <c r="B932" s="26" t="s">
        <v>470</v>
      </c>
      <c r="C932" s="32">
        <v>0</v>
      </c>
      <c r="D932" s="33">
        <v>5</v>
      </c>
      <c r="E932" s="33">
        <v>18</v>
      </c>
      <c r="F932" s="33">
        <v>75</v>
      </c>
      <c r="G932" s="33">
        <v>98</v>
      </c>
    </row>
    <row r="933" spans="2:7">
      <c r="B933" s="26" t="s">
        <v>471</v>
      </c>
      <c r="C933" s="32">
        <v>0</v>
      </c>
      <c r="D933" s="33">
        <v>5</v>
      </c>
      <c r="E933" s="33">
        <v>22</v>
      </c>
      <c r="F933" s="33">
        <v>84</v>
      </c>
      <c r="G933" s="33">
        <v>111</v>
      </c>
    </row>
    <row r="934" spans="2:7">
      <c r="B934" s="26" t="s">
        <v>472</v>
      </c>
      <c r="C934" s="32">
        <v>0</v>
      </c>
      <c r="D934" s="33">
        <v>6</v>
      </c>
      <c r="E934" s="33">
        <v>17</v>
      </c>
      <c r="F934" s="33">
        <v>56</v>
      </c>
      <c r="G934" s="33">
        <v>79</v>
      </c>
    </row>
    <row r="935" spans="2:7">
      <c r="B935" s="26" t="s">
        <v>473</v>
      </c>
      <c r="C935" s="32">
        <v>0</v>
      </c>
      <c r="D935" s="33">
        <v>3</v>
      </c>
      <c r="E935" s="33">
        <v>21</v>
      </c>
      <c r="F935" s="33">
        <v>73</v>
      </c>
      <c r="G935" s="33">
        <v>97</v>
      </c>
    </row>
    <row r="936" spans="2:7">
      <c r="B936" s="26" t="s">
        <v>474</v>
      </c>
      <c r="C936" s="32">
        <v>0</v>
      </c>
      <c r="D936" s="33">
        <v>2</v>
      </c>
      <c r="E936" s="33">
        <v>21</v>
      </c>
      <c r="F936" s="33">
        <v>66</v>
      </c>
      <c r="G936" s="33">
        <v>89</v>
      </c>
    </row>
    <row r="937" spans="2:7">
      <c r="B937" s="26" t="s">
        <v>475</v>
      </c>
      <c r="C937" s="32">
        <v>0</v>
      </c>
      <c r="D937" s="33">
        <v>3</v>
      </c>
      <c r="E937" s="33">
        <v>17</v>
      </c>
      <c r="F937" s="33">
        <v>64</v>
      </c>
      <c r="G937" s="33">
        <v>84</v>
      </c>
    </row>
    <row r="938" spans="2:7">
      <c r="B938" s="26" t="s">
        <v>476</v>
      </c>
      <c r="C938" s="32">
        <v>0</v>
      </c>
      <c r="D938" s="33">
        <v>6</v>
      </c>
      <c r="E938" s="33">
        <v>15</v>
      </c>
      <c r="F938" s="33">
        <v>61</v>
      </c>
      <c r="G938" s="33">
        <v>82</v>
      </c>
    </row>
    <row r="939" spans="2:7">
      <c r="B939" s="26" t="s">
        <v>477</v>
      </c>
      <c r="C939" s="32">
        <v>0</v>
      </c>
      <c r="D939" s="33">
        <v>1</v>
      </c>
      <c r="E939" s="33">
        <v>15</v>
      </c>
      <c r="F939" s="33">
        <v>59</v>
      </c>
      <c r="G939" s="33">
        <v>75</v>
      </c>
    </row>
    <row r="940" spans="2:7">
      <c r="B940" s="26" t="s">
        <v>478</v>
      </c>
      <c r="C940" s="32">
        <v>0</v>
      </c>
      <c r="D940" s="33">
        <v>3</v>
      </c>
      <c r="E940" s="33">
        <v>20</v>
      </c>
      <c r="F940" s="33">
        <v>57</v>
      </c>
      <c r="G940" s="33">
        <v>80</v>
      </c>
    </row>
    <row r="941" spans="2:7">
      <c r="B941" s="26" t="s">
        <v>479</v>
      </c>
      <c r="C941" s="32">
        <v>0</v>
      </c>
      <c r="D941" s="33">
        <v>6</v>
      </c>
      <c r="E941" s="33">
        <v>17</v>
      </c>
      <c r="F941" s="33">
        <v>69</v>
      </c>
      <c r="G941" s="33">
        <v>92</v>
      </c>
    </row>
    <row r="942" spans="2:7">
      <c r="B942" s="26" t="s">
        <v>480</v>
      </c>
      <c r="C942" s="32">
        <v>0</v>
      </c>
      <c r="D942" s="33">
        <v>4</v>
      </c>
      <c r="E942" s="33">
        <v>11</v>
      </c>
      <c r="F942" s="33">
        <v>68</v>
      </c>
      <c r="G942" s="33">
        <v>83</v>
      </c>
    </row>
    <row r="943" spans="2:7">
      <c r="B943" s="26" t="s">
        <v>481</v>
      </c>
      <c r="C943" s="32">
        <v>0</v>
      </c>
      <c r="D943" s="33">
        <v>1</v>
      </c>
      <c r="E943" s="33">
        <v>9</v>
      </c>
      <c r="F943" s="33">
        <v>63</v>
      </c>
      <c r="G943" s="33">
        <v>73</v>
      </c>
    </row>
    <row r="944" spans="2:7">
      <c r="B944" s="26" t="s">
        <v>482</v>
      </c>
      <c r="C944" s="32">
        <v>0</v>
      </c>
      <c r="D944" s="33">
        <v>3</v>
      </c>
      <c r="E944" s="33">
        <v>19</v>
      </c>
      <c r="F944" s="33">
        <v>76</v>
      </c>
      <c r="G944" s="33">
        <v>98</v>
      </c>
    </row>
    <row r="945" spans="2:7">
      <c r="B945" s="26" t="s">
        <v>483</v>
      </c>
      <c r="C945" s="32">
        <v>0</v>
      </c>
      <c r="D945" s="33">
        <v>3</v>
      </c>
      <c r="E945" s="33">
        <v>26</v>
      </c>
      <c r="F945" s="33">
        <v>62</v>
      </c>
      <c r="G945" s="33">
        <v>91</v>
      </c>
    </row>
    <row r="946" spans="2:7">
      <c r="B946" s="26" t="s">
        <v>484</v>
      </c>
      <c r="C946" s="32">
        <v>0</v>
      </c>
      <c r="D946" s="33">
        <v>3</v>
      </c>
      <c r="E946" s="33">
        <v>19</v>
      </c>
      <c r="F946" s="33">
        <v>62</v>
      </c>
      <c r="G946" s="33">
        <v>84</v>
      </c>
    </row>
    <row r="947" spans="2:7">
      <c r="B947" s="26" t="s">
        <v>485</v>
      </c>
      <c r="C947" s="32">
        <v>0</v>
      </c>
      <c r="D947" s="33">
        <v>2</v>
      </c>
      <c r="E947" s="33">
        <v>9</v>
      </c>
      <c r="F947" s="33">
        <v>49</v>
      </c>
      <c r="G947" s="33">
        <v>60</v>
      </c>
    </row>
    <row r="948" spans="2:7">
      <c r="B948" s="26" t="s">
        <v>486</v>
      </c>
      <c r="C948" s="32">
        <v>0</v>
      </c>
      <c r="D948" s="33">
        <v>2</v>
      </c>
      <c r="E948" s="33">
        <v>9</v>
      </c>
      <c r="F948" s="33">
        <v>49</v>
      </c>
      <c r="G948" s="33">
        <v>60</v>
      </c>
    </row>
    <row r="949" spans="2:7">
      <c r="B949" s="26" t="s">
        <v>487</v>
      </c>
      <c r="C949" s="32">
        <v>0</v>
      </c>
      <c r="D949" s="33">
        <v>2</v>
      </c>
      <c r="E949" s="33">
        <v>9</v>
      </c>
      <c r="F949" s="33">
        <v>49</v>
      </c>
      <c r="G949" s="33">
        <v>60</v>
      </c>
    </row>
    <row r="950" spans="2:7">
      <c r="B950" s="26" t="s">
        <v>488</v>
      </c>
      <c r="C950" s="32">
        <v>0</v>
      </c>
      <c r="D950" s="33">
        <v>22</v>
      </c>
      <c r="E950" s="33">
        <v>26</v>
      </c>
      <c r="F950" s="33">
        <v>75</v>
      </c>
      <c r="G950" s="33">
        <v>110</v>
      </c>
    </row>
    <row r="951" spans="2:7">
      <c r="B951" s="26" t="s">
        <v>489</v>
      </c>
      <c r="C951" s="32">
        <v>0</v>
      </c>
      <c r="D951" s="33">
        <v>13</v>
      </c>
      <c r="E951" s="33">
        <v>28</v>
      </c>
      <c r="F951" s="33">
        <v>85</v>
      </c>
      <c r="G951" s="33">
        <v>118</v>
      </c>
    </row>
    <row r="952" spans="2:7">
      <c r="B952" s="26" t="s">
        <v>490</v>
      </c>
      <c r="C952" s="32">
        <v>0</v>
      </c>
      <c r="D952" s="33">
        <v>36</v>
      </c>
      <c r="E952" s="33">
        <v>35</v>
      </c>
      <c r="F952" s="33">
        <v>71</v>
      </c>
      <c r="G952" s="33">
        <v>134</v>
      </c>
    </row>
    <row r="953" spans="2:7">
      <c r="B953" s="26" t="s">
        <v>491</v>
      </c>
      <c r="C953" s="32">
        <v>0</v>
      </c>
      <c r="D953" s="33">
        <v>20</v>
      </c>
      <c r="E953" s="33">
        <v>27</v>
      </c>
      <c r="F953" s="33">
        <v>82</v>
      </c>
      <c r="G953" s="33">
        <v>120</v>
      </c>
    </row>
    <row r="954" spans="2:7">
      <c r="B954" s="26" t="s">
        <v>492</v>
      </c>
      <c r="C954" s="32">
        <v>0</v>
      </c>
      <c r="D954" s="33">
        <v>25</v>
      </c>
      <c r="E954" s="33">
        <v>27</v>
      </c>
      <c r="F954" s="33">
        <v>64</v>
      </c>
      <c r="G954" s="33">
        <v>116</v>
      </c>
    </row>
    <row r="955" spans="2:7">
      <c r="B955" s="26" t="s">
        <v>493</v>
      </c>
      <c r="C955" s="32">
        <v>0</v>
      </c>
      <c r="D955" s="33">
        <v>13</v>
      </c>
      <c r="E955" s="33">
        <v>19</v>
      </c>
      <c r="F955" s="33">
        <v>43</v>
      </c>
      <c r="G955" s="33">
        <v>73</v>
      </c>
    </row>
    <row r="956" spans="2:7">
      <c r="B956" s="26" t="s">
        <v>494</v>
      </c>
      <c r="C956" s="32">
        <v>0</v>
      </c>
      <c r="D956" s="33">
        <v>20</v>
      </c>
      <c r="E956" s="33">
        <v>29</v>
      </c>
      <c r="F956" s="33">
        <v>66</v>
      </c>
      <c r="G956" s="33">
        <v>112</v>
      </c>
    </row>
    <row r="957" spans="2:7">
      <c r="B957" s="26" t="s">
        <v>495</v>
      </c>
      <c r="C957" s="32">
        <v>0</v>
      </c>
      <c r="D957" s="33">
        <v>24</v>
      </c>
      <c r="E957" s="33">
        <v>23</v>
      </c>
      <c r="F957" s="33">
        <v>53</v>
      </c>
      <c r="G957" s="33">
        <v>94</v>
      </c>
    </row>
    <row r="958" spans="2:7">
      <c r="B958" s="26" t="s">
        <v>496</v>
      </c>
      <c r="C958" s="32">
        <v>0</v>
      </c>
      <c r="D958" s="33">
        <v>7</v>
      </c>
      <c r="E958" s="33">
        <v>18</v>
      </c>
      <c r="F958" s="33">
        <v>33</v>
      </c>
      <c r="G958" s="33">
        <v>58</v>
      </c>
    </row>
    <row r="959" spans="2:7">
      <c r="B959" s="26" t="s">
        <v>497</v>
      </c>
      <c r="C959" s="32">
        <v>0</v>
      </c>
      <c r="D959" s="33">
        <v>14</v>
      </c>
      <c r="E959" s="33">
        <v>25</v>
      </c>
      <c r="F959" s="33">
        <v>64</v>
      </c>
      <c r="G959" s="33">
        <v>100</v>
      </c>
    </row>
    <row r="960" spans="2:7">
      <c r="B960" s="26" t="s">
        <v>498</v>
      </c>
      <c r="C960" s="32">
        <v>0</v>
      </c>
      <c r="D960" s="33">
        <v>19</v>
      </c>
      <c r="E960" s="33">
        <v>40</v>
      </c>
      <c r="F960" s="33">
        <v>56</v>
      </c>
      <c r="G960" s="33">
        <v>107</v>
      </c>
    </row>
    <row r="961" spans="2:7">
      <c r="B961" s="26" t="s">
        <v>499</v>
      </c>
      <c r="C961" s="32">
        <v>0</v>
      </c>
      <c r="D961" s="33">
        <v>38</v>
      </c>
      <c r="E961" s="33">
        <v>23</v>
      </c>
      <c r="F961" s="33">
        <v>50</v>
      </c>
      <c r="G961" s="33">
        <v>106</v>
      </c>
    </row>
    <row r="962" spans="2:7">
      <c r="B962" s="26" t="s">
        <v>500</v>
      </c>
      <c r="C962" s="32">
        <v>0</v>
      </c>
      <c r="D962" s="33">
        <v>47</v>
      </c>
      <c r="E962" s="33">
        <v>17</v>
      </c>
      <c r="F962" s="33">
        <v>41</v>
      </c>
      <c r="G962" s="33">
        <v>101</v>
      </c>
    </row>
    <row r="963" spans="2:7">
      <c r="B963" s="26" t="s">
        <v>501</v>
      </c>
      <c r="C963" s="32">
        <v>0</v>
      </c>
      <c r="D963" s="33">
        <v>32</v>
      </c>
      <c r="E963" s="33">
        <v>21</v>
      </c>
      <c r="F963" s="33">
        <v>61</v>
      </c>
      <c r="G963" s="33">
        <v>108</v>
      </c>
    </row>
    <row r="964" spans="2:7">
      <c r="B964" s="26" t="s">
        <v>502</v>
      </c>
      <c r="C964" s="32">
        <v>0</v>
      </c>
      <c r="D964" s="33">
        <v>31</v>
      </c>
      <c r="E964" s="33">
        <v>16</v>
      </c>
      <c r="F964" s="33">
        <v>74</v>
      </c>
      <c r="G964" s="33">
        <v>115</v>
      </c>
    </row>
    <row r="965" spans="2:7">
      <c r="B965" s="26" t="s">
        <v>503</v>
      </c>
      <c r="C965" s="32">
        <v>0</v>
      </c>
      <c r="D965" s="33">
        <v>31</v>
      </c>
      <c r="E965" s="33">
        <v>16</v>
      </c>
      <c r="F965" s="33">
        <v>74</v>
      </c>
      <c r="G965" s="33">
        <v>115</v>
      </c>
    </row>
    <row r="966" spans="2:7">
      <c r="B966" s="26" t="s">
        <v>504</v>
      </c>
      <c r="C966" s="32">
        <v>0</v>
      </c>
      <c r="D966" s="33">
        <v>18</v>
      </c>
      <c r="E966" s="33">
        <v>12</v>
      </c>
      <c r="F966" s="33">
        <v>52</v>
      </c>
      <c r="G966" s="33">
        <v>82</v>
      </c>
    </row>
    <row r="967" spans="2:7">
      <c r="B967" s="26" t="s">
        <v>505</v>
      </c>
      <c r="C967" s="32">
        <v>0</v>
      </c>
      <c r="D967" s="33">
        <v>8</v>
      </c>
      <c r="E967" s="33">
        <v>5</v>
      </c>
      <c r="F967" s="33">
        <v>59</v>
      </c>
      <c r="G967" s="33">
        <v>72</v>
      </c>
    </row>
    <row r="968" spans="2:7">
      <c r="B968" s="26" t="s">
        <v>506</v>
      </c>
      <c r="C968" s="32">
        <v>0</v>
      </c>
      <c r="D968" s="33">
        <v>11</v>
      </c>
      <c r="E968" s="33">
        <v>8</v>
      </c>
      <c r="F968" s="33">
        <v>44</v>
      </c>
      <c r="G968" s="33">
        <v>63</v>
      </c>
    </row>
    <row r="969" spans="2:7">
      <c r="B969" s="26" t="s">
        <v>507</v>
      </c>
      <c r="C969" s="32">
        <v>0</v>
      </c>
      <c r="D969" s="33">
        <v>10</v>
      </c>
      <c r="E969" s="33">
        <v>11</v>
      </c>
      <c r="F969" s="33">
        <v>55</v>
      </c>
      <c r="G969" s="33">
        <v>76</v>
      </c>
    </row>
    <row r="970" spans="2:7">
      <c r="B970" s="26" t="s">
        <v>508</v>
      </c>
      <c r="C970" s="32">
        <v>0</v>
      </c>
      <c r="D970" s="33">
        <f>D234</f>
        <v>6</v>
      </c>
      <c r="E970" s="33">
        <f>E234</f>
        <v>16</v>
      </c>
      <c r="F970" s="33">
        <f>F234</f>
        <v>59</v>
      </c>
      <c r="G970" s="33">
        <f>G234</f>
        <v>89</v>
      </c>
    </row>
    <row r="971" spans="2:7">
      <c r="B971" s="26" t="s">
        <v>509</v>
      </c>
      <c r="C971" s="32">
        <v>0</v>
      </c>
      <c r="D971" s="33">
        <v>5</v>
      </c>
      <c r="E971" s="33">
        <v>9</v>
      </c>
      <c r="F971" s="33">
        <v>43</v>
      </c>
      <c r="G971" s="33">
        <v>57</v>
      </c>
    </row>
    <row r="972" spans="2:7">
      <c r="B972" s="26" t="s">
        <v>510</v>
      </c>
      <c r="C972" s="32">
        <v>0</v>
      </c>
      <c r="D972" s="33">
        <v>12</v>
      </c>
      <c r="E972" s="33">
        <v>11</v>
      </c>
      <c r="F972" s="33">
        <v>51</v>
      </c>
      <c r="G972" s="33">
        <v>74</v>
      </c>
    </row>
    <row r="973" spans="2:7">
      <c r="B973" s="26" t="s">
        <v>961</v>
      </c>
      <c r="C973" s="32">
        <v>0</v>
      </c>
      <c r="D973" s="91">
        <v>10</v>
      </c>
      <c r="E973" s="91">
        <v>13</v>
      </c>
      <c r="F973" s="91">
        <v>48</v>
      </c>
      <c r="G973" s="91">
        <v>71</v>
      </c>
    </row>
    <row r="974" spans="2:7">
      <c r="B974" s="26" t="s">
        <v>963</v>
      </c>
      <c r="C974" s="32">
        <v>0</v>
      </c>
      <c r="D974" s="91">
        <v>12</v>
      </c>
      <c r="E974" s="91">
        <v>20</v>
      </c>
      <c r="F974" s="91">
        <v>68</v>
      </c>
      <c r="G974" s="91">
        <v>98</v>
      </c>
    </row>
    <row r="975" spans="2:7">
      <c r="B975" s="26" t="s">
        <v>965</v>
      </c>
      <c r="C975" s="32">
        <v>0</v>
      </c>
      <c r="D975" s="91">
        <v>9</v>
      </c>
      <c r="E975" s="91">
        <v>17</v>
      </c>
      <c r="F975" s="91">
        <v>50</v>
      </c>
      <c r="G975" s="91">
        <v>74</v>
      </c>
    </row>
    <row r="976" spans="2:7">
      <c r="B976" s="26" t="s">
        <v>967</v>
      </c>
      <c r="C976" s="32">
        <v>0</v>
      </c>
      <c r="D976" s="91">
        <v>11</v>
      </c>
      <c r="E976" s="91">
        <v>7</v>
      </c>
      <c r="F976" s="91">
        <v>44</v>
      </c>
      <c r="G976" s="91">
        <v>60</v>
      </c>
    </row>
    <row r="977" spans="2:7">
      <c r="B977" s="26" t="s">
        <v>970</v>
      </c>
      <c r="C977" s="32">
        <v>0</v>
      </c>
      <c r="D977" s="91">
        <v>2</v>
      </c>
      <c r="E977" s="91">
        <v>0</v>
      </c>
      <c r="F977" s="91">
        <v>35</v>
      </c>
      <c r="G977" s="91">
        <v>35</v>
      </c>
    </row>
    <row r="978" spans="2:7">
      <c r="B978" s="26" t="s">
        <v>972</v>
      </c>
      <c r="C978" s="32">
        <v>0</v>
      </c>
      <c r="D978" s="91">
        <v>2</v>
      </c>
      <c r="E978" s="91">
        <v>6</v>
      </c>
      <c r="F978" s="91">
        <v>73</v>
      </c>
      <c r="G978" s="91">
        <v>79</v>
      </c>
    </row>
    <row r="979" spans="2:7">
      <c r="B979" s="26" t="s">
        <v>973</v>
      </c>
      <c r="C979" s="32">
        <v>0</v>
      </c>
      <c r="D979" s="91">
        <v>5</v>
      </c>
      <c r="E979" s="91">
        <v>5</v>
      </c>
      <c r="F979" s="91">
        <v>59</v>
      </c>
      <c r="G979" s="91">
        <v>67</v>
      </c>
    </row>
    <row r="980" spans="2:7">
      <c r="B980" s="26" t="s">
        <v>976</v>
      </c>
      <c r="C980" s="32">
        <v>0</v>
      </c>
      <c r="D980" s="91">
        <v>8</v>
      </c>
      <c r="E980" s="91">
        <v>12</v>
      </c>
      <c r="F980" s="91">
        <v>50</v>
      </c>
      <c r="G980" s="91">
        <v>68</v>
      </c>
    </row>
    <row r="981" spans="2:7">
      <c r="B981" s="26" t="s">
        <v>979</v>
      </c>
      <c r="C981" s="32">
        <v>0</v>
      </c>
      <c r="D981" s="91">
        <v>4</v>
      </c>
      <c r="E981" s="91">
        <v>14</v>
      </c>
      <c r="F981" s="91">
        <v>43</v>
      </c>
      <c r="G981" s="91">
        <v>60</v>
      </c>
    </row>
    <row r="982" spans="2:7">
      <c r="B982" s="26" t="s">
        <v>981</v>
      </c>
      <c r="C982" s="32">
        <v>0</v>
      </c>
      <c r="D982" s="91">
        <v>6</v>
      </c>
      <c r="E982" s="91">
        <v>7</v>
      </c>
      <c r="F982" s="91">
        <v>50</v>
      </c>
      <c r="G982" s="91">
        <v>62</v>
      </c>
    </row>
    <row r="983" spans="2:7">
      <c r="B983" s="26" t="s">
        <v>984</v>
      </c>
      <c r="C983" s="32">
        <v>0</v>
      </c>
      <c r="D983" s="91">
        <v>3</v>
      </c>
      <c r="E983" s="91">
        <v>16</v>
      </c>
      <c r="F983" s="91">
        <v>66</v>
      </c>
      <c r="G983" s="91">
        <v>83</v>
      </c>
    </row>
    <row r="984" spans="2:7">
      <c r="B984" s="26" t="s">
        <v>986</v>
      </c>
      <c r="C984" s="32">
        <v>0</v>
      </c>
      <c r="D984" s="91">
        <v>2</v>
      </c>
      <c r="E984" s="91">
        <v>14</v>
      </c>
      <c r="F984" s="91">
        <v>74</v>
      </c>
      <c r="G984" s="91">
        <v>88</v>
      </c>
    </row>
    <row r="985" spans="2:7" ht="12" customHeight="1">
      <c r="B985" s="26" t="s">
        <v>988</v>
      </c>
      <c r="C985" s="32">
        <v>0</v>
      </c>
      <c r="D985" s="91">
        <v>3</v>
      </c>
      <c r="E985" s="91">
        <v>16</v>
      </c>
      <c r="F985" s="91">
        <v>66</v>
      </c>
      <c r="G985" s="91">
        <v>83</v>
      </c>
    </row>
    <row r="986" spans="2:7" ht="12" customHeight="1">
      <c r="B986" s="26" t="s">
        <v>990</v>
      </c>
      <c r="C986" s="32">
        <v>0</v>
      </c>
      <c r="D986" s="91">
        <v>0</v>
      </c>
      <c r="E986" s="91">
        <v>8</v>
      </c>
      <c r="F986" s="91">
        <v>78</v>
      </c>
      <c r="G986" s="91">
        <v>86</v>
      </c>
    </row>
    <row r="987" spans="2:7" ht="12" customHeight="1">
      <c r="B987" s="26" t="s">
        <v>991</v>
      </c>
      <c r="C987" s="32">
        <v>0</v>
      </c>
      <c r="D987" s="91">
        <v>1</v>
      </c>
      <c r="E987" s="91">
        <v>15</v>
      </c>
      <c r="F987" s="91">
        <v>67</v>
      </c>
      <c r="G987" s="91">
        <v>82</v>
      </c>
    </row>
    <row r="988" spans="2:7" ht="12" customHeight="1">
      <c r="B988" s="26" t="s">
        <v>994</v>
      </c>
      <c r="C988" s="32">
        <v>0</v>
      </c>
      <c r="D988" s="91">
        <v>1</v>
      </c>
      <c r="E988" s="91">
        <v>19</v>
      </c>
      <c r="F988" s="91">
        <v>49</v>
      </c>
      <c r="G988" s="91">
        <v>68</v>
      </c>
    </row>
    <row r="989" spans="2:7" ht="12" customHeight="1">
      <c r="B989" s="26" t="s">
        <v>995</v>
      </c>
      <c r="C989" s="32">
        <v>0</v>
      </c>
      <c r="D989" s="91">
        <v>1</v>
      </c>
      <c r="E989" s="91">
        <v>16</v>
      </c>
      <c r="F989" s="91">
        <v>51</v>
      </c>
      <c r="G989" s="91">
        <v>67</v>
      </c>
    </row>
    <row r="990" spans="2:7" ht="12" customHeight="1">
      <c r="B990" s="26" t="s">
        <v>997</v>
      </c>
      <c r="C990" s="32">
        <v>0</v>
      </c>
      <c r="D990" s="91">
        <v>2</v>
      </c>
      <c r="E990" s="91">
        <v>24</v>
      </c>
      <c r="F990" s="91">
        <v>65</v>
      </c>
      <c r="G990" s="91">
        <v>88</v>
      </c>
    </row>
    <row r="991" spans="2:7" ht="12" customHeight="1">
      <c r="B991" s="26" t="s">
        <v>999</v>
      </c>
      <c r="C991" s="32">
        <v>0</v>
      </c>
      <c r="D991" s="91">
        <v>2</v>
      </c>
      <c r="E991" s="91">
        <v>17</v>
      </c>
      <c r="F991" s="91">
        <v>63</v>
      </c>
      <c r="G991" s="91">
        <v>79</v>
      </c>
    </row>
    <row r="992" spans="2:7" ht="12" customHeight="1">
      <c r="B992" s="26" t="s">
        <v>1001</v>
      </c>
      <c r="C992" s="32">
        <v>0</v>
      </c>
      <c r="D992" s="91">
        <v>2</v>
      </c>
      <c r="E992" s="91">
        <v>14</v>
      </c>
      <c r="F992" s="91">
        <v>58</v>
      </c>
      <c r="G992" s="91">
        <v>72</v>
      </c>
    </row>
    <row r="993" spans="2:7" ht="12" customHeight="1">
      <c r="B993" s="26" t="s">
        <v>1002</v>
      </c>
      <c r="C993" s="32">
        <v>0</v>
      </c>
      <c r="D993" s="91">
        <v>4</v>
      </c>
      <c r="E993" s="91">
        <v>8</v>
      </c>
      <c r="F993" s="91">
        <v>50</v>
      </c>
      <c r="G993" s="91">
        <v>73</v>
      </c>
    </row>
    <row r="994" spans="2:7" ht="12" customHeight="1">
      <c r="B994" s="26" t="s">
        <v>1006</v>
      </c>
      <c r="C994" s="32">
        <v>0</v>
      </c>
      <c r="D994" s="91">
        <v>13</v>
      </c>
      <c r="E994" s="91">
        <v>17</v>
      </c>
      <c r="F994" s="91">
        <v>60</v>
      </c>
      <c r="G994" s="91">
        <v>73</v>
      </c>
    </row>
    <row r="995" spans="2:7" ht="12" customHeight="1">
      <c r="B995" s="26" t="s">
        <v>1007</v>
      </c>
      <c r="C995" s="32">
        <v>0</v>
      </c>
      <c r="D995" s="91">
        <v>6</v>
      </c>
      <c r="E995" s="91">
        <v>17</v>
      </c>
      <c r="F995" s="91">
        <v>52</v>
      </c>
      <c r="G995" s="91">
        <v>72</v>
      </c>
    </row>
    <row r="996" spans="2:7" ht="12" customHeight="1">
      <c r="B996" s="26" t="s">
        <v>1009</v>
      </c>
      <c r="C996" s="32">
        <v>0</v>
      </c>
      <c r="D996" s="91">
        <v>3</v>
      </c>
      <c r="E996" s="91">
        <v>14</v>
      </c>
      <c r="F996" s="91">
        <v>64</v>
      </c>
      <c r="G996" s="91">
        <v>78</v>
      </c>
    </row>
    <row r="997" spans="2:7" ht="12" customHeight="1">
      <c r="B997" s="26" t="s">
        <v>1011</v>
      </c>
      <c r="C997" s="32">
        <v>0</v>
      </c>
      <c r="D997" s="91">
        <v>4</v>
      </c>
      <c r="E997" s="91">
        <v>14</v>
      </c>
      <c r="F997" s="91">
        <v>63</v>
      </c>
      <c r="G997" s="91">
        <v>79</v>
      </c>
    </row>
    <row r="998" spans="2:7" ht="12" customHeight="1">
      <c r="B998" s="26" t="s">
        <v>1013</v>
      </c>
      <c r="C998" s="32">
        <v>0</v>
      </c>
      <c r="D998" s="91">
        <v>6</v>
      </c>
      <c r="E998" s="91">
        <v>20</v>
      </c>
      <c r="F998" s="91">
        <v>40</v>
      </c>
      <c r="G998" s="91">
        <v>88</v>
      </c>
    </row>
    <row r="999" spans="2:7" ht="12" customHeight="1">
      <c r="B999" s="26" t="s">
        <v>1016</v>
      </c>
      <c r="C999" s="32">
        <v>0</v>
      </c>
      <c r="D999" s="91">
        <v>4</v>
      </c>
      <c r="E999" s="91">
        <v>10</v>
      </c>
      <c r="F999" s="91">
        <v>50</v>
      </c>
      <c r="G999" s="91">
        <v>63</v>
      </c>
    </row>
    <row r="1000" spans="2:7" ht="12" customHeight="1">
      <c r="B1000" s="26" t="s">
        <v>1017</v>
      </c>
      <c r="C1000" s="32">
        <v>0</v>
      </c>
      <c r="D1000" s="91">
        <v>5</v>
      </c>
      <c r="E1000" s="91">
        <v>18</v>
      </c>
      <c r="F1000" s="91">
        <v>60</v>
      </c>
      <c r="G1000" s="91">
        <v>82</v>
      </c>
    </row>
    <row r="1001" spans="2:7" ht="12" customHeight="1">
      <c r="B1001" s="26" t="s">
        <v>1020</v>
      </c>
      <c r="C1001" s="32">
        <v>0</v>
      </c>
      <c r="D1001" s="91">
        <v>6</v>
      </c>
      <c r="E1001" s="91">
        <v>14</v>
      </c>
      <c r="F1001" s="91">
        <v>54</v>
      </c>
      <c r="G1001" s="91">
        <v>72</v>
      </c>
    </row>
    <row r="1002" spans="2:7" ht="12" customHeight="1">
      <c r="B1002" s="26" t="s">
        <v>1021</v>
      </c>
      <c r="C1002" s="32">
        <v>0</v>
      </c>
      <c r="D1002" s="91">
        <v>2</v>
      </c>
      <c r="E1002" s="91">
        <v>16</v>
      </c>
      <c r="F1002" s="91">
        <v>68</v>
      </c>
      <c r="G1002" s="91">
        <v>84</v>
      </c>
    </row>
    <row r="1003" spans="2:7" ht="12" customHeight="1">
      <c r="B1003" s="26" t="s">
        <v>1023</v>
      </c>
      <c r="C1003" s="32">
        <v>0</v>
      </c>
      <c r="D1003" s="91">
        <v>2</v>
      </c>
      <c r="E1003" s="91">
        <v>19</v>
      </c>
      <c r="F1003" s="91">
        <v>44</v>
      </c>
      <c r="G1003" s="91">
        <v>63</v>
      </c>
    </row>
    <row r="1004" spans="2:7" ht="12" customHeight="1">
      <c r="B1004" s="26" t="s">
        <v>1026</v>
      </c>
      <c r="C1004" s="32">
        <v>0</v>
      </c>
      <c r="D1004" s="91">
        <v>2</v>
      </c>
      <c r="E1004" s="91">
        <v>20</v>
      </c>
      <c r="F1004" s="91">
        <v>48</v>
      </c>
      <c r="G1004" s="91">
        <v>68</v>
      </c>
    </row>
    <row r="1005" spans="2:7" ht="12" customHeight="1">
      <c r="B1005" s="26" t="s">
        <v>1027</v>
      </c>
      <c r="C1005" s="32">
        <v>0</v>
      </c>
      <c r="D1005" s="91">
        <v>5</v>
      </c>
      <c r="E1005" s="91">
        <v>16</v>
      </c>
      <c r="F1005" s="91">
        <v>61</v>
      </c>
      <c r="G1005" s="91">
        <v>80</v>
      </c>
    </row>
    <row r="1006" spans="2:7" ht="12" customHeight="1">
      <c r="B1006" s="26" t="s">
        <v>1029</v>
      </c>
      <c r="C1006" s="32">
        <v>0</v>
      </c>
      <c r="D1006" s="91">
        <v>10</v>
      </c>
      <c r="E1006" s="91">
        <v>18</v>
      </c>
      <c r="F1006" s="91">
        <v>54</v>
      </c>
      <c r="G1006" s="91">
        <v>79</v>
      </c>
    </row>
    <row r="1007" spans="2:7" ht="12" customHeight="1">
      <c r="B1007" s="26" t="s">
        <v>1031</v>
      </c>
      <c r="C1007" s="32">
        <v>0</v>
      </c>
      <c r="D1007" s="91">
        <v>9</v>
      </c>
      <c r="E1007" s="91">
        <v>12</v>
      </c>
      <c r="F1007" s="91">
        <v>53</v>
      </c>
      <c r="G1007" s="91">
        <v>71</v>
      </c>
    </row>
    <row r="1008" spans="2:7" ht="12" customHeight="1">
      <c r="B1008" s="26" t="s">
        <v>1033</v>
      </c>
      <c r="C1008" s="32">
        <v>0</v>
      </c>
      <c r="D1008" s="91">
        <v>8</v>
      </c>
      <c r="E1008" s="91">
        <v>11</v>
      </c>
      <c r="F1008" s="91">
        <v>57</v>
      </c>
      <c r="G1008" s="91">
        <v>76</v>
      </c>
    </row>
    <row r="1009" spans="2:7" ht="12" customHeight="1">
      <c r="B1009" s="26" t="s">
        <v>1035</v>
      </c>
      <c r="C1009" s="32">
        <v>0</v>
      </c>
      <c r="D1009" s="91">
        <v>5</v>
      </c>
      <c r="E1009" s="91">
        <v>10</v>
      </c>
      <c r="F1009" s="91">
        <v>53</v>
      </c>
      <c r="G1009" s="91">
        <v>68</v>
      </c>
    </row>
    <row r="1010" spans="2:7" ht="12" customHeight="1">
      <c r="B1010" s="26" t="s">
        <v>1037</v>
      </c>
      <c r="C1010" s="32">
        <v>0</v>
      </c>
      <c r="D1010" s="91">
        <v>2</v>
      </c>
      <c r="E1010" s="91">
        <v>14</v>
      </c>
      <c r="F1010" s="91">
        <v>63</v>
      </c>
      <c r="G1010" s="91">
        <v>79</v>
      </c>
    </row>
    <row r="1011" spans="2:7" ht="12" customHeight="1">
      <c r="B1011" s="26" t="s">
        <v>1039</v>
      </c>
      <c r="C1011" s="32">
        <v>0</v>
      </c>
      <c r="D1011" s="91">
        <v>4</v>
      </c>
      <c r="E1011" s="91">
        <v>12</v>
      </c>
      <c r="F1011" s="91">
        <v>68</v>
      </c>
      <c r="G1011" s="91">
        <v>81</v>
      </c>
    </row>
    <row r="1012" spans="2:7" ht="12" customHeight="1">
      <c r="B1012" s="26" t="s">
        <v>1041</v>
      </c>
      <c r="C1012" s="32">
        <v>0</v>
      </c>
      <c r="D1012" s="91">
        <v>2</v>
      </c>
      <c r="E1012" s="91">
        <v>11</v>
      </c>
      <c r="F1012" s="91">
        <v>58</v>
      </c>
      <c r="G1012" s="91">
        <v>69</v>
      </c>
    </row>
    <row r="1013" spans="2:7" ht="12" customHeight="1">
      <c r="B1013" s="26" t="s">
        <v>1044</v>
      </c>
      <c r="C1013" s="32">
        <v>0</v>
      </c>
      <c r="D1013" s="91">
        <v>3</v>
      </c>
      <c r="E1013" s="91">
        <v>10</v>
      </c>
      <c r="F1013" s="91">
        <v>62</v>
      </c>
      <c r="G1013" s="91">
        <v>72</v>
      </c>
    </row>
    <row r="1014" spans="2:7" ht="12" customHeight="1">
      <c r="B1014" s="26" t="s">
        <v>1047</v>
      </c>
      <c r="C1014" s="32">
        <v>0</v>
      </c>
      <c r="D1014" s="91">
        <v>3</v>
      </c>
      <c r="E1014" s="91">
        <v>11</v>
      </c>
      <c r="F1014" s="91">
        <v>53</v>
      </c>
      <c r="G1014" s="91">
        <v>64</v>
      </c>
    </row>
    <row r="1015" spans="2:7" ht="12" customHeight="1">
      <c r="B1015" s="26" t="s">
        <v>1050</v>
      </c>
      <c r="C1015" s="32">
        <v>0</v>
      </c>
      <c r="D1015" s="91">
        <v>5</v>
      </c>
      <c r="E1015" s="91">
        <v>5</v>
      </c>
      <c r="F1015" s="91">
        <v>54</v>
      </c>
      <c r="G1015" s="91">
        <v>60</v>
      </c>
    </row>
    <row r="1016" spans="2:7" ht="12" customHeight="1">
      <c r="B1016" s="26" t="s">
        <v>1052</v>
      </c>
      <c r="C1016" s="32">
        <v>0</v>
      </c>
      <c r="D1016" s="91">
        <v>7</v>
      </c>
      <c r="E1016" s="91">
        <v>10</v>
      </c>
      <c r="F1016" s="91">
        <v>64</v>
      </c>
      <c r="G1016" s="91">
        <v>78</v>
      </c>
    </row>
    <row r="1017" spans="2:7" ht="12" customHeight="1">
      <c r="B1017" s="26" t="s">
        <v>1056</v>
      </c>
      <c r="C1017" s="32">
        <v>0</v>
      </c>
      <c r="D1017" s="91">
        <v>6</v>
      </c>
      <c r="E1017" s="91">
        <v>12</v>
      </c>
      <c r="F1017" s="91">
        <v>41</v>
      </c>
      <c r="G1017" s="91">
        <v>56</v>
      </c>
    </row>
    <row r="1018" spans="2:7" ht="12" customHeight="1">
      <c r="B1018" s="26" t="s">
        <v>1059</v>
      </c>
      <c r="C1018" s="32">
        <v>0</v>
      </c>
      <c r="D1018" s="91">
        <v>6</v>
      </c>
      <c r="E1018" s="91">
        <v>15</v>
      </c>
      <c r="F1018" s="91">
        <v>53</v>
      </c>
      <c r="G1018" s="91">
        <v>70</v>
      </c>
    </row>
    <row r="1019" spans="2:7" ht="12" customHeight="1">
      <c r="B1019" s="26" t="s">
        <v>1062</v>
      </c>
      <c r="C1019" s="32">
        <v>0</v>
      </c>
      <c r="D1019" s="91">
        <v>6</v>
      </c>
      <c r="E1019" s="91">
        <v>12</v>
      </c>
      <c r="F1019" s="91">
        <v>56</v>
      </c>
      <c r="G1019" s="91">
        <v>70</v>
      </c>
    </row>
    <row r="1020" spans="2:7" ht="12" customHeight="1">
      <c r="B1020" s="26" t="s">
        <v>1065</v>
      </c>
      <c r="C1020" s="32">
        <v>0</v>
      </c>
      <c r="D1020" s="91">
        <v>6</v>
      </c>
      <c r="E1020" s="91">
        <v>12</v>
      </c>
      <c r="F1020" s="91">
        <v>56</v>
      </c>
      <c r="G1020" s="91">
        <v>74</v>
      </c>
    </row>
    <row r="1021" spans="2:7" ht="12" customHeight="1">
      <c r="B1021" s="26" t="s">
        <v>1077</v>
      </c>
      <c r="C1021" s="91">
        <v>3</v>
      </c>
      <c r="D1021" s="91">
        <v>7</v>
      </c>
      <c r="E1021" s="91">
        <v>9</v>
      </c>
      <c r="F1021" s="91">
        <v>55</v>
      </c>
      <c r="G1021" s="91">
        <v>74</v>
      </c>
    </row>
    <row r="1022" spans="2:7" ht="12" customHeight="1">
      <c r="B1022" s="26" t="s">
        <v>1081</v>
      </c>
      <c r="C1022" s="91">
        <v>12</v>
      </c>
      <c r="D1022" s="91">
        <v>7</v>
      </c>
      <c r="E1022" s="91">
        <v>6</v>
      </c>
      <c r="F1022" s="91">
        <v>58</v>
      </c>
      <c r="G1022" s="91">
        <v>83</v>
      </c>
    </row>
    <row r="1023" spans="2:7" ht="12" customHeight="1">
      <c r="B1023" s="26" t="s">
        <v>1084</v>
      </c>
      <c r="C1023" s="91">
        <v>11</v>
      </c>
      <c r="D1023" s="91">
        <v>4</v>
      </c>
      <c r="E1023" s="91">
        <v>6</v>
      </c>
      <c r="F1023" s="91">
        <v>49</v>
      </c>
      <c r="G1023" s="91">
        <v>70</v>
      </c>
    </row>
    <row r="1024" spans="2:7" ht="12" customHeight="1">
      <c r="B1024" s="26" t="s">
        <v>1086</v>
      </c>
      <c r="C1024" s="91">
        <v>11</v>
      </c>
      <c r="D1024" s="91">
        <v>4</v>
      </c>
      <c r="E1024" s="91">
        <v>6</v>
      </c>
      <c r="F1024" s="91">
        <v>49</v>
      </c>
      <c r="G1024" s="91">
        <v>70</v>
      </c>
    </row>
    <row r="1025" spans="2:7" ht="12" customHeight="1">
      <c r="B1025" s="26" t="s">
        <v>1089</v>
      </c>
      <c r="C1025" s="91">
        <v>9</v>
      </c>
      <c r="D1025" s="91">
        <v>7</v>
      </c>
      <c r="E1025" s="91">
        <v>8</v>
      </c>
      <c r="F1025" s="91">
        <v>65</v>
      </c>
      <c r="G1025" s="91">
        <v>89</v>
      </c>
    </row>
    <row r="1026" spans="2:7">
      <c r="B1026" s="26" t="s">
        <v>1092</v>
      </c>
      <c r="C1026" s="91">
        <v>7</v>
      </c>
      <c r="D1026" s="91">
        <v>5</v>
      </c>
      <c r="E1026" s="91">
        <v>6</v>
      </c>
      <c r="F1026" s="91">
        <v>68</v>
      </c>
      <c r="G1026" s="91">
        <v>86</v>
      </c>
    </row>
    <row r="1027" spans="2:7">
      <c r="B1027" s="26" t="s">
        <v>1095</v>
      </c>
      <c r="C1027" s="91">
        <v>5</v>
      </c>
      <c r="D1027" s="91">
        <v>3</v>
      </c>
      <c r="E1027" s="91">
        <v>12</v>
      </c>
      <c r="F1027" s="91">
        <v>66</v>
      </c>
      <c r="G1027" s="91">
        <v>86</v>
      </c>
    </row>
    <row r="1028" spans="2:7">
      <c r="B1028" s="26" t="s">
        <v>1113</v>
      </c>
      <c r="C1028" s="91">
        <v>2</v>
      </c>
      <c r="D1028" s="91">
        <v>4</v>
      </c>
      <c r="E1028" s="91">
        <v>10</v>
      </c>
      <c r="F1028" s="91">
        <v>68</v>
      </c>
      <c r="G1028" s="91">
        <v>84</v>
      </c>
    </row>
    <row r="1029" spans="2:7">
      <c r="B1029" s="26" t="s">
        <v>1116</v>
      </c>
      <c r="C1029" s="91">
        <v>0</v>
      </c>
      <c r="D1029" s="91">
        <v>1</v>
      </c>
      <c r="E1029" s="91">
        <v>8</v>
      </c>
      <c r="F1029" s="91">
        <v>54</v>
      </c>
      <c r="G1029" s="91">
        <v>63</v>
      </c>
    </row>
    <row r="1030" spans="2:7">
      <c r="B1030" s="26" t="s">
        <v>1119</v>
      </c>
      <c r="C1030" s="91">
        <v>0</v>
      </c>
      <c r="D1030" s="91">
        <v>2</v>
      </c>
      <c r="E1030" s="91">
        <v>10</v>
      </c>
      <c r="F1030" s="91">
        <v>70</v>
      </c>
      <c r="G1030" s="91">
        <v>82</v>
      </c>
    </row>
    <row r="1031" spans="2:7">
      <c r="B1031" s="26" t="s">
        <v>1122</v>
      </c>
      <c r="C1031" s="91">
        <v>0</v>
      </c>
      <c r="D1031" s="91">
        <v>3</v>
      </c>
      <c r="E1031" s="91">
        <v>7</v>
      </c>
      <c r="F1031" s="91">
        <v>66</v>
      </c>
      <c r="G1031" s="91">
        <v>76</v>
      </c>
    </row>
    <row r="1032" spans="2:7">
      <c r="B1032" s="26" t="s">
        <v>1125</v>
      </c>
      <c r="C1032" s="91">
        <v>2</v>
      </c>
      <c r="D1032" s="91">
        <v>4</v>
      </c>
      <c r="E1032" s="91">
        <v>4</v>
      </c>
      <c r="F1032" s="91">
        <v>59</v>
      </c>
      <c r="G1032" s="91">
        <v>69</v>
      </c>
    </row>
    <row r="1033" spans="2:7">
      <c r="B1033" s="26" t="s">
        <v>1129</v>
      </c>
      <c r="C1033" s="91">
        <v>2</v>
      </c>
      <c r="D1033" s="91">
        <v>4</v>
      </c>
      <c r="E1033" s="91">
        <v>4</v>
      </c>
      <c r="F1033" s="91">
        <v>59</v>
      </c>
      <c r="G1033" s="91">
        <v>69</v>
      </c>
    </row>
    <row r="1034" spans="2:7">
      <c r="B1034" s="26" t="s">
        <v>1131</v>
      </c>
      <c r="C1034" s="91">
        <v>2</v>
      </c>
      <c r="D1034" s="91">
        <v>4</v>
      </c>
      <c r="E1034" s="91">
        <v>4</v>
      </c>
      <c r="F1034" s="91">
        <v>59</v>
      </c>
      <c r="G1034" s="91">
        <v>69</v>
      </c>
    </row>
    <row r="1035" spans="2:7">
      <c r="B1035" s="26" t="s">
        <v>1133</v>
      </c>
      <c r="C1035" s="91">
        <v>2</v>
      </c>
      <c r="D1035" s="91">
        <v>4</v>
      </c>
      <c r="E1035" s="91">
        <v>15</v>
      </c>
      <c r="F1035" s="91">
        <v>70</v>
      </c>
      <c r="G1035" s="91">
        <v>91</v>
      </c>
    </row>
    <row r="1036" spans="2:7">
      <c r="B1036" s="26" t="s">
        <v>1137</v>
      </c>
      <c r="C1036" s="91">
        <v>2</v>
      </c>
      <c r="D1036" s="91">
        <v>7</v>
      </c>
      <c r="E1036" s="91">
        <v>23</v>
      </c>
      <c r="F1036" s="91">
        <v>65</v>
      </c>
      <c r="G1036" s="91">
        <v>97</v>
      </c>
    </row>
    <row r="1037" spans="2:7">
      <c r="B1037" s="26" t="s">
        <v>1140</v>
      </c>
      <c r="C1037" s="91">
        <v>2</v>
      </c>
      <c r="D1037" s="91">
        <v>6</v>
      </c>
      <c r="E1037" s="91">
        <v>19</v>
      </c>
      <c r="F1037" s="91">
        <v>68</v>
      </c>
      <c r="G1037" s="91">
        <v>95</v>
      </c>
    </row>
    <row r="1038" spans="2:7">
      <c r="B1038" s="26" t="s">
        <v>1143</v>
      </c>
      <c r="C1038" s="91">
        <v>4</v>
      </c>
      <c r="D1038" s="91">
        <v>9</v>
      </c>
      <c r="E1038" s="91">
        <v>27</v>
      </c>
      <c r="F1038" s="91">
        <v>64</v>
      </c>
      <c r="G1038" s="91">
        <v>104</v>
      </c>
    </row>
    <row r="1039" spans="2:7">
      <c r="B1039" s="26" t="s">
        <v>1146</v>
      </c>
      <c r="C1039" s="91">
        <v>5</v>
      </c>
      <c r="D1039" s="91">
        <v>7</v>
      </c>
      <c r="E1039" s="91">
        <v>18</v>
      </c>
      <c r="F1039" s="91">
        <v>50</v>
      </c>
      <c r="G1039" s="91">
        <v>80</v>
      </c>
    </row>
    <row r="1040" spans="2:7">
      <c r="B1040" s="26" t="s">
        <v>1153</v>
      </c>
      <c r="C1040" s="91">
        <v>1</v>
      </c>
      <c r="D1040" s="91">
        <v>4</v>
      </c>
      <c r="E1040" s="91">
        <v>19</v>
      </c>
      <c r="F1040" s="91">
        <v>48</v>
      </c>
      <c r="G1040" s="91">
        <v>72</v>
      </c>
    </row>
    <row r="1041" spans="1:7">
      <c r="B1041" s="26" t="s">
        <v>1161</v>
      </c>
      <c r="C1041" s="91">
        <v>3</v>
      </c>
      <c r="D1041" s="91">
        <v>6</v>
      </c>
      <c r="E1041" s="91">
        <v>12</v>
      </c>
      <c r="F1041" s="91">
        <v>36</v>
      </c>
      <c r="G1041" s="91">
        <v>57</v>
      </c>
    </row>
    <row r="1042" spans="1:7">
      <c r="B1042" s="26" t="s">
        <v>1171</v>
      </c>
      <c r="C1042" s="91">
        <v>0</v>
      </c>
      <c r="D1042" s="91">
        <v>1</v>
      </c>
      <c r="E1042" s="91">
        <v>6</v>
      </c>
      <c r="F1042" s="91">
        <v>25</v>
      </c>
      <c r="G1042" s="91">
        <v>32</v>
      </c>
    </row>
    <row r="1043" spans="1:7">
      <c r="B1043" s="26" t="s">
        <v>1178</v>
      </c>
      <c r="C1043" s="91">
        <v>0</v>
      </c>
      <c r="D1043" s="91">
        <v>1</v>
      </c>
      <c r="E1043" s="91">
        <v>6</v>
      </c>
      <c r="F1043" s="91">
        <v>25</v>
      </c>
      <c r="G1043" s="91">
        <v>32</v>
      </c>
    </row>
    <row r="1044" spans="1:7">
      <c r="B1044" s="26" t="s">
        <v>1181</v>
      </c>
      <c r="C1044" s="91">
        <v>6</v>
      </c>
      <c r="D1044" s="91">
        <v>3</v>
      </c>
      <c r="E1044" s="91">
        <v>15</v>
      </c>
      <c r="F1044" s="91">
        <v>50</v>
      </c>
      <c r="G1044" s="91">
        <v>74</v>
      </c>
    </row>
    <row r="1045" spans="1:7">
      <c r="B1045" s="26" t="s">
        <v>1183</v>
      </c>
      <c r="C1045" s="91">
        <v>3</v>
      </c>
      <c r="D1045" s="91">
        <v>7</v>
      </c>
      <c r="E1045" s="91">
        <v>19</v>
      </c>
      <c r="F1045" s="91">
        <v>41</v>
      </c>
      <c r="G1045" s="91">
        <v>70</v>
      </c>
    </row>
    <row r="1046" spans="1:7">
      <c r="B1046" s="26" t="s">
        <v>1188</v>
      </c>
      <c r="C1046" s="91">
        <v>3</v>
      </c>
      <c r="D1046" s="91">
        <v>8</v>
      </c>
      <c r="E1046" s="91">
        <v>14</v>
      </c>
      <c r="F1046" s="91">
        <v>27</v>
      </c>
      <c r="G1046" s="91">
        <v>52</v>
      </c>
    </row>
    <row r="1047" spans="1:7">
      <c r="B1047" s="26" t="s">
        <v>1190</v>
      </c>
      <c r="C1047" s="91">
        <v>3</v>
      </c>
      <c r="D1047" s="91">
        <v>3</v>
      </c>
      <c r="E1047" s="91">
        <v>6</v>
      </c>
      <c r="F1047" s="91">
        <v>44</v>
      </c>
      <c r="G1047" s="91">
        <v>56</v>
      </c>
    </row>
    <row r="1048" spans="1:7">
      <c r="B1048" s="26" t="s">
        <v>1195</v>
      </c>
      <c r="C1048" s="91">
        <v>1</v>
      </c>
      <c r="D1048" s="91">
        <v>1</v>
      </c>
      <c r="E1048" s="91">
        <v>12</v>
      </c>
      <c r="F1048" s="91">
        <v>45</v>
      </c>
      <c r="G1048" s="91">
        <v>59</v>
      </c>
    </row>
    <row r="1049" spans="1:7">
      <c r="B1049" s="26" t="s">
        <v>1198</v>
      </c>
      <c r="C1049" s="91">
        <v>1</v>
      </c>
      <c r="D1049" s="91">
        <v>2</v>
      </c>
      <c r="E1049" s="91">
        <v>15</v>
      </c>
      <c r="F1049" s="91">
        <v>48</v>
      </c>
      <c r="G1049" s="91">
        <v>66</v>
      </c>
    </row>
    <row r="1050" spans="1:7">
      <c r="A1050" s="348"/>
      <c r="B1050" s="26" t="s">
        <v>1201</v>
      </c>
      <c r="C1050" s="91">
        <v>3</v>
      </c>
      <c r="D1050" s="91">
        <v>5</v>
      </c>
      <c r="E1050" s="91">
        <v>13</v>
      </c>
      <c r="F1050" s="91">
        <v>49</v>
      </c>
      <c r="G1050" s="91">
        <v>81</v>
      </c>
    </row>
    <row r="1051" spans="1:7">
      <c r="A1051" s="348"/>
      <c r="B1051" s="26" t="s">
        <v>1206</v>
      </c>
      <c r="C1051" s="91">
        <f>$C$234</f>
        <v>5</v>
      </c>
      <c r="D1051" s="91">
        <f>$D$234</f>
        <v>6</v>
      </c>
      <c r="E1051" s="91">
        <f>$E$234</f>
        <v>16</v>
      </c>
      <c r="F1051" s="91">
        <f>$F$234</f>
        <v>59</v>
      </c>
      <c r="G1051" s="91">
        <f>$G$234</f>
        <v>89</v>
      </c>
    </row>
    <row r="1052" spans="1:7">
      <c r="B1052" s="46"/>
      <c r="C1052" s="47"/>
      <c r="D1052" s="47"/>
      <c r="E1052" s="47"/>
      <c r="F1052" s="47"/>
      <c r="G1052" s="47"/>
    </row>
    <row r="1053" spans="1:7">
      <c r="B1053" s="34" t="s">
        <v>511</v>
      </c>
      <c r="C1053" s="35">
        <f>SUM(C1050-C1049)/C1049</f>
        <v>2</v>
      </c>
      <c r="D1053" s="35">
        <f t="shared" ref="D1053:G1053" si="2">SUM(D1050-D1049)/D1049</f>
        <v>1.5</v>
      </c>
      <c r="E1053" s="35">
        <f t="shared" si="2"/>
        <v>-0.13333333333333333</v>
      </c>
      <c r="F1053" s="35">
        <f t="shared" si="2"/>
        <v>2.0833333333333332E-2</v>
      </c>
      <c r="G1053" s="35">
        <f t="shared" si="2"/>
        <v>0.22727272727272727</v>
      </c>
    </row>
    <row r="1054" spans="1:7">
      <c r="B1054" s="34" t="s">
        <v>512</v>
      </c>
      <c r="C1054" s="35">
        <f>SUM(C1032-C1028)/C1028</f>
        <v>0</v>
      </c>
      <c r="D1054" s="35">
        <f>SUM(D1032-D1028)/D1028</f>
        <v>0</v>
      </c>
      <c r="E1054" s="35">
        <f>SUM(E1032-E1028)/E1028</f>
        <v>-0.6</v>
      </c>
      <c r="F1054" s="35">
        <f>SUM(F1032-F1028)/F1028</f>
        <v>-0.13235294117647059</v>
      </c>
      <c r="G1054" s="35">
        <f>SUM(G1032-G1028)/G1028</f>
        <v>-0.17857142857142858</v>
      </c>
    </row>
    <row r="1055" spans="1:7">
      <c r="B1055" s="46"/>
      <c r="C1055" s="46"/>
      <c r="D1055" s="47"/>
      <c r="E1055" s="47"/>
      <c r="F1055" s="47"/>
      <c r="G1055" s="47"/>
    </row>
    <row r="1056" spans="1:7">
      <c r="B1056" s="46"/>
      <c r="C1056" s="46"/>
      <c r="D1056" s="47"/>
      <c r="E1056" s="47"/>
      <c r="F1056" s="47"/>
      <c r="G1056" s="47"/>
    </row>
    <row r="1057" spans="2:7">
      <c r="B1057" s="46"/>
      <c r="C1057" s="46"/>
      <c r="D1057" s="47"/>
      <c r="E1057" s="47"/>
      <c r="F1057" s="47"/>
      <c r="G1057" s="47"/>
    </row>
    <row r="1058" spans="2:7">
      <c r="B1058" s="46"/>
      <c r="C1058" s="46"/>
      <c r="D1058" s="47" t="s">
        <v>551</v>
      </c>
      <c r="E1058" s="47"/>
      <c r="F1058" s="47"/>
      <c r="G1058" s="47"/>
    </row>
    <row r="1059" spans="2:7">
      <c r="B1059" s="46"/>
      <c r="C1059" s="46"/>
      <c r="D1059" s="47"/>
      <c r="E1059" s="47"/>
      <c r="F1059" s="47"/>
      <c r="G1059" s="47"/>
    </row>
    <row r="1060" spans="2:7">
      <c r="B1060" s="46"/>
      <c r="C1060" s="46"/>
      <c r="D1060" s="47"/>
      <c r="E1060" s="47"/>
      <c r="F1060" s="47"/>
      <c r="G1060" s="47"/>
    </row>
    <row r="1061" spans="2:7">
      <c r="B1061" s="46"/>
      <c r="C1061" s="46"/>
      <c r="D1061" s="47"/>
      <c r="E1061" s="47"/>
      <c r="F1061" s="47"/>
      <c r="G1061" s="47"/>
    </row>
    <row r="1062" spans="2:7">
      <c r="B1062" s="46"/>
      <c r="C1062" s="46"/>
      <c r="D1062" s="47"/>
      <c r="E1062" s="47"/>
      <c r="F1062" s="47"/>
      <c r="G1062" s="47"/>
    </row>
    <row r="1063" spans="2:7">
      <c r="B1063" s="46"/>
      <c r="C1063" s="46"/>
      <c r="D1063" s="47"/>
      <c r="E1063" s="47"/>
      <c r="F1063" s="47"/>
      <c r="G1063" s="47"/>
    </row>
    <row r="1064" spans="2:7">
      <c r="B1064" s="46"/>
      <c r="C1064" s="46"/>
      <c r="D1064" s="48"/>
      <c r="E1064" s="48"/>
      <c r="F1064" s="48"/>
      <c r="G1064" s="48"/>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2:L846"/>
  <sheetViews>
    <sheetView showGridLines="0" workbookViewId="0">
      <selection activeCell="A37" sqref="A37"/>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2" customFormat="1" ht="22.5">
      <c r="A2" s="122" t="s">
        <v>22</v>
      </c>
    </row>
    <row r="3" spans="1:7" s="120" customFormat="1" ht="16.5">
      <c r="A3" s="123" t="s">
        <v>1208</v>
      </c>
    </row>
    <row r="6" spans="1:7">
      <c r="A6" s="49"/>
      <c r="D6" s="16"/>
      <c r="E6" s="16"/>
      <c r="F6" s="16"/>
      <c r="G6" s="16"/>
    </row>
    <row r="7" spans="1:7">
      <c r="A7" s="15" t="s">
        <v>151</v>
      </c>
      <c r="B7" s="18"/>
      <c r="C7" s="19" t="s">
        <v>1072</v>
      </c>
      <c r="D7" s="19" t="s">
        <v>152</v>
      </c>
      <c r="E7" s="19" t="s">
        <v>153</v>
      </c>
      <c r="F7" s="19" t="s">
        <v>154</v>
      </c>
      <c r="G7" s="19"/>
    </row>
    <row r="8" spans="1:7">
      <c r="A8" s="18" t="s">
        <v>552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5</v>
      </c>
      <c r="E10" s="16">
        <v>4</v>
      </c>
      <c r="F10" s="16">
        <v>3</v>
      </c>
      <c r="G10" s="16">
        <f>F10+E10+D10+C10</f>
        <v>12</v>
      </c>
    </row>
    <row r="11" spans="1:7">
      <c r="A11" s="15" t="s">
        <v>162</v>
      </c>
      <c r="C11" s="16">
        <v>4</v>
      </c>
      <c r="D11" s="16">
        <v>16</v>
      </c>
      <c r="E11" s="16">
        <v>19</v>
      </c>
      <c r="F11" s="16">
        <v>9</v>
      </c>
      <c r="G11" s="16">
        <f>F11+E11+D11+C11</f>
        <v>48</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554</v>
      </c>
      <c r="B15" s="19" t="s">
        <v>156</v>
      </c>
      <c r="C15" s="19" t="s">
        <v>1073</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0</v>
      </c>
      <c r="G17" s="16">
        <f>F17+E17+D17+C17</f>
        <v>0</v>
      </c>
    </row>
    <row r="18" spans="1:12">
      <c r="A18" s="15" t="s">
        <v>162</v>
      </c>
      <c r="C18" s="16">
        <v>0</v>
      </c>
      <c r="D18" s="16">
        <v>0</v>
      </c>
      <c r="E18" s="16">
        <v>0</v>
      </c>
      <c r="F18" s="16">
        <v>0</v>
      </c>
      <c r="G18" s="16">
        <f>F18+E18+D18+C18</f>
        <v>0</v>
      </c>
    </row>
    <row r="20" spans="1:12" ht="34.5">
      <c r="C20" s="22" t="s">
        <v>1074</v>
      </c>
      <c r="D20" s="22" t="s">
        <v>177</v>
      </c>
      <c r="E20" s="22" t="s">
        <v>178</v>
      </c>
      <c r="F20" s="22" t="s">
        <v>179</v>
      </c>
      <c r="G20" s="22" t="s">
        <v>180</v>
      </c>
    </row>
    <row r="21" spans="1:12">
      <c r="C21" s="139">
        <f>C10+C17</f>
        <v>0</v>
      </c>
      <c r="D21" s="139">
        <f>D10+D17</f>
        <v>5</v>
      </c>
      <c r="E21" s="139">
        <f>E10+E17</f>
        <v>4</v>
      </c>
      <c r="F21" s="139">
        <f>F10+F17</f>
        <v>3</v>
      </c>
      <c r="G21" s="139">
        <f>C21+D21+E21+F21</f>
        <v>12</v>
      </c>
    </row>
    <row r="22" spans="1:12">
      <c r="C22" s="16"/>
      <c r="D22" s="16"/>
      <c r="E22" s="16"/>
      <c r="F22" s="16"/>
      <c r="G22" s="16"/>
    </row>
    <row r="23" spans="1:12" ht="34.5">
      <c r="C23" s="22" t="s">
        <v>1076</v>
      </c>
      <c r="D23" s="22" t="s">
        <v>181</v>
      </c>
      <c r="E23" s="22" t="s">
        <v>182</v>
      </c>
      <c r="F23" s="22" t="s">
        <v>183</v>
      </c>
      <c r="G23" s="22" t="s">
        <v>184</v>
      </c>
    </row>
    <row r="24" spans="1:12">
      <c r="C24" s="139">
        <f>C11+C18</f>
        <v>4</v>
      </c>
      <c r="D24" s="139">
        <f>D11+D18</f>
        <v>16</v>
      </c>
      <c r="E24" s="139">
        <f>E11+E18</f>
        <v>19</v>
      </c>
      <c r="F24" s="139">
        <f>F11+F18</f>
        <v>9</v>
      </c>
      <c r="G24" s="139">
        <f>D24+E24+F24+C24</f>
        <v>48</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99" t="s">
        <v>1068</v>
      </c>
      <c r="D30" s="27" t="s">
        <v>1069</v>
      </c>
      <c r="E30" s="27" t="s">
        <v>1070</v>
      </c>
      <c r="F30" s="27" t="s">
        <v>1071</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12</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12</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5</v>
      </c>
      <c r="E263" s="33">
        <f>$E$21</f>
        <v>4</v>
      </c>
      <c r="F263" s="33">
        <f>$F$21</f>
        <v>3</v>
      </c>
      <c r="G263" s="33">
        <f>$G$21</f>
        <v>12</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5</v>
      </c>
      <c r="E268" s="33">
        <f>$E$21</f>
        <v>4</v>
      </c>
      <c r="F268" s="33">
        <f>$F$21</f>
        <v>3</v>
      </c>
      <c r="G268" s="33">
        <f>$G$21</f>
        <v>12</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5</v>
      </c>
      <c r="E284" s="33">
        <f>$E$21</f>
        <v>4</v>
      </c>
      <c r="F284" s="33">
        <f>$F$21</f>
        <v>3</v>
      </c>
      <c r="G284" s="33">
        <f>$G$21</f>
        <v>12</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5</v>
      </c>
      <c r="E321" s="33">
        <f>$E$21</f>
        <v>4</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5</v>
      </c>
      <c r="E326" s="33">
        <f>$E$21</f>
        <v>4</v>
      </c>
      <c r="F326" s="33">
        <f>$F$21</f>
        <v>3</v>
      </c>
      <c r="G326" s="33">
        <f>$G$21</f>
        <v>12</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5</v>
      </c>
      <c r="E348" s="33">
        <f>$E$21</f>
        <v>4</v>
      </c>
      <c r="F348" s="33">
        <f>$F$21</f>
        <v>3</v>
      </c>
      <c r="G348" s="33">
        <f>$G$21</f>
        <v>12</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961</v>
      </c>
      <c r="C355" s="32">
        <v>0</v>
      </c>
      <c r="D355" s="33">
        <v>2</v>
      </c>
      <c r="E355" s="33">
        <v>1</v>
      </c>
      <c r="F355" s="33">
        <v>7</v>
      </c>
      <c r="G355" s="33">
        <v>10</v>
      </c>
      <c r="H355" s="28"/>
      <c r="I355" s="28"/>
      <c r="J355" s="29"/>
      <c r="K355" s="29"/>
      <c r="L355" s="30"/>
    </row>
    <row r="356" spans="1:12" s="17" customFormat="1" ht="12">
      <c r="A356" s="15"/>
      <c r="B356" s="26" t="s">
        <v>963</v>
      </c>
      <c r="C356" s="32">
        <v>0</v>
      </c>
      <c r="D356" s="33">
        <v>3</v>
      </c>
      <c r="E356" s="33">
        <v>1</v>
      </c>
      <c r="F356" s="33">
        <v>2</v>
      </c>
      <c r="G356" s="33">
        <v>6</v>
      </c>
      <c r="H356" s="28"/>
      <c r="I356" s="28"/>
      <c r="J356" s="29"/>
      <c r="K356" s="29"/>
      <c r="L356" s="30"/>
    </row>
    <row r="357" spans="1:12" s="17" customFormat="1" ht="12">
      <c r="A357" s="15"/>
      <c r="B357" s="26" t="s">
        <v>965</v>
      </c>
      <c r="C357" s="32">
        <v>0</v>
      </c>
      <c r="D357" s="33">
        <v>8</v>
      </c>
      <c r="E357" s="33">
        <v>3</v>
      </c>
      <c r="F357" s="33">
        <v>3</v>
      </c>
      <c r="G357" s="33">
        <v>14</v>
      </c>
      <c r="H357" s="28"/>
      <c r="I357" s="28"/>
      <c r="J357" s="29"/>
      <c r="K357" s="29"/>
      <c r="L357" s="30"/>
    </row>
    <row r="358" spans="1:12" s="17" customFormat="1" ht="12">
      <c r="A358" s="15"/>
      <c r="B358" s="26" t="s">
        <v>967</v>
      </c>
      <c r="C358" s="32">
        <v>0</v>
      </c>
      <c r="D358" s="33">
        <v>5</v>
      </c>
      <c r="E358" s="33">
        <v>7</v>
      </c>
      <c r="F358" s="33">
        <v>5</v>
      </c>
      <c r="G358" s="33">
        <v>17</v>
      </c>
      <c r="H358" s="28"/>
      <c r="I358" s="28"/>
      <c r="J358" s="29"/>
      <c r="K358" s="29"/>
      <c r="L358" s="30"/>
    </row>
    <row r="359" spans="1:12" s="17" customFormat="1" ht="12">
      <c r="A359" s="15"/>
      <c r="B359" s="26" t="s">
        <v>970</v>
      </c>
      <c r="C359" s="32">
        <v>0</v>
      </c>
      <c r="D359" s="33">
        <v>3</v>
      </c>
      <c r="E359" s="33">
        <v>2</v>
      </c>
      <c r="F359" s="33">
        <v>6</v>
      </c>
      <c r="G359" s="33">
        <v>11</v>
      </c>
      <c r="H359" s="28"/>
      <c r="I359" s="28"/>
      <c r="J359" s="29"/>
      <c r="K359" s="29"/>
      <c r="L359" s="30"/>
    </row>
    <row r="360" spans="1:12" s="17" customFormat="1" ht="12">
      <c r="A360" s="15"/>
      <c r="B360" s="26" t="s">
        <v>972</v>
      </c>
      <c r="C360" s="32">
        <v>0</v>
      </c>
      <c r="D360" s="33">
        <v>5</v>
      </c>
      <c r="E360" s="33">
        <v>1</v>
      </c>
      <c r="F360" s="33">
        <v>6</v>
      </c>
      <c r="G360" s="33">
        <v>12</v>
      </c>
      <c r="H360" s="28"/>
      <c r="I360" s="28"/>
      <c r="J360" s="29"/>
      <c r="K360" s="29"/>
      <c r="L360" s="30"/>
    </row>
    <row r="361" spans="1:12" s="17" customFormat="1" ht="12">
      <c r="A361" s="15"/>
      <c r="B361" s="26" t="s">
        <v>973</v>
      </c>
      <c r="C361" s="32">
        <v>0</v>
      </c>
      <c r="D361" s="33">
        <v>0</v>
      </c>
      <c r="E361" s="33">
        <v>4</v>
      </c>
      <c r="F361" s="33">
        <v>5</v>
      </c>
      <c r="G361" s="33">
        <v>9</v>
      </c>
      <c r="H361" s="28"/>
      <c r="I361" s="28"/>
      <c r="J361" s="29"/>
      <c r="K361" s="29"/>
      <c r="L361" s="30"/>
    </row>
    <row r="362" spans="1:12" s="17" customFormat="1" ht="12">
      <c r="A362" s="15"/>
      <c r="B362" s="26" t="s">
        <v>976</v>
      </c>
      <c r="C362" s="32">
        <v>0</v>
      </c>
      <c r="D362" s="33">
        <v>1</v>
      </c>
      <c r="E362" s="33">
        <v>1</v>
      </c>
      <c r="F362" s="33">
        <v>8</v>
      </c>
      <c r="G362" s="33">
        <v>10</v>
      </c>
      <c r="H362" s="28"/>
      <c r="I362" s="28"/>
      <c r="J362" s="29"/>
      <c r="K362" s="29"/>
      <c r="L362" s="30"/>
    </row>
    <row r="363" spans="1:12" s="17" customFormat="1" ht="12">
      <c r="A363" s="15"/>
      <c r="B363" s="26" t="s">
        <v>979</v>
      </c>
      <c r="C363" s="32">
        <v>0</v>
      </c>
      <c r="D363" s="33">
        <v>0</v>
      </c>
      <c r="E363" s="33">
        <v>1</v>
      </c>
      <c r="F363" s="33">
        <v>7</v>
      </c>
      <c r="G363" s="33">
        <v>8</v>
      </c>
      <c r="H363" s="28"/>
      <c r="I363" s="28"/>
      <c r="J363" s="29"/>
      <c r="K363" s="29"/>
      <c r="L363" s="30"/>
    </row>
    <row r="364" spans="1:12" s="17" customFormat="1" ht="12">
      <c r="A364" s="15"/>
      <c r="B364" s="26" t="s">
        <v>981</v>
      </c>
      <c r="C364" s="32">
        <v>0</v>
      </c>
      <c r="D364" s="33">
        <v>1</v>
      </c>
      <c r="E364" s="33">
        <v>2</v>
      </c>
      <c r="F364" s="33">
        <v>9</v>
      </c>
      <c r="G364" s="33">
        <v>12</v>
      </c>
      <c r="H364" s="28"/>
      <c r="I364" s="28"/>
      <c r="J364" s="29"/>
      <c r="K364" s="29"/>
      <c r="L364" s="30"/>
    </row>
    <row r="365" spans="1:12" s="17" customFormat="1" ht="12">
      <c r="A365" s="15"/>
      <c r="B365" s="26" t="s">
        <v>984</v>
      </c>
      <c r="C365" s="32">
        <v>0</v>
      </c>
      <c r="D365" s="33">
        <v>0</v>
      </c>
      <c r="E365" s="33">
        <v>3</v>
      </c>
      <c r="F365" s="33">
        <v>4</v>
      </c>
      <c r="G365" s="33">
        <v>13</v>
      </c>
      <c r="H365" s="28"/>
      <c r="I365" s="28"/>
      <c r="J365" s="29"/>
      <c r="K365" s="29"/>
      <c r="L365" s="30"/>
    </row>
    <row r="366" spans="1:12" s="17" customFormat="1" ht="12">
      <c r="A366" s="15"/>
      <c r="B366" s="26" t="s">
        <v>986</v>
      </c>
      <c r="C366" s="32">
        <v>0</v>
      </c>
      <c r="D366" s="33">
        <v>0</v>
      </c>
      <c r="E366" s="33">
        <v>3</v>
      </c>
      <c r="F366" s="33">
        <v>4</v>
      </c>
      <c r="G366" s="33">
        <v>13</v>
      </c>
      <c r="H366" s="28"/>
      <c r="I366" s="28"/>
      <c r="J366" s="29"/>
      <c r="K366" s="29"/>
      <c r="L366" s="30"/>
    </row>
    <row r="367" spans="1:12" s="17" customFormat="1" ht="12">
      <c r="A367" s="15"/>
      <c r="B367" s="26" t="s">
        <v>988</v>
      </c>
      <c r="C367" s="32">
        <v>0</v>
      </c>
      <c r="D367" s="33">
        <v>0</v>
      </c>
      <c r="E367" s="33">
        <v>3</v>
      </c>
      <c r="F367" s="33">
        <v>4</v>
      </c>
      <c r="G367" s="33">
        <v>12</v>
      </c>
      <c r="H367" s="28"/>
      <c r="I367" s="28"/>
      <c r="J367" s="29"/>
      <c r="K367" s="29"/>
      <c r="L367" s="30"/>
    </row>
    <row r="368" spans="1:12" s="17" customFormat="1" ht="12">
      <c r="A368" s="15"/>
      <c r="B368" s="26" t="s">
        <v>990</v>
      </c>
      <c r="C368" s="32">
        <v>0</v>
      </c>
      <c r="D368" s="33">
        <v>0</v>
      </c>
      <c r="E368" s="33">
        <v>3</v>
      </c>
      <c r="F368" s="33">
        <v>4</v>
      </c>
      <c r="G368" s="33">
        <v>15</v>
      </c>
      <c r="H368" s="28"/>
      <c r="I368" s="28"/>
      <c r="J368" s="29"/>
      <c r="K368" s="29"/>
      <c r="L368" s="30"/>
    </row>
    <row r="369" spans="1:12" s="17" customFormat="1" ht="12">
      <c r="A369" s="15"/>
      <c r="B369" s="26" t="s">
        <v>991</v>
      </c>
      <c r="C369" s="32">
        <v>0</v>
      </c>
      <c r="D369" s="33">
        <v>0</v>
      </c>
      <c r="E369" s="33">
        <v>3</v>
      </c>
      <c r="F369" s="33">
        <v>4</v>
      </c>
      <c r="G369" s="33">
        <v>14</v>
      </c>
      <c r="H369" s="28"/>
      <c r="I369" s="28"/>
      <c r="J369" s="29"/>
      <c r="K369" s="29"/>
      <c r="L369" s="30"/>
    </row>
    <row r="370" spans="1:12" s="17" customFormat="1" ht="12">
      <c r="A370" s="15"/>
      <c r="B370" s="26" t="s">
        <v>994</v>
      </c>
      <c r="C370" s="32">
        <v>0</v>
      </c>
      <c r="D370" s="33">
        <v>3</v>
      </c>
      <c r="E370" s="33">
        <v>3</v>
      </c>
      <c r="F370" s="33">
        <v>4</v>
      </c>
      <c r="G370" s="33">
        <v>9</v>
      </c>
      <c r="H370" s="28"/>
      <c r="I370" s="28"/>
      <c r="J370" s="29"/>
      <c r="K370" s="29"/>
      <c r="L370" s="30"/>
    </row>
    <row r="371" spans="1:12" s="17" customFormat="1" ht="12">
      <c r="A371" s="15"/>
      <c r="B371" s="26" t="s">
        <v>995</v>
      </c>
      <c r="C371" s="32">
        <v>0</v>
      </c>
      <c r="D371" s="33">
        <v>3</v>
      </c>
      <c r="E371" s="33">
        <v>3</v>
      </c>
      <c r="F371" s="33">
        <v>4</v>
      </c>
      <c r="G371" s="33">
        <v>13</v>
      </c>
      <c r="H371" s="28"/>
      <c r="I371" s="28"/>
      <c r="J371" s="29"/>
      <c r="K371" s="29"/>
      <c r="L371" s="30"/>
    </row>
    <row r="372" spans="1:12" s="17" customFormat="1" ht="12">
      <c r="A372" s="15"/>
      <c r="B372" s="26" t="s">
        <v>997</v>
      </c>
      <c r="C372" s="32">
        <v>0</v>
      </c>
      <c r="D372" s="33">
        <v>4</v>
      </c>
      <c r="E372" s="33">
        <v>1</v>
      </c>
      <c r="F372" s="33">
        <v>5</v>
      </c>
      <c r="G372" s="33">
        <v>10</v>
      </c>
      <c r="H372" s="28"/>
      <c r="I372" s="28"/>
      <c r="J372" s="29"/>
      <c r="K372" s="29"/>
      <c r="L372" s="30"/>
    </row>
    <row r="373" spans="1:12" s="17" customFormat="1" ht="12">
      <c r="A373" s="15"/>
      <c r="B373" s="26" t="s">
        <v>999</v>
      </c>
      <c r="C373" s="32">
        <v>0</v>
      </c>
      <c r="D373" s="33">
        <v>3</v>
      </c>
      <c r="E373" s="33">
        <v>3</v>
      </c>
      <c r="F373" s="33">
        <v>8</v>
      </c>
      <c r="G373" s="33">
        <v>14</v>
      </c>
      <c r="H373" s="28"/>
      <c r="I373" s="28"/>
      <c r="J373" s="29"/>
      <c r="K373" s="29"/>
      <c r="L373" s="30"/>
    </row>
    <row r="374" spans="1:12" s="17" customFormat="1" ht="12">
      <c r="A374" s="15"/>
      <c r="B374" s="26" t="s">
        <v>1001</v>
      </c>
      <c r="C374" s="32">
        <v>0</v>
      </c>
      <c r="D374" s="33">
        <v>3</v>
      </c>
      <c r="E374" s="33">
        <v>3</v>
      </c>
      <c r="F374" s="33">
        <v>9</v>
      </c>
      <c r="G374" s="33">
        <v>15</v>
      </c>
      <c r="H374" s="28"/>
      <c r="I374" s="28"/>
      <c r="J374" s="29"/>
      <c r="K374" s="29"/>
      <c r="L374" s="30"/>
    </row>
    <row r="375" spans="1:12" s="17" customFormat="1" ht="12">
      <c r="A375" s="15"/>
      <c r="B375" s="26" t="s">
        <v>1002</v>
      </c>
      <c r="C375" s="32">
        <v>0</v>
      </c>
      <c r="D375" s="33">
        <v>3</v>
      </c>
      <c r="E375" s="33">
        <v>4</v>
      </c>
      <c r="F375" s="33">
        <v>6</v>
      </c>
      <c r="G375" s="33">
        <v>13</v>
      </c>
      <c r="H375" s="28"/>
      <c r="I375" s="28"/>
      <c r="J375" s="29"/>
      <c r="K375" s="29"/>
      <c r="L375" s="30"/>
    </row>
    <row r="376" spans="1:12" s="17" customFormat="1" ht="12">
      <c r="A376" s="15"/>
      <c r="B376" s="26" t="s">
        <v>1006</v>
      </c>
      <c r="C376" s="32">
        <v>0</v>
      </c>
      <c r="D376" s="33">
        <v>3</v>
      </c>
      <c r="E376" s="33">
        <v>3</v>
      </c>
      <c r="F376" s="33">
        <v>3</v>
      </c>
      <c r="G376" s="33">
        <v>9</v>
      </c>
      <c r="H376" s="28"/>
      <c r="I376" s="28"/>
      <c r="J376" s="29"/>
      <c r="K376" s="29"/>
      <c r="L376" s="30"/>
    </row>
    <row r="377" spans="1:12" s="17" customFormat="1" ht="12">
      <c r="A377" s="15"/>
      <c r="B377" s="26" t="s">
        <v>1007</v>
      </c>
      <c r="C377" s="32">
        <v>0</v>
      </c>
      <c r="D377" s="33">
        <v>1</v>
      </c>
      <c r="E377" s="33">
        <v>2</v>
      </c>
      <c r="F377" s="33">
        <v>11</v>
      </c>
      <c r="G377" s="33">
        <v>14</v>
      </c>
      <c r="H377" s="28"/>
      <c r="I377" s="28"/>
      <c r="J377" s="29"/>
      <c r="K377" s="29"/>
      <c r="L377" s="30"/>
    </row>
    <row r="378" spans="1:12" s="17" customFormat="1" ht="12.75" customHeight="1">
      <c r="A378" s="15"/>
      <c r="B378" s="26" t="s">
        <v>1009</v>
      </c>
      <c r="C378" s="32">
        <v>0</v>
      </c>
      <c r="D378" s="33">
        <v>0</v>
      </c>
      <c r="E378" s="33">
        <v>4</v>
      </c>
      <c r="F378" s="33">
        <v>11</v>
      </c>
      <c r="G378" s="33">
        <v>15</v>
      </c>
      <c r="H378" s="28"/>
      <c r="I378" s="28"/>
      <c r="J378" s="29"/>
      <c r="K378" s="29"/>
      <c r="L378" s="30"/>
    </row>
    <row r="379" spans="1:12" s="17" customFormat="1" ht="12.75" customHeight="1">
      <c r="A379" s="15"/>
      <c r="B379" s="26" t="s">
        <v>1011</v>
      </c>
      <c r="C379" s="32">
        <v>0</v>
      </c>
      <c r="D379" s="33">
        <v>3</v>
      </c>
      <c r="E379" s="33">
        <v>1</v>
      </c>
      <c r="F379" s="33">
        <v>12</v>
      </c>
      <c r="G379" s="33">
        <v>16</v>
      </c>
      <c r="H379" s="28"/>
      <c r="I379" s="28"/>
      <c r="J379" s="29"/>
      <c r="K379" s="29"/>
      <c r="L379" s="30"/>
    </row>
    <row r="380" spans="1:12" s="17" customFormat="1" ht="12.75" customHeight="1">
      <c r="A380" s="15"/>
      <c r="B380" s="26" t="s">
        <v>1013</v>
      </c>
      <c r="C380" s="32">
        <v>0</v>
      </c>
      <c r="D380" s="33">
        <v>4</v>
      </c>
      <c r="E380" s="33">
        <v>6</v>
      </c>
      <c r="F380" s="33">
        <v>11</v>
      </c>
      <c r="G380" s="33">
        <v>21</v>
      </c>
      <c r="H380" s="28"/>
      <c r="I380" s="28"/>
      <c r="J380" s="29"/>
      <c r="K380" s="29"/>
      <c r="L380" s="30"/>
    </row>
    <row r="381" spans="1:12" s="17" customFormat="1" ht="12.75" customHeight="1">
      <c r="A381" s="15"/>
      <c r="B381" s="26" t="s">
        <v>1016</v>
      </c>
      <c r="C381" s="32">
        <v>0</v>
      </c>
      <c r="D381" s="33">
        <v>3</v>
      </c>
      <c r="E381" s="33">
        <v>4</v>
      </c>
      <c r="F381" s="33">
        <v>14</v>
      </c>
      <c r="G381" s="33">
        <v>21</v>
      </c>
      <c r="H381" s="28"/>
      <c r="I381" s="28"/>
      <c r="J381" s="29"/>
      <c r="K381" s="29"/>
      <c r="L381" s="30"/>
    </row>
    <row r="382" spans="1:12" s="17" customFormat="1" ht="12.75" customHeight="1">
      <c r="A382" s="15"/>
      <c r="B382" s="26" t="s">
        <v>1017</v>
      </c>
      <c r="C382" s="32">
        <v>0</v>
      </c>
      <c r="D382" s="33">
        <v>4</v>
      </c>
      <c r="E382" s="33">
        <v>2</v>
      </c>
      <c r="F382" s="33">
        <v>11</v>
      </c>
      <c r="G382" s="33">
        <v>17</v>
      </c>
      <c r="H382" s="28"/>
      <c r="I382" s="28"/>
      <c r="J382" s="29"/>
      <c r="K382" s="29"/>
      <c r="L382" s="30"/>
    </row>
    <row r="383" spans="1:12" s="17" customFormat="1" ht="12.75" customHeight="1">
      <c r="A383" s="15"/>
      <c r="B383" s="26" t="s">
        <v>1020</v>
      </c>
      <c r="C383" s="32">
        <v>0</v>
      </c>
      <c r="D383" s="33">
        <v>5</v>
      </c>
      <c r="E383" s="33">
        <v>2</v>
      </c>
      <c r="F383" s="33">
        <v>12</v>
      </c>
      <c r="G383" s="33">
        <v>19</v>
      </c>
      <c r="H383" s="28"/>
      <c r="I383" s="28"/>
      <c r="J383" s="29"/>
      <c r="K383" s="29"/>
      <c r="L383" s="30"/>
    </row>
    <row r="384" spans="1:12" s="17" customFormat="1" ht="12.75" customHeight="1">
      <c r="A384" s="15"/>
      <c r="B384" s="26" t="s">
        <v>1021</v>
      </c>
      <c r="C384" s="32">
        <v>0</v>
      </c>
      <c r="D384" s="33">
        <v>8</v>
      </c>
      <c r="E384" s="33">
        <v>8</v>
      </c>
      <c r="F384" s="33">
        <v>8</v>
      </c>
      <c r="G384" s="33">
        <v>24</v>
      </c>
      <c r="H384" s="28"/>
      <c r="I384" s="28"/>
      <c r="J384" s="29"/>
      <c r="K384" s="29"/>
      <c r="L384" s="30"/>
    </row>
    <row r="385" spans="1:12" s="17" customFormat="1" ht="12.75" customHeight="1">
      <c r="A385" s="15"/>
      <c r="B385" s="26" t="s">
        <v>1023</v>
      </c>
      <c r="C385" s="32">
        <v>0</v>
      </c>
      <c r="D385" s="33">
        <v>6</v>
      </c>
      <c r="E385" s="33">
        <v>3</v>
      </c>
      <c r="F385" s="33">
        <v>9</v>
      </c>
      <c r="G385" s="33">
        <v>18</v>
      </c>
      <c r="H385" s="28"/>
      <c r="I385" s="28"/>
      <c r="J385" s="29"/>
      <c r="K385" s="29"/>
      <c r="L385" s="30"/>
    </row>
    <row r="386" spans="1:12" s="17" customFormat="1" ht="12.75" customHeight="1">
      <c r="A386" s="15"/>
      <c r="B386" s="26" t="s">
        <v>1026</v>
      </c>
      <c r="C386" s="32">
        <v>0</v>
      </c>
      <c r="D386" s="33">
        <v>6</v>
      </c>
      <c r="E386" s="33">
        <v>3</v>
      </c>
      <c r="F386" s="33">
        <v>9</v>
      </c>
      <c r="G386" s="33">
        <v>18</v>
      </c>
      <c r="H386" s="28"/>
      <c r="I386" s="28"/>
      <c r="J386" s="29"/>
      <c r="K386" s="29"/>
      <c r="L386" s="30"/>
    </row>
    <row r="387" spans="1:12" s="17" customFormat="1" ht="12.75" customHeight="1">
      <c r="A387" s="15"/>
      <c r="B387" s="26" t="s">
        <v>1027</v>
      </c>
      <c r="C387" s="32">
        <v>0</v>
      </c>
      <c r="D387" s="33">
        <v>3</v>
      </c>
      <c r="E387" s="33">
        <v>2</v>
      </c>
      <c r="F387" s="33">
        <v>3</v>
      </c>
      <c r="G387" s="33">
        <v>8</v>
      </c>
      <c r="H387" s="28"/>
      <c r="I387" s="28"/>
      <c r="J387" s="29"/>
      <c r="K387" s="29"/>
      <c r="L387" s="30"/>
    </row>
    <row r="388" spans="1:12" s="17" customFormat="1" ht="12.75" customHeight="1">
      <c r="A388" s="15"/>
      <c r="B388" s="26" t="s">
        <v>1029</v>
      </c>
      <c r="C388" s="32">
        <v>0</v>
      </c>
      <c r="D388" s="33">
        <v>2</v>
      </c>
      <c r="E388" s="33">
        <v>1</v>
      </c>
      <c r="F388" s="33">
        <v>6</v>
      </c>
      <c r="G388" s="33">
        <v>9</v>
      </c>
      <c r="H388" s="28"/>
      <c r="I388" s="28"/>
      <c r="J388" s="29"/>
      <c r="K388" s="29"/>
      <c r="L388" s="30"/>
    </row>
    <row r="389" spans="1:12" s="17" customFormat="1" ht="12.75" customHeight="1">
      <c r="A389" s="15"/>
      <c r="B389" s="26" t="s">
        <v>1031</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1033</v>
      </c>
      <c r="C390" s="32">
        <v>0</v>
      </c>
      <c r="D390" s="33">
        <v>3</v>
      </c>
      <c r="E390" s="33">
        <v>7</v>
      </c>
      <c r="F390" s="33">
        <v>9</v>
      </c>
      <c r="G390" s="33">
        <f t="shared" si="0"/>
        <v>19</v>
      </c>
      <c r="H390" s="28"/>
      <c r="I390" s="28"/>
      <c r="J390" s="29"/>
      <c r="K390" s="29"/>
      <c r="L390" s="30"/>
    </row>
    <row r="391" spans="1:12" s="17" customFormat="1" ht="12.75" customHeight="1">
      <c r="A391" s="15"/>
      <c r="B391" s="26" t="s">
        <v>1035</v>
      </c>
      <c r="C391" s="32">
        <v>0</v>
      </c>
      <c r="D391" s="33">
        <v>5</v>
      </c>
      <c r="E391" s="33">
        <v>3</v>
      </c>
      <c r="F391" s="33">
        <v>11</v>
      </c>
      <c r="G391" s="33">
        <f t="shared" si="0"/>
        <v>19</v>
      </c>
      <c r="H391" s="28"/>
      <c r="I391" s="28"/>
      <c r="J391" s="29"/>
      <c r="K391" s="29"/>
      <c r="L391" s="30"/>
    </row>
    <row r="392" spans="1:12" s="17" customFormat="1" ht="12.75" customHeight="1">
      <c r="A392" s="15"/>
      <c r="B392" s="26" t="s">
        <v>1037</v>
      </c>
      <c r="C392" s="32">
        <v>0</v>
      </c>
      <c r="D392" s="33">
        <v>3</v>
      </c>
      <c r="E392" s="33">
        <v>10</v>
      </c>
      <c r="F392" s="33">
        <v>13</v>
      </c>
      <c r="G392" s="33">
        <f t="shared" si="0"/>
        <v>26</v>
      </c>
      <c r="H392" s="28"/>
      <c r="I392" s="28"/>
      <c r="J392" s="29"/>
      <c r="K392" s="29"/>
      <c r="L392" s="30"/>
    </row>
    <row r="393" spans="1:12" s="17" customFormat="1" ht="12.75" customHeight="1">
      <c r="A393" s="15"/>
      <c r="B393" s="26" t="s">
        <v>1039</v>
      </c>
      <c r="C393" s="32">
        <v>0</v>
      </c>
      <c r="D393" s="33">
        <v>8</v>
      </c>
      <c r="E393" s="33">
        <v>17</v>
      </c>
      <c r="F393" s="33">
        <v>14</v>
      </c>
      <c r="G393" s="33">
        <f t="shared" si="0"/>
        <v>39</v>
      </c>
      <c r="H393" s="28"/>
      <c r="I393" s="28"/>
      <c r="J393" s="29"/>
      <c r="K393" s="29"/>
      <c r="L393" s="30"/>
    </row>
    <row r="394" spans="1:12" s="17" customFormat="1" ht="12.75" customHeight="1">
      <c r="A394" s="15"/>
      <c r="B394" s="26" t="s">
        <v>1041</v>
      </c>
      <c r="C394" s="32">
        <v>0</v>
      </c>
      <c r="D394" s="33">
        <v>9</v>
      </c>
      <c r="E394" s="33">
        <v>10</v>
      </c>
      <c r="F394" s="33">
        <v>11</v>
      </c>
      <c r="G394" s="33">
        <v>30</v>
      </c>
      <c r="H394" s="28"/>
      <c r="I394" s="28"/>
      <c r="J394" s="29"/>
      <c r="K394" s="29"/>
      <c r="L394" s="30"/>
    </row>
    <row r="395" spans="1:12" s="17" customFormat="1" ht="12.75" customHeight="1">
      <c r="A395" s="15"/>
      <c r="B395" s="26" t="s">
        <v>1044</v>
      </c>
      <c r="C395" s="32">
        <v>0</v>
      </c>
      <c r="D395" s="33">
        <v>7</v>
      </c>
      <c r="E395" s="33">
        <v>5</v>
      </c>
      <c r="F395" s="33">
        <v>11</v>
      </c>
      <c r="G395" s="33">
        <v>23</v>
      </c>
      <c r="H395" s="28"/>
      <c r="I395" s="28"/>
      <c r="J395" s="29"/>
      <c r="K395" s="29"/>
      <c r="L395" s="30"/>
    </row>
    <row r="396" spans="1:12" s="17" customFormat="1" ht="12.75" customHeight="1">
      <c r="A396" s="15"/>
      <c r="B396" s="26" t="s">
        <v>1047</v>
      </c>
      <c r="C396" s="32">
        <v>0</v>
      </c>
      <c r="D396" s="33">
        <v>3</v>
      </c>
      <c r="E396" s="33">
        <v>5</v>
      </c>
      <c r="F396" s="33">
        <v>8</v>
      </c>
      <c r="G396" s="33">
        <v>16</v>
      </c>
      <c r="H396" s="28"/>
      <c r="I396" s="28"/>
      <c r="J396" s="29"/>
      <c r="K396" s="29"/>
      <c r="L396" s="30"/>
    </row>
    <row r="397" spans="1:12" s="17" customFormat="1" ht="12.75" customHeight="1">
      <c r="A397" s="15"/>
      <c r="B397" s="26" t="s">
        <v>1050</v>
      </c>
      <c r="C397" s="32">
        <v>0</v>
      </c>
      <c r="D397" s="33">
        <v>3</v>
      </c>
      <c r="E397" s="33">
        <v>5</v>
      </c>
      <c r="F397" s="33">
        <v>11</v>
      </c>
      <c r="G397" s="33">
        <v>19</v>
      </c>
      <c r="H397" s="28"/>
      <c r="I397" s="28"/>
      <c r="J397" s="29"/>
      <c r="K397" s="29"/>
      <c r="L397" s="30"/>
    </row>
    <row r="398" spans="1:12" s="17" customFormat="1" ht="12.75" customHeight="1">
      <c r="A398" s="15"/>
      <c r="B398" s="26" t="s">
        <v>1052</v>
      </c>
      <c r="C398" s="32">
        <v>0</v>
      </c>
      <c r="D398" s="33">
        <v>2</v>
      </c>
      <c r="E398" s="33">
        <v>5</v>
      </c>
      <c r="F398" s="33">
        <v>8</v>
      </c>
      <c r="G398" s="33">
        <v>15</v>
      </c>
      <c r="H398" s="28"/>
      <c r="I398" s="28"/>
      <c r="J398" s="29"/>
      <c r="K398" s="29"/>
      <c r="L398" s="30"/>
    </row>
    <row r="399" spans="1:12" s="17" customFormat="1" ht="12.75" customHeight="1">
      <c r="A399" s="15"/>
      <c r="B399" s="26" t="s">
        <v>1056</v>
      </c>
      <c r="C399" s="32">
        <v>0</v>
      </c>
      <c r="D399" s="33">
        <v>4</v>
      </c>
      <c r="E399" s="33">
        <v>5</v>
      </c>
      <c r="F399" s="33">
        <v>6</v>
      </c>
      <c r="G399" s="33">
        <v>15</v>
      </c>
      <c r="H399" s="28"/>
      <c r="I399" s="28"/>
      <c r="J399" s="29"/>
      <c r="K399" s="29"/>
      <c r="L399" s="30"/>
    </row>
    <row r="400" spans="1:12" s="17" customFormat="1" ht="12.75" customHeight="1">
      <c r="A400" s="15"/>
      <c r="B400" s="26" t="s">
        <v>1059</v>
      </c>
      <c r="C400" s="32">
        <v>0</v>
      </c>
      <c r="D400" s="33">
        <v>6</v>
      </c>
      <c r="E400" s="33">
        <v>3</v>
      </c>
      <c r="F400" s="33">
        <v>9</v>
      </c>
      <c r="G400" s="33">
        <v>18</v>
      </c>
      <c r="H400" s="28"/>
      <c r="I400" s="28"/>
      <c r="J400" s="29"/>
      <c r="K400" s="29"/>
      <c r="L400" s="30"/>
    </row>
    <row r="401" spans="1:12" s="17" customFormat="1" ht="12.75" customHeight="1">
      <c r="A401" s="15"/>
      <c r="B401" s="26" t="s">
        <v>1062</v>
      </c>
      <c r="C401" s="32">
        <v>0</v>
      </c>
      <c r="D401" s="33">
        <v>8</v>
      </c>
      <c r="E401" s="33">
        <v>5</v>
      </c>
      <c r="F401" s="33">
        <v>9</v>
      </c>
      <c r="G401" s="33">
        <v>22</v>
      </c>
      <c r="H401" s="28"/>
      <c r="I401" s="28"/>
      <c r="J401" s="29"/>
      <c r="K401" s="29"/>
      <c r="L401" s="30"/>
    </row>
    <row r="402" spans="1:12" s="17" customFormat="1" ht="12.75" customHeight="1">
      <c r="A402" s="15"/>
      <c r="B402" s="26" t="s">
        <v>1065</v>
      </c>
      <c r="C402" s="32">
        <v>0</v>
      </c>
      <c r="D402" s="33">
        <v>5</v>
      </c>
      <c r="E402" s="33">
        <v>9</v>
      </c>
      <c r="F402" s="33">
        <v>7</v>
      </c>
      <c r="G402" s="33">
        <v>21</v>
      </c>
      <c r="H402" s="28"/>
      <c r="I402" s="28"/>
      <c r="J402" s="29"/>
      <c r="K402" s="29"/>
      <c r="L402" s="30"/>
    </row>
    <row r="403" spans="1:12" s="17" customFormat="1" ht="12.75" customHeight="1">
      <c r="A403" s="15"/>
      <c r="B403" s="26" t="s">
        <v>1077</v>
      </c>
      <c r="C403" s="32">
        <v>0</v>
      </c>
      <c r="D403" s="33">
        <v>8</v>
      </c>
      <c r="E403" s="33">
        <v>3</v>
      </c>
      <c r="F403" s="33">
        <v>8</v>
      </c>
      <c r="G403" s="33">
        <v>19</v>
      </c>
      <c r="H403" s="28"/>
      <c r="I403" s="28"/>
      <c r="J403" s="29"/>
      <c r="K403" s="29"/>
      <c r="L403" s="30"/>
    </row>
    <row r="404" spans="1:12" s="17" customFormat="1" ht="12.75" customHeight="1">
      <c r="A404" s="15"/>
      <c r="B404" s="26" t="s">
        <v>1081</v>
      </c>
      <c r="C404" s="32">
        <v>0</v>
      </c>
      <c r="D404" s="33">
        <v>2</v>
      </c>
      <c r="E404" s="33">
        <v>1</v>
      </c>
      <c r="F404" s="33">
        <v>6</v>
      </c>
      <c r="G404" s="33">
        <v>9</v>
      </c>
      <c r="H404" s="28"/>
      <c r="I404" s="28"/>
      <c r="J404" s="29"/>
      <c r="K404" s="29"/>
      <c r="L404" s="30"/>
    </row>
    <row r="405" spans="1:12" s="17" customFormat="1" ht="12.75" customHeight="1">
      <c r="A405" s="15"/>
      <c r="B405" s="26" t="s">
        <v>1084</v>
      </c>
      <c r="C405" s="32">
        <v>0</v>
      </c>
      <c r="D405" s="33">
        <v>1</v>
      </c>
      <c r="E405" s="33">
        <v>2</v>
      </c>
      <c r="F405" s="33">
        <v>9</v>
      </c>
      <c r="G405" s="33">
        <v>12</v>
      </c>
      <c r="H405" s="28"/>
      <c r="I405" s="28"/>
      <c r="J405" s="29"/>
      <c r="K405" s="29"/>
      <c r="L405" s="30"/>
    </row>
    <row r="406" spans="1:12" s="17" customFormat="1" ht="12.75" customHeight="1">
      <c r="A406" s="15"/>
      <c r="B406" s="26" t="s">
        <v>1086</v>
      </c>
      <c r="C406" s="33">
        <v>0</v>
      </c>
      <c r="D406" s="33">
        <v>0</v>
      </c>
      <c r="E406" s="33">
        <v>0</v>
      </c>
      <c r="F406" s="33">
        <v>11</v>
      </c>
      <c r="G406" s="33">
        <v>11</v>
      </c>
      <c r="H406" s="28"/>
      <c r="I406" s="28"/>
      <c r="J406" s="29"/>
      <c r="K406" s="29"/>
      <c r="L406" s="30"/>
    </row>
    <row r="407" spans="1:12" s="17" customFormat="1" ht="12.75" customHeight="1">
      <c r="A407" s="15"/>
      <c r="B407" s="26" t="s">
        <v>1089</v>
      </c>
      <c r="C407" s="33">
        <v>0</v>
      </c>
      <c r="D407" s="33">
        <v>2</v>
      </c>
      <c r="E407" s="33">
        <v>1</v>
      </c>
      <c r="F407" s="33">
        <v>9</v>
      </c>
      <c r="G407" s="33">
        <v>12</v>
      </c>
      <c r="H407" s="28"/>
      <c r="I407" s="28"/>
      <c r="J407" s="29"/>
      <c r="K407" s="29"/>
      <c r="L407" s="30"/>
    </row>
    <row r="408" spans="1:12" s="17" customFormat="1" ht="12.75" customHeight="1">
      <c r="A408" s="15"/>
      <c r="B408" s="26" t="s">
        <v>1092</v>
      </c>
      <c r="C408" s="33">
        <v>0</v>
      </c>
      <c r="D408" s="33">
        <v>2</v>
      </c>
      <c r="E408" s="33">
        <v>2</v>
      </c>
      <c r="F408" s="33">
        <v>6</v>
      </c>
      <c r="G408" s="33">
        <v>10</v>
      </c>
      <c r="H408" s="28"/>
      <c r="I408" s="28"/>
      <c r="J408" s="29"/>
      <c r="K408" s="29"/>
      <c r="L408" s="30"/>
    </row>
    <row r="409" spans="1:12" s="17" customFormat="1" ht="12.75" customHeight="1">
      <c r="A409" s="15"/>
      <c r="B409" s="26" t="s">
        <v>1095</v>
      </c>
      <c r="C409" s="33">
        <v>0</v>
      </c>
      <c r="D409" s="33">
        <v>5</v>
      </c>
      <c r="E409" s="33">
        <v>2</v>
      </c>
      <c r="F409" s="33">
        <v>8</v>
      </c>
      <c r="G409" s="33">
        <v>15</v>
      </c>
      <c r="H409" s="28"/>
      <c r="I409" s="28"/>
      <c r="J409" s="29"/>
      <c r="K409" s="29"/>
      <c r="L409" s="30"/>
    </row>
    <row r="410" spans="1:12" s="17" customFormat="1" ht="12.75" customHeight="1">
      <c r="A410" s="15"/>
      <c r="B410" s="26" t="s">
        <v>1113</v>
      </c>
      <c r="C410" s="33">
        <v>0</v>
      </c>
      <c r="D410" s="33">
        <v>2</v>
      </c>
      <c r="E410" s="33">
        <v>7</v>
      </c>
      <c r="F410" s="33">
        <v>9</v>
      </c>
      <c r="G410" s="33">
        <v>18</v>
      </c>
      <c r="H410" s="28"/>
      <c r="I410" s="28"/>
      <c r="J410" s="29"/>
      <c r="K410" s="29"/>
      <c r="L410" s="30"/>
    </row>
    <row r="411" spans="1:12" s="17" customFormat="1" ht="12.75" customHeight="1">
      <c r="A411" s="15"/>
      <c r="B411" s="26" t="s">
        <v>1116</v>
      </c>
      <c r="C411" s="33">
        <v>0</v>
      </c>
      <c r="D411" s="33">
        <v>7</v>
      </c>
      <c r="E411" s="33">
        <v>2</v>
      </c>
      <c r="F411" s="33">
        <v>5</v>
      </c>
      <c r="G411" s="33">
        <v>14</v>
      </c>
      <c r="H411" s="28"/>
      <c r="I411" s="28"/>
      <c r="J411" s="29"/>
      <c r="K411" s="29"/>
      <c r="L411" s="30"/>
    </row>
    <row r="412" spans="1:12" s="17" customFormat="1" ht="12.75" customHeight="1">
      <c r="A412" s="15"/>
      <c r="B412" s="26" t="s">
        <v>1119</v>
      </c>
      <c r="C412" s="33">
        <v>0</v>
      </c>
      <c r="D412" s="33">
        <v>1</v>
      </c>
      <c r="E412" s="33">
        <v>2</v>
      </c>
      <c r="F412" s="33">
        <v>3</v>
      </c>
      <c r="G412" s="33">
        <v>6</v>
      </c>
      <c r="H412" s="28"/>
      <c r="I412" s="28"/>
      <c r="J412" s="29"/>
      <c r="K412" s="29"/>
      <c r="L412" s="30"/>
    </row>
    <row r="413" spans="1:12" s="17" customFormat="1" ht="12.75" customHeight="1">
      <c r="A413" s="15"/>
      <c r="B413" s="26" t="s">
        <v>1122</v>
      </c>
      <c r="C413" s="33">
        <v>0</v>
      </c>
      <c r="D413" s="33">
        <v>6</v>
      </c>
      <c r="E413" s="33">
        <v>2</v>
      </c>
      <c r="F413" s="33">
        <v>7</v>
      </c>
      <c r="G413" s="33">
        <v>15</v>
      </c>
      <c r="H413" s="28"/>
      <c r="I413" s="28"/>
      <c r="J413" s="29"/>
      <c r="K413" s="29"/>
      <c r="L413" s="30"/>
    </row>
    <row r="414" spans="1:12" s="17" customFormat="1" ht="12.75" customHeight="1">
      <c r="A414" s="15"/>
      <c r="B414" s="26" t="s">
        <v>1125</v>
      </c>
      <c r="C414" s="33">
        <v>0</v>
      </c>
      <c r="D414" s="33">
        <v>4</v>
      </c>
      <c r="E414" s="33">
        <v>6</v>
      </c>
      <c r="F414" s="33">
        <v>6</v>
      </c>
      <c r="G414" s="33">
        <v>16</v>
      </c>
      <c r="H414" s="28"/>
      <c r="I414" s="28"/>
      <c r="J414" s="29"/>
      <c r="K414" s="29"/>
      <c r="L414" s="30"/>
    </row>
    <row r="415" spans="1:12" s="17" customFormat="1" ht="12.75" customHeight="1">
      <c r="A415" s="15"/>
      <c r="B415" s="26" t="s">
        <v>1129</v>
      </c>
      <c r="C415" s="33">
        <v>0</v>
      </c>
      <c r="D415" s="33">
        <v>4</v>
      </c>
      <c r="E415" s="33">
        <v>5</v>
      </c>
      <c r="F415" s="33">
        <v>5</v>
      </c>
      <c r="G415" s="33">
        <v>14</v>
      </c>
      <c r="H415" s="28"/>
      <c r="I415" s="28"/>
      <c r="J415" s="29"/>
      <c r="K415" s="29"/>
      <c r="L415" s="30"/>
    </row>
    <row r="416" spans="1:12" s="17" customFormat="1" ht="12.75" customHeight="1">
      <c r="A416" s="15"/>
      <c r="B416" s="26" t="s">
        <v>1131</v>
      </c>
      <c r="C416" s="33">
        <v>0</v>
      </c>
      <c r="D416" s="33">
        <v>1</v>
      </c>
      <c r="E416" s="33">
        <v>5</v>
      </c>
      <c r="F416" s="33">
        <v>4</v>
      </c>
      <c r="G416" s="33">
        <v>10</v>
      </c>
      <c r="H416" s="28"/>
      <c r="I416" s="28"/>
      <c r="J416" s="29"/>
      <c r="K416" s="29"/>
      <c r="L416" s="30"/>
    </row>
    <row r="417" spans="1:12" s="17" customFormat="1" ht="12.75" customHeight="1">
      <c r="A417" s="15"/>
      <c r="B417" s="26" t="s">
        <v>1133</v>
      </c>
      <c r="C417" s="33">
        <v>0</v>
      </c>
      <c r="D417" s="33">
        <v>5</v>
      </c>
      <c r="E417" s="33">
        <v>4</v>
      </c>
      <c r="F417" s="33">
        <v>6</v>
      </c>
      <c r="G417" s="33">
        <v>15</v>
      </c>
      <c r="H417" s="28"/>
      <c r="I417" s="28"/>
      <c r="J417" s="29"/>
      <c r="K417" s="29"/>
      <c r="L417" s="30"/>
    </row>
    <row r="418" spans="1:12" s="17" customFormat="1" ht="12.75" customHeight="1">
      <c r="A418" s="15"/>
      <c r="B418" s="26" t="s">
        <v>1137</v>
      </c>
      <c r="C418" s="33">
        <v>0</v>
      </c>
      <c r="D418" s="33">
        <v>3</v>
      </c>
      <c r="E418" s="33">
        <v>2</v>
      </c>
      <c r="F418" s="33">
        <v>6</v>
      </c>
      <c r="G418" s="33">
        <v>11</v>
      </c>
      <c r="H418" s="28"/>
      <c r="I418" s="28"/>
      <c r="J418" s="29"/>
      <c r="K418" s="29"/>
      <c r="L418" s="30"/>
    </row>
    <row r="419" spans="1:12" s="17" customFormat="1" ht="12.75" customHeight="1">
      <c r="A419" s="15"/>
      <c r="B419" s="26" t="s">
        <v>1140</v>
      </c>
      <c r="C419" s="33">
        <v>0</v>
      </c>
      <c r="D419" s="33">
        <v>2</v>
      </c>
      <c r="E419" s="33">
        <v>0</v>
      </c>
      <c r="F419" s="33">
        <v>8</v>
      </c>
      <c r="G419" s="33">
        <v>10</v>
      </c>
      <c r="H419" s="28"/>
      <c r="I419" s="28"/>
      <c r="J419" s="29"/>
      <c r="K419" s="29"/>
      <c r="L419" s="30"/>
    </row>
    <row r="420" spans="1:12" s="17" customFormat="1" ht="12.75" customHeight="1">
      <c r="A420" s="15"/>
      <c r="B420" s="26" t="s">
        <v>1143</v>
      </c>
      <c r="C420" s="33">
        <v>1</v>
      </c>
      <c r="D420" s="33">
        <v>0</v>
      </c>
      <c r="E420" s="33">
        <v>1</v>
      </c>
      <c r="F420" s="33">
        <v>7</v>
      </c>
      <c r="G420" s="33">
        <v>9</v>
      </c>
      <c r="H420" s="28"/>
      <c r="I420" s="28"/>
      <c r="J420" s="29"/>
      <c r="K420" s="29"/>
      <c r="L420" s="30"/>
    </row>
    <row r="421" spans="1:12" s="17" customFormat="1" ht="12">
      <c r="A421" s="15"/>
      <c r="B421" s="26" t="s">
        <v>1146</v>
      </c>
      <c r="C421" s="33">
        <v>1</v>
      </c>
      <c r="D421" s="33">
        <v>1</v>
      </c>
      <c r="E421" s="33">
        <v>1</v>
      </c>
      <c r="F421" s="33">
        <v>8</v>
      </c>
      <c r="G421" s="33">
        <v>11</v>
      </c>
      <c r="H421" s="28"/>
      <c r="I421" s="28"/>
      <c r="J421" s="29"/>
      <c r="K421" s="29"/>
      <c r="L421" s="30"/>
    </row>
    <row r="422" spans="1:12" s="17" customFormat="1" ht="12">
      <c r="A422" s="15"/>
      <c r="B422" s="26" t="s">
        <v>1153</v>
      </c>
      <c r="C422" s="33">
        <v>0</v>
      </c>
      <c r="D422" s="33">
        <v>0</v>
      </c>
      <c r="E422" s="33">
        <v>0</v>
      </c>
      <c r="F422" s="33">
        <v>3</v>
      </c>
      <c r="G422" s="33">
        <v>3</v>
      </c>
      <c r="H422" s="28"/>
      <c r="I422" s="28"/>
      <c r="J422" s="29"/>
      <c r="K422" s="29"/>
      <c r="L422" s="30"/>
    </row>
    <row r="423" spans="1:12" s="17" customFormat="1" ht="12">
      <c r="A423" s="15"/>
      <c r="B423" s="26" t="s">
        <v>1161</v>
      </c>
      <c r="C423" s="33">
        <v>0</v>
      </c>
      <c r="D423" s="33">
        <v>2</v>
      </c>
      <c r="E423" s="33">
        <v>1</v>
      </c>
      <c r="F423" s="33">
        <v>7</v>
      </c>
      <c r="G423" s="33">
        <v>10</v>
      </c>
      <c r="H423" s="28"/>
      <c r="I423" s="28"/>
      <c r="J423" s="29"/>
      <c r="K423" s="29"/>
      <c r="L423" s="30"/>
    </row>
    <row r="424" spans="1:12" s="17" customFormat="1" ht="12">
      <c r="A424" s="15"/>
      <c r="B424" s="26" t="s">
        <v>1171</v>
      </c>
      <c r="C424" s="33">
        <v>0</v>
      </c>
      <c r="D424" s="33">
        <v>3</v>
      </c>
      <c r="E424" s="33">
        <v>2</v>
      </c>
      <c r="F424" s="33">
        <v>9</v>
      </c>
      <c r="G424" s="33">
        <v>14</v>
      </c>
      <c r="H424" s="28"/>
      <c r="I424" s="28"/>
      <c r="J424" s="29"/>
      <c r="K424" s="29"/>
      <c r="L424" s="30"/>
    </row>
    <row r="425" spans="1:12" s="17" customFormat="1" ht="12">
      <c r="A425" s="15"/>
      <c r="B425" s="26" t="s">
        <v>1178</v>
      </c>
      <c r="C425" s="33">
        <v>0</v>
      </c>
      <c r="D425" s="33">
        <v>2</v>
      </c>
      <c r="E425" s="33">
        <v>5</v>
      </c>
      <c r="F425" s="33">
        <v>5</v>
      </c>
      <c r="G425" s="33">
        <v>12</v>
      </c>
      <c r="H425" s="28"/>
      <c r="I425" s="28"/>
      <c r="J425" s="29"/>
      <c r="K425" s="29"/>
      <c r="L425" s="30"/>
    </row>
    <row r="426" spans="1:12" s="17" customFormat="1" ht="12">
      <c r="A426" s="15"/>
      <c r="B426" s="26" t="s">
        <v>1181</v>
      </c>
      <c r="C426" s="33">
        <v>0</v>
      </c>
      <c r="D426" s="33">
        <v>2</v>
      </c>
      <c r="E426" s="33">
        <v>3</v>
      </c>
      <c r="F426" s="33">
        <v>3</v>
      </c>
      <c r="G426" s="33">
        <v>8</v>
      </c>
      <c r="H426" s="28"/>
      <c r="I426" s="28"/>
      <c r="J426" s="29"/>
      <c r="K426" s="29"/>
      <c r="L426" s="30"/>
    </row>
    <row r="427" spans="1:12" s="17" customFormat="1" ht="12">
      <c r="A427" s="15"/>
      <c r="B427" s="26" t="s">
        <v>1183</v>
      </c>
      <c r="C427" s="33">
        <v>0</v>
      </c>
      <c r="D427" s="33">
        <v>2</v>
      </c>
      <c r="E427" s="33">
        <v>0</v>
      </c>
      <c r="F427" s="33">
        <v>5</v>
      </c>
      <c r="G427" s="33">
        <v>7</v>
      </c>
      <c r="H427" s="28"/>
      <c r="I427" s="28"/>
      <c r="J427" s="29"/>
      <c r="K427" s="29"/>
      <c r="L427" s="30"/>
    </row>
    <row r="428" spans="1:12" s="17" customFormat="1" ht="12">
      <c r="A428" s="15"/>
      <c r="B428" s="26" t="s">
        <v>1188</v>
      </c>
      <c r="C428" s="33">
        <v>1</v>
      </c>
      <c r="D428" s="33">
        <v>2</v>
      </c>
      <c r="E428" s="33">
        <v>0</v>
      </c>
      <c r="F428" s="33">
        <v>5</v>
      </c>
      <c r="G428" s="33">
        <v>8</v>
      </c>
      <c r="H428" s="28"/>
      <c r="I428" s="28"/>
      <c r="J428" s="29"/>
      <c r="K428" s="29"/>
      <c r="L428" s="30"/>
    </row>
    <row r="429" spans="1:12" s="17" customFormat="1" ht="12">
      <c r="A429" s="15"/>
      <c r="B429" s="26" t="s">
        <v>1190</v>
      </c>
      <c r="C429" s="33">
        <v>0</v>
      </c>
      <c r="D429" s="33">
        <v>0</v>
      </c>
      <c r="E429" s="33">
        <v>2</v>
      </c>
      <c r="F429" s="33">
        <v>7</v>
      </c>
      <c r="G429" s="33">
        <v>9</v>
      </c>
      <c r="H429" s="28"/>
      <c r="I429" s="28"/>
      <c r="J429" s="29"/>
      <c r="K429" s="29"/>
      <c r="L429" s="30"/>
    </row>
    <row r="430" spans="1:12" s="17" customFormat="1" ht="12">
      <c r="A430" s="15"/>
      <c r="B430" s="26" t="s">
        <v>1195</v>
      </c>
      <c r="C430" s="33">
        <v>0</v>
      </c>
      <c r="D430" s="33">
        <v>1</v>
      </c>
      <c r="E430" s="33">
        <v>0</v>
      </c>
      <c r="F430" s="33">
        <v>6</v>
      </c>
      <c r="G430" s="33">
        <v>7</v>
      </c>
      <c r="H430" s="28"/>
      <c r="I430" s="28"/>
      <c r="J430" s="29"/>
      <c r="K430" s="29"/>
      <c r="L430" s="30"/>
    </row>
    <row r="431" spans="1:12" s="17" customFormat="1" ht="12">
      <c r="A431" s="15"/>
      <c r="B431" s="26" t="s">
        <v>1198</v>
      </c>
      <c r="C431" s="33">
        <v>0</v>
      </c>
      <c r="D431" s="33">
        <v>1</v>
      </c>
      <c r="E431" s="33">
        <v>2</v>
      </c>
      <c r="F431" s="33">
        <v>5</v>
      </c>
      <c r="G431" s="33">
        <v>8</v>
      </c>
      <c r="H431" s="28"/>
      <c r="I431" s="28"/>
      <c r="J431" s="29"/>
      <c r="K431" s="29"/>
      <c r="L431" s="30"/>
    </row>
    <row r="432" spans="1:12" s="17" customFormat="1" ht="12">
      <c r="A432" s="348"/>
      <c r="B432" s="26" t="s">
        <v>1201</v>
      </c>
      <c r="C432" s="33">
        <v>0</v>
      </c>
      <c r="D432" s="33">
        <v>5</v>
      </c>
      <c r="E432" s="33">
        <v>3</v>
      </c>
      <c r="F432" s="33">
        <v>0</v>
      </c>
      <c r="G432" s="33">
        <v>8</v>
      </c>
      <c r="H432" s="28"/>
      <c r="I432" s="28"/>
      <c r="J432" s="29"/>
      <c r="K432" s="29"/>
      <c r="L432" s="30"/>
    </row>
    <row r="433" spans="1:12" s="17" customFormat="1" ht="12">
      <c r="A433" s="348"/>
      <c r="B433" s="26" t="s">
        <v>1206</v>
      </c>
      <c r="C433" s="33">
        <f>$C$21</f>
        <v>0</v>
      </c>
      <c r="D433" s="33">
        <f>$D$21</f>
        <v>5</v>
      </c>
      <c r="E433" s="33">
        <f>$E$21</f>
        <v>4</v>
      </c>
      <c r="F433" s="33">
        <f>$F$21</f>
        <v>3</v>
      </c>
      <c r="G433" s="33">
        <f>$G$21</f>
        <v>12</v>
      </c>
      <c r="H433" s="28"/>
      <c r="I433" s="28"/>
      <c r="J433" s="29"/>
      <c r="K433" s="29"/>
      <c r="L433" s="30"/>
    </row>
    <row r="434" spans="1:12" s="17" customFormat="1" ht="12">
      <c r="A434" s="15"/>
      <c r="B434" s="46"/>
      <c r="C434" s="47"/>
      <c r="D434" s="47"/>
      <c r="E434" s="47"/>
      <c r="F434" s="47"/>
      <c r="G434" s="47"/>
      <c r="H434" s="28"/>
      <c r="I434" s="28"/>
      <c r="J434" s="29"/>
      <c r="K434" s="29"/>
      <c r="L434" s="30"/>
    </row>
    <row r="435" spans="1:12" s="17" customFormat="1" ht="12">
      <c r="A435" s="31"/>
      <c r="B435" s="34" t="s">
        <v>511</v>
      </c>
      <c r="C435" s="35" t="e">
        <f>SUM(C432-C431)/C431</f>
        <v>#DIV/0!</v>
      </c>
      <c r="D435" s="35">
        <f>SUM(D432-D431)/D431</f>
        <v>4</v>
      </c>
      <c r="E435" s="35">
        <f t="shared" ref="E435:G435" si="1">SUM(E432-E431)/E431</f>
        <v>0.5</v>
      </c>
      <c r="F435" s="35">
        <f t="shared" si="1"/>
        <v>-1</v>
      </c>
      <c r="G435" s="35">
        <f t="shared" si="1"/>
        <v>0</v>
      </c>
      <c r="H435" s="28"/>
      <c r="I435" s="28"/>
      <c r="J435" s="29"/>
      <c r="K435" s="29"/>
      <c r="L435" s="30"/>
    </row>
    <row r="436" spans="1:12" s="17" customFormat="1" ht="12">
      <c r="A436" s="31"/>
      <c r="B436" s="34" t="s">
        <v>512</v>
      </c>
      <c r="C436" s="35" t="e">
        <f>SUM(C430-C426)/C426</f>
        <v>#DIV/0!</v>
      </c>
      <c r="D436" s="35">
        <f>SUM(D430-D426)/D426</f>
        <v>-0.5</v>
      </c>
      <c r="E436" s="35">
        <f>SUM(E430-E426)/E426</f>
        <v>-1</v>
      </c>
      <c r="F436" s="35">
        <f>SUM(F430-F426)/F426</f>
        <v>1</v>
      </c>
      <c r="G436" s="35">
        <f>SUM(G430-G426)/G426</f>
        <v>-0.125</v>
      </c>
      <c r="H436" s="28"/>
      <c r="I436" s="28"/>
      <c r="J436" s="29"/>
      <c r="K436" s="29"/>
      <c r="L436" s="30"/>
    </row>
    <row r="437" spans="1:12" s="17" customFormat="1" ht="12">
      <c r="A437" s="31"/>
      <c r="B437" s="46"/>
      <c r="C437" s="48"/>
      <c r="D437" s="48"/>
      <c r="E437" s="48"/>
      <c r="F437" s="48"/>
      <c r="G437" s="48"/>
      <c r="H437" s="28"/>
      <c r="I437" s="28"/>
      <c r="J437" s="29"/>
      <c r="K437" s="29"/>
      <c r="L437" s="30"/>
    </row>
    <row r="438" spans="1:12">
      <c r="A438" s="31"/>
      <c r="C438" s="16"/>
      <c r="D438" s="16"/>
      <c r="E438" s="16"/>
      <c r="F438" s="16"/>
      <c r="G438" s="16"/>
    </row>
    <row r="439" spans="1:12">
      <c r="A439" s="17"/>
      <c r="C439" s="16"/>
      <c r="D439" s="16"/>
      <c r="E439" s="16"/>
      <c r="F439" s="16"/>
      <c r="G439" s="16"/>
    </row>
    <row r="440" spans="1:12" ht="34.5">
      <c r="A440" s="25" t="s">
        <v>162</v>
      </c>
      <c r="B440" s="26" t="s">
        <v>186</v>
      </c>
      <c r="C440" s="99" t="s">
        <v>1068</v>
      </c>
      <c r="D440" s="27" t="s">
        <v>1069</v>
      </c>
      <c r="E440" s="27" t="s">
        <v>1070</v>
      </c>
      <c r="F440" s="27" t="s">
        <v>1071</v>
      </c>
      <c r="G440" s="27" t="s">
        <v>160</v>
      </c>
    </row>
    <row r="441" spans="1:12">
      <c r="A441" s="31"/>
      <c r="B441" s="26" t="s">
        <v>187</v>
      </c>
      <c r="C441" s="32">
        <v>0</v>
      </c>
      <c r="D441" s="32">
        <v>7</v>
      </c>
      <c r="E441" s="32">
        <v>11</v>
      </c>
      <c r="F441" s="32">
        <v>20</v>
      </c>
      <c r="G441" s="32">
        <v>38</v>
      </c>
    </row>
    <row r="442" spans="1:12" s="17" customFormat="1" ht="12">
      <c r="A442" s="31"/>
      <c r="B442" s="26" t="s">
        <v>188</v>
      </c>
      <c r="C442" s="32">
        <v>0</v>
      </c>
      <c r="D442" s="33">
        <v>2</v>
      </c>
      <c r="E442" s="33">
        <v>9</v>
      </c>
      <c r="F442" s="33">
        <v>27</v>
      </c>
      <c r="G442" s="33">
        <v>38</v>
      </c>
      <c r="H442" s="15"/>
      <c r="I442" s="15"/>
    </row>
    <row r="443" spans="1:12" s="17" customFormat="1" ht="12">
      <c r="A443" s="31"/>
      <c r="B443" s="26" t="s">
        <v>189</v>
      </c>
      <c r="C443" s="32">
        <v>0</v>
      </c>
      <c r="D443" s="33">
        <v>7</v>
      </c>
      <c r="E443" s="33">
        <v>8</v>
      </c>
      <c r="F443" s="33">
        <v>30</v>
      </c>
      <c r="G443" s="33">
        <v>45</v>
      </c>
      <c r="H443" s="15"/>
      <c r="I443" s="15"/>
    </row>
    <row r="444" spans="1:12" s="17" customFormat="1" ht="12">
      <c r="A444" s="31"/>
      <c r="B444" s="26" t="s">
        <v>190</v>
      </c>
      <c r="C444" s="32">
        <v>0</v>
      </c>
      <c r="D444" s="33">
        <v>7</v>
      </c>
      <c r="E444" s="33">
        <v>8</v>
      </c>
      <c r="F444" s="33">
        <v>29</v>
      </c>
      <c r="G444" s="33">
        <v>44</v>
      </c>
      <c r="H444" s="15"/>
      <c r="I444" s="15"/>
    </row>
    <row r="445" spans="1:12" s="17" customFormat="1" ht="12">
      <c r="A445" s="31"/>
      <c r="B445" s="26" t="s">
        <v>191</v>
      </c>
      <c r="C445" s="32">
        <v>0</v>
      </c>
      <c r="D445" s="33">
        <v>7</v>
      </c>
      <c r="E445" s="33">
        <v>8</v>
      </c>
      <c r="F445" s="33">
        <v>29</v>
      </c>
      <c r="G445" s="33">
        <v>44</v>
      </c>
      <c r="H445" s="15"/>
      <c r="I445" s="15"/>
    </row>
    <row r="446" spans="1:12" s="17" customFormat="1" ht="12">
      <c r="A446" s="31"/>
      <c r="B446" s="26" t="s">
        <v>192</v>
      </c>
      <c r="C446" s="32">
        <v>0</v>
      </c>
      <c r="D446" s="33">
        <v>5</v>
      </c>
      <c r="E446" s="33">
        <v>7</v>
      </c>
      <c r="F446" s="33">
        <v>25</v>
      </c>
      <c r="G446" s="33">
        <v>37</v>
      </c>
      <c r="H446" s="15"/>
      <c r="I446" s="15"/>
    </row>
    <row r="447" spans="1:12" s="17" customFormat="1" ht="12">
      <c r="A447" s="31"/>
      <c r="B447" s="26" t="s">
        <v>193</v>
      </c>
      <c r="C447" s="32">
        <v>0</v>
      </c>
      <c r="D447" s="33">
        <v>8</v>
      </c>
      <c r="E447" s="33">
        <v>10</v>
      </c>
      <c r="F447" s="33">
        <v>24</v>
      </c>
      <c r="G447" s="33">
        <v>42</v>
      </c>
      <c r="H447" s="15"/>
      <c r="I447" s="15"/>
    </row>
    <row r="448" spans="1:12" s="17" customFormat="1" ht="12">
      <c r="A448" s="31"/>
      <c r="B448" s="26" t="s">
        <v>194</v>
      </c>
      <c r="C448" s="32">
        <v>0</v>
      </c>
      <c r="D448" s="33">
        <v>6</v>
      </c>
      <c r="E448" s="33">
        <v>5</v>
      </c>
      <c r="F448" s="33">
        <v>21</v>
      </c>
      <c r="G448" s="33">
        <v>32</v>
      </c>
      <c r="H448" s="15"/>
      <c r="I448" s="15"/>
    </row>
    <row r="449" spans="1:9" s="17" customFormat="1" ht="12">
      <c r="A449" s="31"/>
      <c r="B449" s="26" t="s">
        <v>195</v>
      </c>
      <c r="C449" s="32">
        <v>0</v>
      </c>
      <c r="D449" s="33">
        <v>8</v>
      </c>
      <c r="E449" s="33">
        <v>12</v>
      </c>
      <c r="F449" s="33">
        <v>24</v>
      </c>
      <c r="G449" s="33">
        <v>44</v>
      </c>
      <c r="H449" s="15"/>
      <c r="I449" s="15"/>
    </row>
    <row r="450" spans="1:9" s="17" customFormat="1" ht="12">
      <c r="A450" s="31"/>
      <c r="B450" s="26" t="s">
        <v>196</v>
      </c>
      <c r="C450" s="32">
        <v>0</v>
      </c>
      <c r="D450" s="33">
        <v>8</v>
      </c>
      <c r="E450" s="33">
        <v>11</v>
      </c>
      <c r="F450" s="33">
        <v>22</v>
      </c>
      <c r="G450" s="33">
        <v>41</v>
      </c>
      <c r="H450" s="15"/>
      <c r="I450" s="15"/>
    </row>
    <row r="451" spans="1:9" s="17" customFormat="1" ht="12">
      <c r="A451" s="31"/>
      <c r="B451" s="26" t="s">
        <v>197</v>
      </c>
      <c r="C451" s="32">
        <v>0</v>
      </c>
      <c r="D451" s="33">
        <v>9</v>
      </c>
      <c r="E451" s="33">
        <v>11</v>
      </c>
      <c r="F451" s="33">
        <v>24</v>
      </c>
      <c r="G451" s="33">
        <v>44</v>
      </c>
      <c r="H451" s="15"/>
      <c r="I451" s="15"/>
    </row>
    <row r="452" spans="1:9" s="17" customFormat="1" ht="12">
      <c r="A452" s="31"/>
      <c r="B452" s="26" t="s">
        <v>198</v>
      </c>
      <c r="C452" s="32">
        <v>0</v>
      </c>
      <c r="D452" s="33">
        <v>9</v>
      </c>
      <c r="E452" s="33">
        <v>11</v>
      </c>
      <c r="F452" s="33">
        <v>18</v>
      </c>
      <c r="G452" s="33">
        <v>38</v>
      </c>
      <c r="H452" s="15"/>
      <c r="I452" s="15"/>
    </row>
    <row r="453" spans="1:9" s="17" customFormat="1" ht="12">
      <c r="A453" s="15"/>
      <c r="B453" s="26" t="s">
        <v>199</v>
      </c>
      <c r="C453" s="32">
        <v>0</v>
      </c>
      <c r="D453" s="33">
        <v>7</v>
      </c>
      <c r="E453" s="33">
        <v>15</v>
      </c>
      <c r="F453" s="33">
        <v>22</v>
      </c>
      <c r="G453" s="33">
        <v>44</v>
      </c>
      <c r="H453" s="15"/>
      <c r="I453" s="15"/>
    </row>
    <row r="454" spans="1:9" s="17" customFormat="1" ht="12">
      <c r="A454" s="15"/>
      <c r="B454" s="26" t="s">
        <v>200</v>
      </c>
      <c r="C454" s="32">
        <v>0</v>
      </c>
      <c r="D454" s="33">
        <v>7</v>
      </c>
      <c r="E454" s="33">
        <v>18</v>
      </c>
      <c r="F454" s="33">
        <v>22</v>
      </c>
      <c r="G454" s="33">
        <v>47</v>
      </c>
      <c r="H454" s="15"/>
      <c r="I454" s="15"/>
    </row>
    <row r="455" spans="1:9" s="17" customFormat="1" ht="12">
      <c r="A455" s="15"/>
      <c r="B455" s="26" t="s">
        <v>201</v>
      </c>
      <c r="C455" s="32">
        <v>0</v>
      </c>
      <c r="D455" s="33">
        <v>9</v>
      </c>
      <c r="E455" s="33">
        <v>12</v>
      </c>
      <c r="F455" s="33">
        <v>24</v>
      </c>
      <c r="G455" s="33">
        <v>45</v>
      </c>
      <c r="H455" s="15"/>
      <c r="I455" s="15"/>
    </row>
    <row r="456" spans="1:9" s="17" customFormat="1" ht="12">
      <c r="A456" s="15"/>
      <c r="B456" s="26" t="s">
        <v>202</v>
      </c>
      <c r="C456" s="32">
        <v>0</v>
      </c>
      <c r="D456" s="33">
        <v>7</v>
      </c>
      <c r="E456" s="33">
        <v>19</v>
      </c>
      <c r="F456" s="33">
        <v>21</v>
      </c>
      <c r="G456" s="33">
        <v>47</v>
      </c>
      <c r="H456" s="15"/>
      <c r="I456" s="15"/>
    </row>
    <row r="457" spans="1:9" s="17" customFormat="1" ht="12">
      <c r="A457" s="15"/>
      <c r="B457" s="26" t="s">
        <v>203</v>
      </c>
      <c r="C457" s="32">
        <v>0</v>
      </c>
      <c r="D457" s="33">
        <v>11</v>
      </c>
      <c r="E457" s="33">
        <v>12</v>
      </c>
      <c r="F457" s="33">
        <v>22</v>
      </c>
      <c r="G457" s="33">
        <v>45</v>
      </c>
      <c r="H457" s="15"/>
      <c r="I457" s="15"/>
    </row>
    <row r="458" spans="1:9" s="17" customFormat="1" ht="12">
      <c r="A458" s="15"/>
      <c r="B458" s="26" t="s">
        <v>204</v>
      </c>
      <c r="C458" s="32">
        <v>0</v>
      </c>
      <c r="D458" s="33">
        <v>17</v>
      </c>
      <c r="E458" s="33">
        <v>15</v>
      </c>
      <c r="F458" s="33">
        <v>20</v>
      </c>
      <c r="G458" s="33">
        <v>52</v>
      </c>
      <c r="H458" s="15"/>
      <c r="I458" s="15"/>
    </row>
    <row r="459" spans="1:9" s="17" customFormat="1" ht="12">
      <c r="A459" s="15"/>
      <c r="B459" s="26" t="s">
        <v>205</v>
      </c>
      <c r="C459" s="32">
        <v>0</v>
      </c>
      <c r="D459" s="33">
        <v>12</v>
      </c>
      <c r="E459" s="33">
        <v>15</v>
      </c>
      <c r="F459" s="33">
        <v>21</v>
      </c>
      <c r="G459" s="33">
        <v>48</v>
      </c>
      <c r="H459" s="15"/>
      <c r="I459" s="15"/>
    </row>
    <row r="460" spans="1:9" s="17" customFormat="1" ht="12">
      <c r="A460" s="15"/>
      <c r="B460" s="26" t="s">
        <v>206</v>
      </c>
      <c r="C460" s="32">
        <v>0</v>
      </c>
      <c r="D460" s="33">
        <v>10</v>
      </c>
      <c r="E460" s="33">
        <v>10</v>
      </c>
      <c r="F460" s="33">
        <v>21</v>
      </c>
      <c r="G460" s="33">
        <v>41</v>
      </c>
      <c r="H460" s="15"/>
      <c r="I460" s="15"/>
    </row>
    <row r="461" spans="1:9" s="17" customFormat="1" ht="12">
      <c r="A461" s="15"/>
      <c r="B461" s="26" t="s">
        <v>207</v>
      </c>
      <c r="C461" s="32">
        <v>0</v>
      </c>
      <c r="D461" s="33">
        <v>7</v>
      </c>
      <c r="E461" s="33">
        <v>20</v>
      </c>
      <c r="F461" s="33">
        <v>24</v>
      </c>
      <c r="G461" s="33">
        <v>51</v>
      </c>
      <c r="H461" s="15"/>
      <c r="I461" s="15"/>
    </row>
    <row r="462" spans="1:9" s="17" customFormat="1" ht="12">
      <c r="A462" s="15"/>
      <c r="B462" s="26" t="s">
        <v>208</v>
      </c>
      <c r="C462" s="32">
        <v>0</v>
      </c>
      <c r="D462" s="33">
        <v>11</v>
      </c>
      <c r="E462" s="33">
        <v>19</v>
      </c>
      <c r="F462" s="33">
        <v>23</v>
      </c>
      <c r="G462" s="33">
        <v>53</v>
      </c>
      <c r="H462" s="15"/>
      <c r="I462" s="15"/>
    </row>
    <row r="463" spans="1:9" s="17" customFormat="1" ht="12">
      <c r="A463" s="15"/>
      <c r="B463" s="26" t="s">
        <v>209</v>
      </c>
      <c r="C463" s="32">
        <v>0</v>
      </c>
      <c r="D463" s="33">
        <v>5</v>
      </c>
      <c r="E463" s="33">
        <v>20</v>
      </c>
      <c r="F463" s="33">
        <v>16</v>
      </c>
      <c r="G463" s="33">
        <v>41</v>
      </c>
      <c r="H463" s="15"/>
      <c r="I463" s="15"/>
    </row>
    <row r="464" spans="1:9" s="17" customFormat="1" ht="12">
      <c r="A464" s="15"/>
      <c r="B464" s="26" t="s">
        <v>210</v>
      </c>
      <c r="C464" s="32">
        <v>0</v>
      </c>
      <c r="D464" s="33">
        <v>9</v>
      </c>
      <c r="E464" s="33">
        <v>19</v>
      </c>
      <c r="F464" s="33">
        <v>9</v>
      </c>
      <c r="G464" s="33">
        <v>37</v>
      </c>
      <c r="H464" s="15"/>
      <c r="I464" s="15"/>
    </row>
    <row r="465" spans="1:12" s="17" customFormat="1" ht="12">
      <c r="A465" s="15"/>
      <c r="B465" s="26" t="s">
        <v>211</v>
      </c>
      <c r="C465" s="32">
        <v>0</v>
      </c>
      <c r="D465" s="33">
        <v>6</v>
      </c>
      <c r="E465" s="33">
        <v>16</v>
      </c>
      <c r="F465" s="33">
        <v>13</v>
      </c>
      <c r="G465" s="33">
        <v>35</v>
      </c>
      <c r="H465" s="15"/>
      <c r="I465" s="15"/>
    </row>
    <row r="466" spans="1:12" s="17" customFormat="1" ht="12">
      <c r="A466" s="15"/>
      <c r="B466" s="26" t="s">
        <v>212</v>
      </c>
      <c r="C466" s="32">
        <v>0</v>
      </c>
      <c r="D466" s="33">
        <v>9</v>
      </c>
      <c r="E466" s="33">
        <v>14</v>
      </c>
      <c r="F466" s="33">
        <v>17</v>
      </c>
      <c r="G466" s="33">
        <v>40</v>
      </c>
      <c r="H466" s="15"/>
      <c r="I466" s="15"/>
    </row>
    <row r="467" spans="1:12" s="17" customFormat="1" ht="12">
      <c r="A467" s="15"/>
      <c r="B467" s="26" t="s">
        <v>213</v>
      </c>
      <c r="C467" s="32">
        <v>0</v>
      </c>
      <c r="D467" s="33">
        <v>5</v>
      </c>
      <c r="E467" s="33">
        <v>17</v>
      </c>
      <c r="F467" s="33">
        <v>23</v>
      </c>
      <c r="G467" s="33">
        <v>45</v>
      </c>
      <c r="H467" s="15"/>
      <c r="I467" s="15"/>
    </row>
    <row r="468" spans="1:12" s="17" customFormat="1" ht="12">
      <c r="A468" s="15"/>
      <c r="B468" s="26" t="s">
        <v>214</v>
      </c>
      <c r="C468" s="32">
        <v>0</v>
      </c>
      <c r="D468" s="33">
        <v>7</v>
      </c>
      <c r="E468" s="33">
        <v>17</v>
      </c>
      <c r="F468" s="33">
        <v>22</v>
      </c>
      <c r="G468" s="33">
        <v>46</v>
      </c>
      <c r="H468" s="15"/>
      <c r="I468" s="15"/>
    </row>
    <row r="469" spans="1:12" s="17" customFormat="1" ht="12">
      <c r="A469" s="15"/>
      <c r="B469" s="26" t="s">
        <v>215</v>
      </c>
      <c r="C469" s="32">
        <v>0</v>
      </c>
      <c r="D469" s="33">
        <v>6</v>
      </c>
      <c r="E469" s="33">
        <v>14</v>
      </c>
      <c r="F469" s="33">
        <v>22</v>
      </c>
      <c r="G469" s="33">
        <v>42</v>
      </c>
      <c r="H469" s="15"/>
      <c r="I469" s="15"/>
    </row>
    <row r="470" spans="1:12" s="17" customFormat="1" ht="12">
      <c r="A470" s="15"/>
      <c r="B470" s="26" t="s">
        <v>216</v>
      </c>
      <c r="C470" s="32">
        <v>0</v>
      </c>
      <c r="D470" s="33">
        <v>8</v>
      </c>
      <c r="E470" s="33">
        <v>9</v>
      </c>
      <c r="F470" s="33">
        <v>20</v>
      </c>
      <c r="G470" s="33">
        <v>37</v>
      </c>
      <c r="H470" s="15"/>
      <c r="I470" s="15"/>
    </row>
    <row r="471" spans="1:12" s="17" customFormat="1" ht="12">
      <c r="A471" s="15"/>
      <c r="B471" s="26" t="s">
        <v>217</v>
      </c>
      <c r="C471" s="32">
        <v>0</v>
      </c>
      <c r="D471" s="33">
        <v>8</v>
      </c>
      <c r="E471" s="33">
        <v>11</v>
      </c>
      <c r="F471" s="33">
        <v>25</v>
      </c>
      <c r="G471" s="33">
        <v>44</v>
      </c>
      <c r="H471" s="28"/>
      <c r="I471" s="28"/>
      <c r="J471" s="29"/>
      <c r="K471" s="29"/>
      <c r="L471" s="30"/>
    </row>
    <row r="472" spans="1:12" s="17" customFormat="1" ht="12">
      <c r="A472" s="15"/>
      <c r="B472" s="26" t="s">
        <v>218</v>
      </c>
      <c r="C472" s="32">
        <v>0</v>
      </c>
      <c r="D472" s="33">
        <v>8</v>
      </c>
      <c r="E472" s="33">
        <v>14</v>
      </c>
      <c r="F472" s="33">
        <v>20</v>
      </c>
      <c r="G472" s="33">
        <v>42</v>
      </c>
      <c r="H472" s="28"/>
      <c r="I472" s="28"/>
      <c r="J472" s="29"/>
      <c r="K472" s="29"/>
      <c r="L472" s="30"/>
    </row>
    <row r="473" spans="1:12" s="17" customFormat="1" ht="12">
      <c r="A473" s="15"/>
      <c r="B473" s="26" t="s">
        <v>219</v>
      </c>
      <c r="C473" s="32">
        <v>0</v>
      </c>
      <c r="D473" s="33">
        <v>7</v>
      </c>
      <c r="E473" s="33">
        <v>21</v>
      </c>
      <c r="F473" s="33">
        <v>28</v>
      </c>
      <c r="G473" s="33">
        <v>56</v>
      </c>
      <c r="H473" s="28"/>
      <c r="I473" s="28"/>
      <c r="J473" s="29"/>
      <c r="K473" s="29"/>
      <c r="L473" s="30"/>
    </row>
    <row r="474" spans="1:12" s="17" customFormat="1" ht="12">
      <c r="A474" s="15"/>
      <c r="B474" s="26" t="s">
        <v>220</v>
      </c>
      <c r="C474" s="32">
        <v>0</v>
      </c>
      <c r="D474" s="33">
        <v>7</v>
      </c>
      <c r="E474" s="33">
        <v>28</v>
      </c>
      <c r="F474" s="33">
        <v>21</v>
      </c>
      <c r="G474" s="33">
        <v>56</v>
      </c>
      <c r="H474" s="28"/>
      <c r="I474" s="28"/>
      <c r="J474" s="29"/>
      <c r="K474" s="29"/>
      <c r="L474" s="30"/>
    </row>
    <row r="475" spans="1:12" s="17" customFormat="1" ht="12">
      <c r="A475" s="15"/>
      <c r="B475" s="26" t="s">
        <v>221</v>
      </c>
      <c r="C475" s="32">
        <v>0</v>
      </c>
      <c r="D475" s="33">
        <v>6</v>
      </c>
      <c r="E475" s="33">
        <v>31</v>
      </c>
      <c r="F475" s="33">
        <v>25</v>
      </c>
      <c r="G475" s="33">
        <v>62</v>
      </c>
      <c r="H475" s="28"/>
      <c r="I475" s="28"/>
      <c r="J475" s="29"/>
      <c r="K475" s="29"/>
      <c r="L475" s="30"/>
    </row>
    <row r="476" spans="1:12" s="17" customFormat="1" ht="12">
      <c r="A476" s="15"/>
      <c r="B476" s="26" t="s">
        <v>222</v>
      </c>
      <c r="C476" s="32">
        <v>0</v>
      </c>
      <c r="D476" s="33">
        <v>9</v>
      </c>
      <c r="E476" s="33">
        <v>25</v>
      </c>
      <c r="F476" s="33">
        <v>20</v>
      </c>
      <c r="G476" s="33">
        <v>54</v>
      </c>
      <c r="H476" s="28"/>
      <c r="I476" s="28"/>
      <c r="J476" s="29"/>
      <c r="K476" s="29"/>
      <c r="L476" s="30"/>
    </row>
    <row r="477" spans="1:12" s="17" customFormat="1" ht="12">
      <c r="A477" s="15"/>
      <c r="B477" s="26" t="s">
        <v>223</v>
      </c>
      <c r="C477" s="32">
        <v>0</v>
      </c>
      <c r="D477" s="33">
        <v>8</v>
      </c>
      <c r="E477" s="33">
        <v>27</v>
      </c>
      <c r="F477" s="33">
        <v>13</v>
      </c>
      <c r="G477" s="33">
        <v>48</v>
      </c>
      <c r="H477" s="28"/>
      <c r="I477" s="28"/>
      <c r="J477" s="29"/>
      <c r="K477" s="29"/>
      <c r="L477" s="30"/>
    </row>
    <row r="478" spans="1:12" s="17" customFormat="1" ht="12">
      <c r="A478" s="15"/>
      <c r="B478" s="26" t="s">
        <v>224</v>
      </c>
      <c r="C478" s="32">
        <v>0</v>
      </c>
      <c r="D478" s="33">
        <v>9</v>
      </c>
      <c r="E478" s="33">
        <v>20</v>
      </c>
      <c r="F478" s="33">
        <v>20</v>
      </c>
      <c r="G478" s="33">
        <v>49</v>
      </c>
      <c r="H478" s="28"/>
      <c r="I478" s="28"/>
      <c r="J478" s="29"/>
      <c r="K478" s="29"/>
      <c r="L478" s="30"/>
    </row>
    <row r="479" spans="1:12" s="17" customFormat="1" ht="12">
      <c r="A479" s="15"/>
      <c r="B479" s="26" t="s">
        <v>225</v>
      </c>
      <c r="C479" s="32">
        <v>0</v>
      </c>
      <c r="D479" s="33">
        <v>8</v>
      </c>
      <c r="E479" s="33">
        <v>27</v>
      </c>
      <c r="F479" s="33">
        <v>19</v>
      </c>
      <c r="G479" s="33">
        <v>54</v>
      </c>
      <c r="H479" s="28"/>
      <c r="I479" s="28"/>
      <c r="J479" s="29"/>
      <c r="K479" s="29"/>
      <c r="L479" s="30"/>
    </row>
    <row r="480" spans="1:12" s="17" customFormat="1" ht="12">
      <c r="A480" s="15"/>
      <c r="B480" s="26" t="s">
        <v>226</v>
      </c>
      <c r="C480" s="32">
        <v>0</v>
      </c>
      <c r="D480" s="33">
        <v>5</v>
      </c>
      <c r="E480" s="33">
        <v>22</v>
      </c>
      <c r="F480" s="33">
        <v>18</v>
      </c>
      <c r="G480" s="33">
        <v>45</v>
      </c>
      <c r="H480" s="28"/>
      <c r="I480" s="28"/>
      <c r="J480" s="29"/>
      <c r="K480" s="29"/>
      <c r="L480" s="30"/>
    </row>
    <row r="481" spans="1:12" s="17" customFormat="1" ht="12">
      <c r="A481" s="15"/>
      <c r="B481" s="26" t="s">
        <v>227</v>
      </c>
      <c r="C481" s="32">
        <v>0</v>
      </c>
      <c r="D481" s="33">
        <v>8</v>
      </c>
      <c r="E481" s="33">
        <v>17</v>
      </c>
      <c r="F481" s="33">
        <v>21</v>
      </c>
      <c r="G481" s="33">
        <v>46</v>
      </c>
      <c r="H481" s="28"/>
      <c r="I481" s="28"/>
      <c r="J481" s="29"/>
      <c r="K481" s="29"/>
      <c r="L481" s="30"/>
    </row>
    <row r="482" spans="1:12" s="17" customFormat="1" ht="12">
      <c r="A482" s="15"/>
      <c r="B482" s="26" t="s">
        <v>228</v>
      </c>
      <c r="C482" s="32">
        <v>0</v>
      </c>
      <c r="D482" s="33">
        <v>11</v>
      </c>
      <c r="E482" s="33">
        <v>15</v>
      </c>
      <c r="F482" s="33">
        <v>19</v>
      </c>
      <c r="G482" s="33">
        <v>45</v>
      </c>
      <c r="H482" s="28"/>
      <c r="I482" s="28"/>
      <c r="J482" s="29"/>
      <c r="K482" s="29"/>
      <c r="L482" s="30"/>
    </row>
    <row r="483" spans="1:12" s="17" customFormat="1" ht="12">
      <c r="A483" s="15"/>
      <c r="B483" s="26" t="s">
        <v>229</v>
      </c>
      <c r="C483" s="32">
        <v>0</v>
      </c>
      <c r="D483" s="33">
        <v>10</v>
      </c>
      <c r="E483" s="33">
        <v>14</v>
      </c>
      <c r="F483" s="33">
        <v>20</v>
      </c>
      <c r="G483" s="33">
        <v>44</v>
      </c>
      <c r="H483" s="28"/>
      <c r="I483" s="28"/>
      <c r="J483" s="29"/>
      <c r="K483" s="29"/>
      <c r="L483" s="30"/>
    </row>
    <row r="484" spans="1:12" s="17" customFormat="1" ht="12">
      <c r="A484" s="15"/>
      <c r="B484" s="26" t="s">
        <v>230</v>
      </c>
      <c r="C484" s="32">
        <v>0</v>
      </c>
      <c r="D484" s="33">
        <v>7</v>
      </c>
      <c r="E484" s="33">
        <v>15</v>
      </c>
      <c r="F484" s="33">
        <v>29</v>
      </c>
      <c r="G484" s="33">
        <v>51</v>
      </c>
      <c r="H484" s="28"/>
      <c r="I484" s="28"/>
      <c r="J484" s="29"/>
      <c r="K484" s="29"/>
      <c r="L484" s="30"/>
    </row>
    <row r="485" spans="1:12" s="17" customFormat="1" ht="12">
      <c r="A485" s="15"/>
      <c r="B485" s="26" t="s">
        <v>231</v>
      </c>
      <c r="C485" s="32">
        <v>0</v>
      </c>
      <c r="D485" s="33">
        <v>8</v>
      </c>
      <c r="E485" s="33">
        <v>16</v>
      </c>
      <c r="F485" s="33">
        <v>28</v>
      </c>
      <c r="G485" s="33">
        <v>52</v>
      </c>
      <c r="H485" s="28"/>
      <c r="I485" s="28"/>
      <c r="J485" s="29"/>
      <c r="K485" s="29"/>
      <c r="L485" s="30"/>
    </row>
    <row r="486" spans="1:12" s="17" customFormat="1" ht="12">
      <c r="A486" s="31"/>
      <c r="B486" s="26" t="s">
        <v>232</v>
      </c>
      <c r="C486" s="32">
        <v>0</v>
      </c>
      <c r="D486" s="33">
        <v>7</v>
      </c>
      <c r="E486" s="33">
        <v>8</v>
      </c>
      <c r="F486" s="33">
        <v>37</v>
      </c>
      <c r="G486" s="33">
        <v>52</v>
      </c>
      <c r="H486" s="28"/>
      <c r="I486" s="28"/>
      <c r="J486" s="29"/>
      <c r="K486" s="29"/>
      <c r="L486" s="30"/>
    </row>
    <row r="487" spans="1:12" s="17" customFormat="1" ht="12">
      <c r="A487" s="31"/>
      <c r="B487" s="26" t="s">
        <v>233</v>
      </c>
      <c r="C487" s="32">
        <v>0</v>
      </c>
      <c r="D487" s="33">
        <v>3</v>
      </c>
      <c r="E487" s="33">
        <v>13</v>
      </c>
      <c r="F487" s="33">
        <v>28</v>
      </c>
      <c r="G487" s="33">
        <v>44</v>
      </c>
      <c r="H487" s="28"/>
      <c r="I487" s="28"/>
      <c r="J487" s="29"/>
      <c r="K487" s="29"/>
      <c r="L487" s="30"/>
    </row>
    <row r="488" spans="1:12" s="17" customFormat="1" ht="12">
      <c r="A488" s="31"/>
      <c r="B488" s="26" t="s">
        <v>234</v>
      </c>
      <c r="C488" s="32">
        <v>0</v>
      </c>
      <c r="D488" s="33">
        <v>4</v>
      </c>
      <c r="E488" s="33">
        <v>11</v>
      </c>
      <c r="F488" s="33">
        <v>27</v>
      </c>
      <c r="G488" s="33">
        <v>42</v>
      </c>
      <c r="H488" s="28"/>
      <c r="I488" s="28"/>
      <c r="J488" s="29"/>
      <c r="K488" s="29"/>
      <c r="L488" s="30"/>
    </row>
    <row r="489" spans="1:12" s="17" customFormat="1" ht="12">
      <c r="A489" s="31"/>
      <c r="B489" s="26" t="s">
        <v>235</v>
      </c>
      <c r="C489" s="32">
        <v>0</v>
      </c>
      <c r="D489" s="33">
        <v>4</v>
      </c>
      <c r="E489" s="33">
        <v>11</v>
      </c>
      <c r="F489" s="33">
        <v>28</v>
      </c>
      <c r="G489" s="33">
        <v>43</v>
      </c>
      <c r="H489" s="28"/>
      <c r="I489" s="28"/>
      <c r="J489" s="29"/>
      <c r="K489" s="29"/>
      <c r="L489" s="30"/>
    </row>
    <row r="490" spans="1:12" s="17" customFormat="1" ht="12">
      <c r="A490" s="31"/>
      <c r="B490" s="26" t="s">
        <v>236</v>
      </c>
      <c r="C490" s="32">
        <v>0</v>
      </c>
      <c r="D490" s="33">
        <v>2</v>
      </c>
      <c r="E490" s="33">
        <v>5</v>
      </c>
      <c r="F490" s="33">
        <v>12</v>
      </c>
      <c r="G490" s="33">
        <v>19</v>
      </c>
      <c r="H490" s="28"/>
      <c r="I490" s="28"/>
      <c r="J490" s="29"/>
      <c r="K490" s="29"/>
      <c r="L490" s="30"/>
    </row>
    <row r="491" spans="1:12" s="17" customFormat="1" ht="12">
      <c r="A491" s="31"/>
      <c r="B491" s="26" t="s">
        <v>237</v>
      </c>
      <c r="C491" s="32">
        <v>0</v>
      </c>
      <c r="D491" s="33">
        <v>3</v>
      </c>
      <c r="E491" s="33">
        <v>8</v>
      </c>
      <c r="F491" s="33">
        <v>14</v>
      </c>
      <c r="G491" s="33">
        <v>25</v>
      </c>
      <c r="H491" s="28"/>
      <c r="I491" s="28"/>
      <c r="J491" s="29"/>
      <c r="K491" s="29"/>
      <c r="L491" s="30"/>
    </row>
    <row r="492" spans="1:12" s="17" customFormat="1" ht="12">
      <c r="A492" s="31"/>
      <c r="B492" s="26" t="s">
        <v>238</v>
      </c>
      <c r="C492" s="32">
        <v>0</v>
      </c>
      <c r="D492" s="33">
        <v>6</v>
      </c>
      <c r="E492" s="33">
        <v>8</v>
      </c>
      <c r="F492" s="33">
        <v>10</v>
      </c>
      <c r="G492" s="33">
        <v>24</v>
      </c>
      <c r="H492" s="28"/>
      <c r="I492" s="28"/>
      <c r="J492" s="29"/>
      <c r="K492" s="29"/>
      <c r="L492" s="30"/>
    </row>
    <row r="493" spans="1:12" s="17" customFormat="1" ht="12">
      <c r="A493" s="31"/>
      <c r="B493" s="26" t="s">
        <v>239</v>
      </c>
      <c r="C493" s="32">
        <v>0</v>
      </c>
      <c r="D493" s="33">
        <v>5</v>
      </c>
      <c r="E493" s="33">
        <v>14</v>
      </c>
      <c r="F493" s="33">
        <v>11</v>
      </c>
      <c r="G493" s="33">
        <v>30</v>
      </c>
      <c r="H493" s="28"/>
      <c r="I493" s="28"/>
      <c r="J493" s="29"/>
      <c r="K493" s="29"/>
      <c r="L493" s="30"/>
    </row>
    <row r="494" spans="1:12" s="17" customFormat="1" ht="12">
      <c r="A494" s="31"/>
      <c r="B494" s="26" t="s">
        <v>240</v>
      </c>
      <c r="C494" s="32">
        <v>0</v>
      </c>
      <c r="D494" s="33">
        <v>5</v>
      </c>
      <c r="E494" s="33">
        <v>20</v>
      </c>
      <c r="F494" s="33">
        <v>14</v>
      </c>
      <c r="G494" s="33">
        <v>39</v>
      </c>
      <c r="H494" s="28"/>
      <c r="I494" s="28"/>
      <c r="J494" s="29"/>
      <c r="K494" s="29"/>
      <c r="L494" s="30"/>
    </row>
    <row r="495" spans="1:12" s="17" customFormat="1" ht="12">
      <c r="A495" s="31"/>
      <c r="B495" s="26" t="s">
        <v>241</v>
      </c>
      <c r="C495" s="32">
        <v>0</v>
      </c>
      <c r="D495" s="33">
        <v>8</v>
      </c>
      <c r="E495" s="33">
        <v>22</v>
      </c>
      <c r="F495" s="33">
        <v>13</v>
      </c>
      <c r="G495" s="33">
        <v>43</v>
      </c>
      <c r="H495" s="28"/>
      <c r="I495" s="28"/>
      <c r="J495" s="29"/>
      <c r="K495" s="29"/>
      <c r="L495" s="30"/>
    </row>
    <row r="496" spans="1:12" s="17" customFormat="1" ht="12">
      <c r="A496" s="31"/>
      <c r="B496" s="26" t="s">
        <v>242</v>
      </c>
      <c r="C496" s="32">
        <v>0</v>
      </c>
      <c r="D496" s="33">
        <v>10</v>
      </c>
      <c r="E496" s="33">
        <v>16</v>
      </c>
      <c r="F496" s="33">
        <v>13</v>
      </c>
      <c r="G496" s="33">
        <v>39</v>
      </c>
      <c r="H496" s="28"/>
      <c r="I496" s="28"/>
      <c r="J496" s="29"/>
      <c r="K496" s="29"/>
      <c r="L496" s="30"/>
    </row>
    <row r="497" spans="1:12" s="17" customFormat="1" ht="12">
      <c r="A497" s="31"/>
      <c r="B497" s="26" t="s">
        <v>243</v>
      </c>
      <c r="C497" s="32">
        <v>0</v>
      </c>
      <c r="D497" s="33">
        <v>9</v>
      </c>
      <c r="E497" s="33">
        <v>11</v>
      </c>
      <c r="F497" s="33">
        <v>4</v>
      </c>
      <c r="G497" s="33">
        <v>24</v>
      </c>
      <c r="H497" s="28"/>
      <c r="I497" s="28"/>
      <c r="J497" s="29"/>
      <c r="K497" s="29"/>
      <c r="L497" s="30"/>
    </row>
    <row r="498" spans="1:12" s="17" customFormat="1" ht="12">
      <c r="A498" s="31"/>
      <c r="B498" s="26" t="s">
        <v>244</v>
      </c>
      <c r="C498" s="32">
        <v>0</v>
      </c>
      <c r="D498" s="33">
        <v>11</v>
      </c>
      <c r="E498" s="33">
        <v>11</v>
      </c>
      <c r="F498" s="33">
        <v>15</v>
      </c>
      <c r="G498" s="33">
        <v>37</v>
      </c>
      <c r="H498" s="28"/>
      <c r="I498" s="28"/>
      <c r="J498" s="29"/>
      <c r="K498" s="29"/>
      <c r="L498" s="30"/>
    </row>
    <row r="499" spans="1:12" s="17" customFormat="1" ht="12">
      <c r="A499" s="31"/>
      <c r="B499" s="26" t="s">
        <v>245</v>
      </c>
      <c r="C499" s="32">
        <v>0</v>
      </c>
      <c r="D499" s="33">
        <v>13</v>
      </c>
      <c r="E499" s="33">
        <v>8</v>
      </c>
      <c r="F499" s="33">
        <v>14</v>
      </c>
      <c r="G499" s="33">
        <v>35</v>
      </c>
      <c r="H499" s="28"/>
      <c r="I499" s="28"/>
      <c r="J499" s="29"/>
      <c r="K499" s="29"/>
      <c r="L499" s="30"/>
    </row>
    <row r="500" spans="1:12" s="17" customFormat="1" ht="12">
      <c r="A500" s="31"/>
      <c r="B500" s="26" t="s">
        <v>246</v>
      </c>
      <c r="C500" s="32">
        <v>0</v>
      </c>
      <c r="D500" s="33">
        <v>15</v>
      </c>
      <c r="E500" s="33">
        <v>17</v>
      </c>
      <c r="F500" s="33">
        <v>10</v>
      </c>
      <c r="G500" s="33">
        <v>42</v>
      </c>
      <c r="H500" s="28"/>
      <c r="I500" s="28"/>
      <c r="J500" s="29"/>
      <c r="K500" s="29"/>
      <c r="L500" s="30"/>
    </row>
    <row r="501" spans="1:12" s="17" customFormat="1" ht="12">
      <c r="A501" s="31"/>
      <c r="B501" s="26" t="s">
        <v>247</v>
      </c>
      <c r="C501" s="32">
        <v>0</v>
      </c>
      <c r="D501" s="33">
        <v>13</v>
      </c>
      <c r="E501" s="33">
        <v>15</v>
      </c>
      <c r="F501" s="33">
        <v>12</v>
      </c>
      <c r="G501" s="33">
        <v>40</v>
      </c>
      <c r="H501" s="28"/>
      <c r="I501" s="28"/>
      <c r="J501" s="29"/>
      <c r="K501" s="29"/>
      <c r="L501" s="30"/>
    </row>
    <row r="502" spans="1:12" s="17" customFormat="1" ht="12">
      <c r="A502" s="31"/>
      <c r="B502" s="26" t="s">
        <v>248</v>
      </c>
      <c r="C502" s="32">
        <v>0</v>
      </c>
      <c r="D502" s="33">
        <v>11</v>
      </c>
      <c r="E502" s="33">
        <v>17</v>
      </c>
      <c r="F502" s="33">
        <v>10</v>
      </c>
      <c r="G502" s="33">
        <v>38</v>
      </c>
      <c r="H502" s="28"/>
      <c r="I502" s="28"/>
      <c r="J502" s="29"/>
      <c r="K502" s="29"/>
      <c r="L502" s="30"/>
    </row>
    <row r="503" spans="1:12" s="17" customFormat="1" ht="12">
      <c r="A503" s="31"/>
      <c r="B503" s="26" t="s">
        <v>249</v>
      </c>
      <c r="C503" s="32">
        <v>0</v>
      </c>
      <c r="D503" s="33">
        <v>18</v>
      </c>
      <c r="E503" s="33">
        <v>10</v>
      </c>
      <c r="F503" s="33">
        <v>11</v>
      </c>
      <c r="G503" s="33">
        <v>39</v>
      </c>
      <c r="H503" s="28"/>
      <c r="I503" s="28"/>
      <c r="J503" s="29"/>
      <c r="K503" s="29"/>
      <c r="L503" s="30"/>
    </row>
    <row r="504" spans="1:12" s="17" customFormat="1" ht="12">
      <c r="A504" s="31"/>
      <c r="B504" s="26" t="s">
        <v>250</v>
      </c>
      <c r="C504" s="32">
        <v>0</v>
      </c>
      <c r="D504" s="33">
        <v>18</v>
      </c>
      <c r="E504" s="33">
        <v>10</v>
      </c>
      <c r="F504" s="33">
        <v>11</v>
      </c>
      <c r="G504" s="33">
        <v>39</v>
      </c>
      <c r="H504" s="28"/>
      <c r="I504" s="28"/>
      <c r="J504" s="29"/>
      <c r="K504" s="29"/>
      <c r="L504" s="30"/>
    </row>
    <row r="505" spans="1:12" s="17" customFormat="1" ht="12">
      <c r="A505" s="31"/>
      <c r="B505" s="26" t="s">
        <v>251</v>
      </c>
      <c r="C505" s="32">
        <v>0</v>
      </c>
      <c r="D505" s="33">
        <v>23</v>
      </c>
      <c r="E505" s="33">
        <v>12</v>
      </c>
      <c r="F505" s="33">
        <v>5</v>
      </c>
      <c r="G505" s="33">
        <v>40</v>
      </c>
      <c r="H505" s="28"/>
      <c r="I505" s="28"/>
      <c r="J505" s="29"/>
      <c r="K505" s="29"/>
      <c r="L505" s="30"/>
    </row>
    <row r="506" spans="1:12" s="17" customFormat="1" ht="12">
      <c r="A506" s="31"/>
      <c r="B506" s="26" t="s">
        <v>252</v>
      </c>
      <c r="C506" s="32">
        <v>0</v>
      </c>
      <c r="D506" s="33">
        <v>18</v>
      </c>
      <c r="E506" s="33">
        <v>11</v>
      </c>
      <c r="F506" s="33">
        <v>5</v>
      </c>
      <c r="G506" s="33">
        <v>34</v>
      </c>
      <c r="H506" s="28"/>
      <c r="I506" s="28"/>
      <c r="J506" s="29"/>
      <c r="K506" s="29"/>
      <c r="L506" s="30"/>
    </row>
    <row r="507" spans="1:12" s="17" customFormat="1" ht="12">
      <c r="A507" s="31"/>
      <c r="B507" s="26" t="s">
        <v>253</v>
      </c>
      <c r="C507" s="32">
        <v>0</v>
      </c>
      <c r="D507" s="33">
        <v>19</v>
      </c>
      <c r="E507" s="33">
        <v>8</v>
      </c>
      <c r="F507" s="33">
        <v>6</v>
      </c>
      <c r="G507" s="33">
        <v>33</v>
      </c>
      <c r="H507" s="28"/>
      <c r="I507" s="28"/>
      <c r="J507" s="29"/>
      <c r="K507" s="29"/>
      <c r="L507" s="30"/>
    </row>
    <row r="508" spans="1:12" s="17" customFormat="1" ht="12">
      <c r="A508" s="31"/>
      <c r="B508" s="26" t="s">
        <v>254</v>
      </c>
      <c r="C508" s="32">
        <v>0</v>
      </c>
      <c r="D508" s="33">
        <v>14</v>
      </c>
      <c r="E508" s="33">
        <v>8</v>
      </c>
      <c r="F508" s="33">
        <v>11</v>
      </c>
      <c r="G508" s="33">
        <v>33</v>
      </c>
      <c r="H508" s="28"/>
      <c r="I508" s="28"/>
      <c r="J508" s="29"/>
      <c r="K508" s="29"/>
      <c r="L508" s="30"/>
    </row>
    <row r="509" spans="1:12" s="17" customFormat="1" ht="12">
      <c r="A509" s="31"/>
      <c r="B509" s="26" t="s">
        <v>255</v>
      </c>
      <c r="C509" s="32">
        <v>0</v>
      </c>
      <c r="D509" s="33">
        <v>14</v>
      </c>
      <c r="E509" s="33">
        <v>8</v>
      </c>
      <c r="F509" s="33">
        <v>11</v>
      </c>
      <c r="G509" s="33">
        <v>33</v>
      </c>
      <c r="H509" s="28"/>
      <c r="I509" s="28"/>
      <c r="J509" s="29"/>
      <c r="K509" s="29"/>
      <c r="L509" s="30"/>
    </row>
    <row r="510" spans="1:12" s="17" customFormat="1" ht="12">
      <c r="A510" s="31"/>
      <c r="B510" s="26" t="s">
        <v>256</v>
      </c>
      <c r="C510" s="32">
        <v>0</v>
      </c>
      <c r="D510" s="33">
        <v>16</v>
      </c>
      <c r="E510" s="33">
        <v>8</v>
      </c>
      <c r="F510" s="33">
        <v>12</v>
      </c>
      <c r="G510" s="33">
        <v>36</v>
      </c>
      <c r="H510" s="28"/>
      <c r="I510" s="28"/>
      <c r="J510" s="29"/>
      <c r="K510" s="29"/>
      <c r="L510" s="30"/>
    </row>
    <row r="511" spans="1:12" s="17" customFormat="1" ht="12">
      <c r="A511" s="31"/>
      <c r="B511" s="26" t="s">
        <v>257</v>
      </c>
      <c r="C511" s="32">
        <v>0</v>
      </c>
      <c r="D511" s="33">
        <v>25</v>
      </c>
      <c r="E511" s="33">
        <v>7</v>
      </c>
      <c r="F511" s="33">
        <v>12</v>
      </c>
      <c r="G511" s="33">
        <v>44</v>
      </c>
      <c r="H511" s="28"/>
      <c r="I511" s="28"/>
      <c r="J511" s="29"/>
      <c r="K511" s="29"/>
      <c r="L511" s="30"/>
    </row>
    <row r="512" spans="1:12" s="17" customFormat="1" ht="12">
      <c r="A512" s="31"/>
      <c r="B512" s="26" t="s">
        <v>258</v>
      </c>
      <c r="C512" s="32">
        <v>0</v>
      </c>
      <c r="D512" s="33">
        <v>19</v>
      </c>
      <c r="E512" s="33">
        <v>11</v>
      </c>
      <c r="F512" s="33">
        <v>12</v>
      </c>
      <c r="G512" s="33">
        <v>42</v>
      </c>
      <c r="H512" s="28"/>
      <c r="I512" s="28"/>
      <c r="J512" s="29"/>
      <c r="K512" s="29"/>
      <c r="L512" s="30"/>
    </row>
    <row r="513" spans="1:12" s="17" customFormat="1" ht="12">
      <c r="A513" s="31"/>
      <c r="B513" s="26" t="s">
        <v>259</v>
      </c>
      <c r="C513" s="32">
        <v>0</v>
      </c>
      <c r="D513" s="33">
        <v>23</v>
      </c>
      <c r="E513" s="33">
        <v>16</v>
      </c>
      <c r="F513" s="33">
        <v>13</v>
      </c>
      <c r="G513" s="33">
        <v>52</v>
      </c>
      <c r="H513" s="28"/>
      <c r="I513" s="28"/>
      <c r="J513" s="29"/>
      <c r="K513" s="29"/>
      <c r="L513" s="30"/>
    </row>
    <row r="514" spans="1:12" s="17" customFormat="1" ht="12">
      <c r="A514" s="31"/>
      <c r="B514" s="26" t="s">
        <v>260</v>
      </c>
      <c r="C514" s="32">
        <v>0</v>
      </c>
      <c r="D514" s="33">
        <v>23</v>
      </c>
      <c r="E514" s="33">
        <v>16</v>
      </c>
      <c r="F514" s="33">
        <v>13</v>
      </c>
      <c r="G514" s="33">
        <v>52</v>
      </c>
      <c r="H514" s="28"/>
      <c r="I514" s="28"/>
      <c r="J514" s="29"/>
      <c r="K514" s="29"/>
      <c r="L514" s="30"/>
    </row>
    <row r="515" spans="1:12" s="17" customFormat="1" ht="12">
      <c r="A515" s="31"/>
      <c r="B515" s="26" t="s">
        <v>261</v>
      </c>
      <c r="C515" s="32">
        <v>0</v>
      </c>
      <c r="D515" s="33">
        <v>29</v>
      </c>
      <c r="E515" s="33">
        <v>14</v>
      </c>
      <c r="F515" s="33">
        <v>9</v>
      </c>
      <c r="G515" s="33">
        <v>52</v>
      </c>
      <c r="H515" s="28"/>
      <c r="I515" s="28"/>
      <c r="J515" s="29"/>
      <c r="K515" s="29"/>
      <c r="L515" s="30"/>
    </row>
    <row r="516" spans="1:12" s="17" customFormat="1" ht="12">
      <c r="A516" s="31"/>
      <c r="B516" s="26" t="s">
        <v>262</v>
      </c>
      <c r="C516" s="32">
        <v>0</v>
      </c>
      <c r="D516" s="33">
        <v>21</v>
      </c>
      <c r="E516" s="33">
        <v>15</v>
      </c>
      <c r="F516" s="33">
        <v>14</v>
      </c>
      <c r="G516" s="33">
        <v>50</v>
      </c>
      <c r="H516" s="28"/>
      <c r="I516" s="28"/>
      <c r="J516" s="29"/>
      <c r="K516" s="29"/>
      <c r="L516" s="30"/>
    </row>
    <row r="517" spans="1:12" s="17" customFormat="1" ht="12">
      <c r="A517" s="31"/>
      <c r="B517" s="26" t="s">
        <v>263</v>
      </c>
      <c r="C517" s="32">
        <v>0</v>
      </c>
      <c r="D517" s="33">
        <v>23</v>
      </c>
      <c r="E517" s="33">
        <v>21</v>
      </c>
      <c r="F517" s="33">
        <v>10</v>
      </c>
      <c r="G517" s="33">
        <v>54</v>
      </c>
      <c r="H517" s="28"/>
      <c r="I517" s="28"/>
      <c r="J517" s="29"/>
      <c r="K517" s="29"/>
      <c r="L517" s="30"/>
    </row>
    <row r="518" spans="1:12" s="17" customFormat="1" ht="12">
      <c r="A518" s="31"/>
      <c r="B518" s="26" t="s">
        <v>264</v>
      </c>
      <c r="C518" s="32">
        <v>0</v>
      </c>
      <c r="D518" s="33">
        <v>25</v>
      </c>
      <c r="E518" s="33">
        <v>28</v>
      </c>
      <c r="F518" s="33">
        <v>10</v>
      </c>
      <c r="G518" s="33">
        <v>63</v>
      </c>
      <c r="H518" s="28"/>
      <c r="I518" s="28"/>
      <c r="J518" s="29"/>
      <c r="K518" s="29"/>
      <c r="L518" s="30"/>
    </row>
    <row r="519" spans="1:12" s="17" customFormat="1" ht="12">
      <c r="A519" s="31"/>
      <c r="B519" s="26" t="s">
        <v>265</v>
      </c>
      <c r="C519" s="32">
        <v>0</v>
      </c>
      <c r="D519" s="33">
        <v>22</v>
      </c>
      <c r="E519" s="33">
        <v>17</v>
      </c>
      <c r="F519" s="33">
        <v>11</v>
      </c>
      <c r="G519" s="33">
        <v>50</v>
      </c>
      <c r="H519" s="28"/>
      <c r="I519" s="28"/>
      <c r="J519" s="29"/>
      <c r="K519" s="29"/>
      <c r="L519" s="30"/>
    </row>
    <row r="520" spans="1:12" s="17" customFormat="1" ht="12">
      <c r="A520" s="31"/>
      <c r="B520" s="26" t="s">
        <v>266</v>
      </c>
      <c r="C520" s="32">
        <v>0</v>
      </c>
      <c r="D520" s="33">
        <v>17</v>
      </c>
      <c r="E520" s="33">
        <v>16</v>
      </c>
      <c r="F520" s="33">
        <v>11</v>
      </c>
      <c r="G520" s="33">
        <v>44</v>
      </c>
      <c r="H520" s="28"/>
      <c r="I520" s="28"/>
      <c r="J520" s="29"/>
      <c r="K520" s="29"/>
      <c r="L520" s="30"/>
    </row>
    <row r="521" spans="1:12" s="17" customFormat="1" ht="12">
      <c r="A521" s="31"/>
      <c r="B521" s="26" t="s">
        <v>267</v>
      </c>
      <c r="C521" s="32">
        <v>0</v>
      </c>
      <c r="D521" s="33">
        <v>15</v>
      </c>
      <c r="E521" s="33">
        <v>23</v>
      </c>
      <c r="F521" s="33">
        <v>12</v>
      </c>
      <c r="G521" s="33">
        <v>50</v>
      </c>
      <c r="H521" s="28"/>
      <c r="I521" s="28"/>
      <c r="J521" s="29"/>
      <c r="K521" s="29"/>
      <c r="L521" s="30"/>
    </row>
    <row r="522" spans="1:12" s="17" customFormat="1" ht="12">
      <c r="A522" s="31"/>
      <c r="B522" s="26" t="s">
        <v>268</v>
      </c>
      <c r="C522" s="32">
        <v>0</v>
      </c>
      <c r="D522" s="33">
        <v>17</v>
      </c>
      <c r="E522" s="33">
        <v>23</v>
      </c>
      <c r="F522" s="33">
        <v>15</v>
      </c>
      <c r="G522" s="33">
        <v>55</v>
      </c>
      <c r="H522" s="28"/>
      <c r="I522" s="28"/>
      <c r="J522" s="29"/>
      <c r="K522" s="29"/>
      <c r="L522" s="30"/>
    </row>
    <row r="523" spans="1:12" s="17" customFormat="1" ht="12">
      <c r="A523" s="31"/>
      <c r="B523" s="26" t="s">
        <v>269</v>
      </c>
      <c r="C523" s="32">
        <v>0</v>
      </c>
      <c r="D523" s="33">
        <v>18</v>
      </c>
      <c r="E523" s="33">
        <v>21</v>
      </c>
      <c r="F523" s="33">
        <v>13</v>
      </c>
      <c r="G523" s="33">
        <v>52</v>
      </c>
      <c r="H523" s="28"/>
      <c r="I523" s="28"/>
      <c r="J523" s="29"/>
      <c r="K523" s="29"/>
      <c r="L523" s="30"/>
    </row>
    <row r="524" spans="1:12" s="17" customFormat="1" ht="12">
      <c r="A524" s="31"/>
      <c r="B524" s="26" t="s">
        <v>270</v>
      </c>
      <c r="C524" s="32">
        <v>0</v>
      </c>
      <c r="D524" s="33">
        <v>10</v>
      </c>
      <c r="E524" s="33">
        <v>22</v>
      </c>
      <c r="F524" s="33">
        <v>11</v>
      </c>
      <c r="G524" s="33">
        <v>43</v>
      </c>
      <c r="H524" s="28"/>
      <c r="I524" s="28"/>
      <c r="J524" s="29"/>
      <c r="K524" s="29"/>
      <c r="L524" s="30"/>
    </row>
    <row r="525" spans="1:12" s="17" customFormat="1" ht="12">
      <c r="A525" s="31"/>
      <c r="B525" s="26" t="s">
        <v>271</v>
      </c>
      <c r="C525" s="32">
        <v>0</v>
      </c>
      <c r="D525" s="33">
        <v>9</v>
      </c>
      <c r="E525" s="33">
        <v>17</v>
      </c>
      <c r="F525" s="33">
        <v>10</v>
      </c>
      <c r="G525" s="33">
        <v>36</v>
      </c>
      <c r="H525" s="28"/>
      <c r="I525" s="28"/>
      <c r="J525" s="29"/>
      <c r="K525" s="29"/>
      <c r="L525" s="30"/>
    </row>
    <row r="526" spans="1:12" s="17" customFormat="1" ht="12">
      <c r="A526" s="31"/>
      <c r="B526" s="26" t="s">
        <v>272</v>
      </c>
      <c r="C526" s="32">
        <v>0</v>
      </c>
      <c r="D526" s="33">
        <v>12</v>
      </c>
      <c r="E526" s="33">
        <v>15</v>
      </c>
      <c r="F526" s="33">
        <v>13</v>
      </c>
      <c r="G526" s="33">
        <v>40</v>
      </c>
      <c r="H526" s="28"/>
      <c r="I526" s="28"/>
      <c r="J526" s="29"/>
      <c r="K526" s="29"/>
      <c r="L526" s="30"/>
    </row>
    <row r="527" spans="1:12" s="17" customFormat="1" ht="12">
      <c r="A527" s="31"/>
      <c r="B527" s="26" t="s">
        <v>273</v>
      </c>
      <c r="C527" s="32">
        <v>0</v>
      </c>
      <c r="D527" s="33">
        <v>18</v>
      </c>
      <c r="E527" s="33">
        <v>14</v>
      </c>
      <c r="F527" s="33">
        <v>12</v>
      </c>
      <c r="G527" s="33">
        <v>44</v>
      </c>
      <c r="H527" s="28"/>
      <c r="I527" s="28"/>
      <c r="J527" s="29"/>
      <c r="K527" s="29"/>
      <c r="L527" s="30"/>
    </row>
    <row r="528" spans="1:12" s="17" customFormat="1" ht="12">
      <c r="A528" s="31"/>
      <c r="B528" s="26" t="s">
        <v>274</v>
      </c>
      <c r="C528" s="32">
        <v>0</v>
      </c>
      <c r="D528" s="33">
        <v>12</v>
      </c>
      <c r="E528" s="33">
        <v>19</v>
      </c>
      <c r="F528" s="33">
        <v>13</v>
      </c>
      <c r="G528" s="33">
        <v>44</v>
      </c>
      <c r="H528" s="28"/>
      <c r="I528" s="28"/>
      <c r="J528" s="29"/>
      <c r="K528" s="29"/>
      <c r="L528" s="30"/>
    </row>
    <row r="529" spans="1:12" s="17" customFormat="1" ht="12">
      <c r="A529" s="31"/>
      <c r="B529" s="26" t="s">
        <v>275</v>
      </c>
      <c r="C529" s="32">
        <v>0</v>
      </c>
      <c r="D529" s="33">
        <v>15</v>
      </c>
      <c r="E529" s="33">
        <v>13</v>
      </c>
      <c r="F529" s="33">
        <v>11</v>
      </c>
      <c r="G529" s="33">
        <v>39</v>
      </c>
      <c r="H529" s="28"/>
      <c r="I529" s="28"/>
      <c r="J529" s="29"/>
      <c r="K529" s="29"/>
      <c r="L529" s="30"/>
    </row>
    <row r="530" spans="1:12" s="17" customFormat="1" ht="12">
      <c r="A530" s="31"/>
      <c r="B530" s="26" t="s">
        <v>276</v>
      </c>
      <c r="C530" s="32">
        <v>0</v>
      </c>
      <c r="D530" s="33">
        <v>12</v>
      </c>
      <c r="E530" s="33">
        <v>18</v>
      </c>
      <c r="F530" s="33">
        <v>18</v>
      </c>
      <c r="G530" s="33">
        <v>48</v>
      </c>
      <c r="H530" s="28"/>
      <c r="I530" s="28"/>
      <c r="J530" s="29"/>
      <c r="K530" s="29"/>
      <c r="L530" s="30"/>
    </row>
    <row r="531" spans="1:12" s="17" customFormat="1" ht="12">
      <c r="A531" s="31"/>
      <c r="B531" s="26" t="s">
        <v>277</v>
      </c>
      <c r="C531" s="32">
        <v>0</v>
      </c>
      <c r="D531" s="33">
        <v>23</v>
      </c>
      <c r="E531" s="33">
        <v>15</v>
      </c>
      <c r="F531" s="33">
        <v>15</v>
      </c>
      <c r="G531" s="33">
        <v>53</v>
      </c>
      <c r="H531" s="28"/>
      <c r="I531" s="28"/>
      <c r="J531" s="29"/>
      <c r="K531" s="29"/>
      <c r="L531" s="30"/>
    </row>
    <row r="532" spans="1:12" s="17" customFormat="1" ht="12">
      <c r="A532" s="31"/>
      <c r="B532" s="26" t="s">
        <v>278</v>
      </c>
      <c r="C532" s="32">
        <v>0</v>
      </c>
      <c r="D532" s="33">
        <v>18</v>
      </c>
      <c r="E532" s="33">
        <v>18</v>
      </c>
      <c r="F532" s="33">
        <v>17</v>
      </c>
      <c r="G532" s="33">
        <v>53</v>
      </c>
      <c r="H532" s="28"/>
      <c r="I532" s="28"/>
      <c r="J532" s="29"/>
      <c r="K532" s="29"/>
      <c r="L532" s="30"/>
    </row>
    <row r="533" spans="1:12" s="17" customFormat="1" ht="12">
      <c r="A533" s="31"/>
      <c r="B533" s="26" t="s">
        <v>279</v>
      </c>
      <c r="C533" s="32">
        <v>0</v>
      </c>
      <c r="D533" s="33">
        <v>7</v>
      </c>
      <c r="E533" s="33">
        <v>17</v>
      </c>
      <c r="F533" s="33">
        <v>14</v>
      </c>
      <c r="G533" s="33">
        <v>38</v>
      </c>
      <c r="H533" s="28"/>
      <c r="I533" s="28"/>
      <c r="J533" s="29"/>
      <c r="K533" s="29"/>
      <c r="L533" s="30"/>
    </row>
    <row r="534" spans="1:12" s="17" customFormat="1" ht="12">
      <c r="A534" s="31"/>
      <c r="B534" s="26" t="s">
        <v>280</v>
      </c>
      <c r="C534" s="32">
        <v>0</v>
      </c>
      <c r="D534" s="33">
        <v>5</v>
      </c>
      <c r="E534" s="33">
        <v>17</v>
      </c>
      <c r="F534" s="33">
        <v>12</v>
      </c>
      <c r="G534" s="33">
        <v>34</v>
      </c>
      <c r="H534" s="28"/>
      <c r="I534" s="28"/>
      <c r="J534" s="29"/>
      <c r="K534" s="29"/>
      <c r="L534" s="30"/>
    </row>
    <row r="535" spans="1:12" s="17" customFormat="1" ht="12">
      <c r="A535" s="31"/>
      <c r="B535" s="26" t="s">
        <v>281</v>
      </c>
      <c r="C535" s="32">
        <v>0</v>
      </c>
      <c r="D535" s="33">
        <v>20</v>
      </c>
      <c r="E535" s="33">
        <v>14</v>
      </c>
      <c r="F535" s="33">
        <v>12</v>
      </c>
      <c r="G535" s="33">
        <v>46</v>
      </c>
      <c r="H535" s="28"/>
      <c r="I535" s="28"/>
      <c r="J535" s="29"/>
      <c r="K535" s="29"/>
      <c r="L535" s="30"/>
    </row>
    <row r="536" spans="1:12" s="17" customFormat="1" ht="12">
      <c r="A536" s="31"/>
      <c r="B536" s="26" t="s">
        <v>282</v>
      </c>
      <c r="C536" s="32">
        <v>0</v>
      </c>
      <c r="D536" s="33">
        <v>17</v>
      </c>
      <c r="E536" s="33">
        <v>16</v>
      </c>
      <c r="F536" s="33">
        <v>13</v>
      </c>
      <c r="G536" s="33">
        <v>46</v>
      </c>
      <c r="H536" s="28"/>
      <c r="I536" s="28"/>
      <c r="J536" s="29"/>
      <c r="K536" s="29"/>
      <c r="L536" s="30"/>
    </row>
    <row r="537" spans="1:12" s="17" customFormat="1" ht="12">
      <c r="A537" s="31"/>
      <c r="B537" s="26" t="s">
        <v>283</v>
      </c>
      <c r="C537" s="32">
        <v>0</v>
      </c>
      <c r="D537" s="33">
        <v>11</v>
      </c>
      <c r="E537" s="33">
        <v>17</v>
      </c>
      <c r="F537" s="33">
        <v>10</v>
      </c>
      <c r="G537" s="33">
        <v>38</v>
      </c>
      <c r="H537" s="28"/>
      <c r="I537" s="28"/>
      <c r="J537" s="29"/>
      <c r="K537" s="29"/>
      <c r="L537" s="30"/>
    </row>
    <row r="538" spans="1:12" s="17" customFormat="1" ht="12">
      <c r="A538" s="31"/>
      <c r="B538" s="26" t="s">
        <v>284</v>
      </c>
      <c r="C538" s="32">
        <v>0</v>
      </c>
      <c r="D538" s="33">
        <v>4</v>
      </c>
      <c r="E538" s="33">
        <v>23</v>
      </c>
      <c r="F538" s="33">
        <v>9</v>
      </c>
      <c r="G538" s="33">
        <v>36</v>
      </c>
      <c r="H538" s="28"/>
      <c r="I538" s="28"/>
      <c r="J538" s="29"/>
      <c r="K538" s="29"/>
      <c r="L538" s="30"/>
    </row>
    <row r="539" spans="1:12" s="17" customFormat="1" ht="12">
      <c r="A539" s="31"/>
      <c r="B539" s="26" t="s">
        <v>285</v>
      </c>
      <c r="C539" s="32">
        <v>0</v>
      </c>
      <c r="D539" s="33">
        <v>16</v>
      </c>
      <c r="E539" s="33">
        <v>18</v>
      </c>
      <c r="F539" s="33">
        <v>9</v>
      </c>
      <c r="G539" s="33">
        <v>43</v>
      </c>
      <c r="H539" s="28"/>
      <c r="I539" s="28"/>
      <c r="J539" s="29"/>
      <c r="K539" s="29"/>
      <c r="L539" s="30"/>
    </row>
    <row r="540" spans="1:12" s="17" customFormat="1" ht="12">
      <c r="A540" s="31"/>
      <c r="B540" s="26" t="s">
        <v>286</v>
      </c>
      <c r="C540" s="32">
        <v>0</v>
      </c>
      <c r="D540" s="33">
        <v>21</v>
      </c>
      <c r="E540" s="33">
        <v>18</v>
      </c>
      <c r="F540" s="33">
        <v>12</v>
      </c>
      <c r="G540" s="33">
        <v>51</v>
      </c>
      <c r="H540" s="28"/>
      <c r="I540" s="28"/>
      <c r="J540" s="29"/>
      <c r="K540" s="29"/>
      <c r="L540" s="30"/>
    </row>
    <row r="541" spans="1:12" s="17" customFormat="1" ht="12">
      <c r="A541" s="31"/>
      <c r="B541" s="26" t="s">
        <v>287</v>
      </c>
      <c r="C541" s="32">
        <v>0</v>
      </c>
      <c r="D541" s="33">
        <v>20</v>
      </c>
      <c r="E541" s="33">
        <v>13</v>
      </c>
      <c r="F541" s="33">
        <v>10</v>
      </c>
      <c r="G541" s="33">
        <v>43</v>
      </c>
      <c r="H541" s="28"/>
      <c r="I541" s="28"/>
      <c r="J541" s="29"/>
      <c r="K541" s="29"/>
      <c r="L541" s="30"/>
    </row>
    <row r="542" spans="1:12" s="17" customFormat="1" ht="12">
      <c r="A542" s="31"/>
      <c r="B542" s="26" t="s">
        <v>288</v>
      </c>
      <c r="C542" s="32">
        <v>0</v>
      </c>
      <c r="D542" s="33">
        <v>14</v>
      </c>
      <c r="E542" s="33">
        <v>16</v>
      </c>
      <c r="F542" s="33">
        <v>15</v>
      </c>
      <c r="G542" s="33">
        <v>45</v>
      </c>
      <c r="H542" s="28"/>
      <c r="I542" s="28"/>
      <c r="J542" s="29"/>
      <c r="K542" s="29"/>
      <c r="L542" s="30"/>
    </row>
    <row r="543" spans="1:12" s="17" customFormat="1" ht="12">
      <c r="A543" s="31"/>
      <c r="B543" s="26" t="s">
        <v>289</v>
      </c>
      <c r="C543" s="32">
        <v>0</v>
      </c>
      <c r="D543" s="33">
        <v>15</v>
      </c>
      <c r="E543" s="33">
        <v>15</v>
      </c>
      <c r="F543" s="33">
        <v>10</v>
      </c>
      <c r="G543" s="33">
        <v>40</v>
      </c>
      <c r="H543" s="28"/>
      <c r="I543" s="28"/>
      <c r="J543" s="29"/>
      <c r="K543" s="29"/>
      <c r="L543" s="30"/>
    </row>
    <row r="544" spans="1:12" s="17" customFormat="1" ht="12">
      <c r="A544" s="31"/>
      <c r="B544" s="26" t="s">
        <v>290</v>
      </c>
      <c r="C544" s="32">
        <v>0</v>
      </c>
      <c r="D544" s="33">
        <v>8</v>
      </c>
      <c r="E544" s="33">
        <v>14</v>
      </c>
      <c r="F544" s="33">
        <v>11</v>
      </c>
      <c r="G544" s="33">
        <v>33</v>
      </c>
      <c r="H544" s="28"/>
      <c r="I544" s="28"/>
      <c r="J544" s="29"/>
      <c r="K544" s="29"/>
      <c r="L544" s="30"/>
    </row>
    <row r="545" spans="1:12" s="17" customFormat="1" ht="12">
      <c r="A545" s="31"/>
      <c r="B545" s="26" t="s">
        <v>291</v>
      </c>
      <c r="C545" s="32">
        <v>0</v>
      </c>
      <c r="D545" s="33">
        <v>11</v>
      </c>
      <c r="E545" s="33">
        <v>11</v>
      </c>
      <c r="F545" s="33">
        <v>13</v>
      </c>
      <c r="G545" s="33">
        <v>35</v>
      </c>
      <c r="H545" s="28"/>
      <c r="I545" s="28"/>
      <c r="J545" s="29"/>
      <c r="K545" s="29"/>
      <c r="L545" s="30"/>
    </row>
    <row r="546" spans="1:12" s="17" customFormat="1" ht="12">
      <c r="A546" s="31"/>
      <c r="B546" s="26" t="s">
        <v>292</v>
      </c>
      <c r="C546" s="32">
        <v>0</v>
      </c>
      <c r="D546" s="33">
        <v>7</v>
      </c>
      <c r="E546" s="33">
        <v>20</v>
      </c>
      <c r="F546" s="33">
        <v>12</v>
      </c>
      <c r="G546" s="33">
        <v>39</v>
      </c>
      <c r="H546" s="28"/>
      <c r="I546" s="28"/>
      <c r="J546" s="29"/>
      <c r="K546" s="29"/>
      <c r="L546" s="30"/>
    </row>
    <row r="547" spans="1:12" s="17" customFormat="1" ht="12">
      <c r="A547" s="31"/>
      <c r="B547" s="26" t="s">
        <v>293</v>
      </c>
      <c r="C547" s="32">
        <v>0</v>
      </c>
      <c r="D547" s="33">
        <v>12</v>
      </c>
      <c r="E547" s="33">
        <v>14</v>
      </c>
      <c r="F547" s="33">
        <v>11</v>
      </c>
      <c r="G547" s="33">
        <v>37</v>
      </c>
      <c r="H547" s="28"/>
      <c r="I547" s="28"/>
      <c r="J547" s="29"/>
      <c r="K547" s="29"/>
      <c r="L547" s="30"/>
    </row>
    <row r="548" spans="1:12" s="17" customFormat="1" ht="12">
      <c r="A548" s="31"/>
      <c r="B548" s="26" t="s">
        <v>294</v>
      </c>
      <c r="C548" s="32">
        <v>0</v>
      </c>
      <c r="D548" s="33">
        <v>16</v>
      </c>
      <c r="E548" s="33">
        <v>15</v>
      </c>
      <c r="F548" s="33">
        <v>13</v>
      </c>
      <c r="G548" s="33">
        <v>44</v>
      </c>
      <c r="H548" s="28"/>
      <c r="I548" s="28"/>
      <c r="J548" s="29"/>
      <c r="K548" s="29"/>
      <c r="L548" s="30"/>
    </row>
    <row r="549" spans="1:12" s="17" customFormat="1" ht="12">
      <c r="A549" s="31"/>
      <c r="B549" s="26" t="s">
        <v>295</v>
      </c>
      <c r="C549" s="32">
        <v>0</v>
      </c>
      <c r="D549" s="33">
        <v>13</v>
      </c>
      <c r="E549" s="33">
        <v>16</v>
      </c>
      <c r="F549" s="33">
        <v>13</v>
      </c>
      <c r="G549" s="33">
        <v>42</v>
      </c>
      <c r="H549" s="28"/>
      <c r="I549" s="28"/>
      <c r="J549" s="29"/>
      <c r="K549" s="29"/>
      <c r="L549" s="30"/>
    </row>
    <row r="550" spans="1:12" s="17" customFormat="1" ht="12">
      <c r="A550" s="31"/>
      <c r="B550" s="26" t="s">
        <v>296</v>
      </c>
      <c r="C550" s="32">
        <v>0</v>
      </c>
      <c r="D550" s="33">
        <v>8</v>
      </c>
      <c r="E550" s="33">
        <v>17</v>
      </c>
      <c r="F550" s="33">
        <v>12</v>
      </c>
      <c r="G550" s="33">
        <v>37</v>
      </c>
      <c r="H550" s="28"/>
      <c r="I550" s="28"/>
      <c r="J550" s="29"/>
      <c r="K550" s="29"/>
      <c r="L550" s="30"/>
    </row>
    <row r="551" spans="1:12" s="17" customFormat="1" ht="12">
      <c r="A551" s="31"/>
      <c r="B551" s="26" t="s">
        <v>297</v>
      </c>
      <c r="C551" s="32">
        <v>0</v>
      </c>
      <c r="D551" s="33">
        <v>17</v>
      </c>
      <c r="E551" s="33">
        <v>13</v>
      </c>
      <c r="F551" s="33">
        <v>13</v>
      </c>
      <c r="G551" s="33">
        <v>43</v>
      </c>
      <c r="H551" s="28"/>
      <c r="I551" s="28"/>
      <c r="J551" s="29"/>
      <c r="K551" s="29"/>
      <c r="L551" s="30"/>
    </row>
    <row r="552" spans="1:12" s="17" customFormat="1" ht="12">
      <c r="A552" s="31"/>
      <c r="B552" s="26" t="s">
        <v>298</v>
      </c>
      <c r="C552" s="32">
        <v>0</v>
      </c>
      <c r="D552" s="33">
        <v>19</v>
      </c>
      <c r="E552" s="33">
        <v>15</v>
      </c>
      <c r="F552" s="33">
        <v>10</v>
      </c>
      <c r="G552" s="33">
        <v>44</v>
      </c>
      <c r="H552" s="28"/>
      <c r="I552" s="28"/>
      <c r="J552" s="29"/>
      <c r="K552" s="29"/>
      <c r="L552" s="30"/>
    </row>
    <row r="553" spans="1:12" s="17" customFormat="1" ht="12">
      <c r="A553" s="31"/>
      <c r="B553" s="26" t="s">
        <v>299</v>
      </c>
      <c r="C553" s="32">
        <v>0</v>
      </c>
      <c r="D553" s="33">
        <v>10</v>
      </c>
      <c r="E553" s="33">
        <v>19</v>
      </c>
      <c r="F553" s="33">
        <v>14</v>
      </c>
      <c r="G553" s="33">
        <v>43</v>
      </c>
      <c r="H553" s="28"/>
      <c r="I553" s="28"/>
      <c r="J553" s="29"/>
      <c r="K553" s="29"/>
      <c r="L553" s="30"/>
    </row>
    <row r="554" spans="1:12" s="17" customFormat="1" ht="12">
      <c r="A554" s="31"/>
      <c r="B554" s="26" t="s">
        <v>300</v>
      </c>
      <c r="C554" s="32">
        <v>0</v>
      </c>
      <c r="D554" s="33">
        <v>9</v>
      </c>
      <c r="E554" s="33">
        <v>11</v>
      </c>
      <c r="F554" s="33">
        <v>14</v>
      </c>
      <c r="G554" s="33">
        <v>34</v>
      </c>
      <c r="H554" s="28"/>
      <c r="I554" s="28"/>
      <c r="J554" s="29"/>
      <c r="K554" s="29"/>
      <c r="L554" s="30"/>
    </row>
    <row r="555" spans="1:12" s="17" customFormat="1" ht="12">
      <c r="A555" s="31"/>
      <c r="B555" s="26" t="s">
        <v>301</v>
      </c>
      <c r="C555" s="32">
        <v>0</v>
      </c>
      <c r="D555" s="33">
        <v>14</v>
      </c>
      <c r="E555" s="33">
        <v>12</v>
      </c>
      <c r="F555" s="33">
        <v>10</v>
      </c>
      <c r="G555" s="33">
        <v>36</v>
      </c>
      <c r="H555" s="28"/>
      <c r="I555" s="28"/>
      <c r="J555" s="29"/>
      <c r="K555" s="29"/>
      <c r="L555" s="30"/>
    </row>
    <row r="556" spans="1:12" s="17" customFormat="1" ht="12">
      <c r="A556" s="31"/>
      <c r="B556" s="26" t="s">
        <v>302</v>
      </c>
      <c r="C556" s="32">
        <v>0</v>
      </c>
      <c r="D556" s="33">
        <v>14</v>
      </c>
      <c r="E556" s="33">
        <v>16</v>
      </c>
      <c r="F556" s="33">
        <v>7</v>
      </c>
      <c r="G556" s="33">
        <v>37</v>
      </c>
      <c r="H556" s="28"/>
      <c r="I556" s="28"/>
      <c r="J556" s="29"/>
      <c r="K556" s="29"/>
      <c r="L556" s="30"/>
    </row>
    <row r="557" spans="1:12" s="17" customFormat="1" ht="12">
      <c r="A557" s="31"/>
      <c r="B557" s="26" t="s">
        <v>303</v>
      </c>
      <c r="C557" s="32">
        <v>0</v>
      </c>
      <c r="D557" s="33">
        <v>18</v>
      </c>
      <c r="E557" s="33">
        <v>10</v>
      </c>
      <c r="F557" s="33">
        <v>10</v>
      </c>
      <c r="G557" s="33">
        <v>38</v>
      </c>
      <c r="H557" s="28"/>
      <c r="I557" s="28"/>
      <c r="J557" s="29"/>
      <c r="K557" s="29"/>
      <c r="L557" s="30"/>
    </row>
    <row r="558" spans="1:12" s="17" customFormat="1" ht="12">
      <c r="A558" s="31"/>
      <c r="B558" s="26" t="s">
        <v>304</v>
      </c>
      <c r="C558" s="32">
        <v>0</v>
      </c>
      <c r="D558" s="33">
        <v>17</v>
      </c>
      <c r="E558" s="33">
        <v>13</v>
      </c>
      <c r="F558" s="33">
        <v>9</v>
      </c>
      <c r="G558" s="33">
        <v>30</v>
      </c>
      <c r="H558" s="28"/>
      <c r="I558" s="28"/>
      <c r="J558" s="29"/>
      <c r="K558" s="29"/>
      <c r="L558" s="30"/>
    </row>
    <row r="559" spans="1:12" s="17" customFormat="1" ht="12">
      <c r="A559" s="31"/>
      <c r="B559" s="26" t="s">
        <v>305</v>
      </c>
      <c r="C559" s="32">
        <v>0</v>
      </c>
      <c r="D559" s="33">
        <v>11</v>
      </c>
      <c r="E559" s="33">
        <v>13</v>
      </c>
      <c r="F559" s="33">
        <v>10</v>
      </c>
      <c r="G559" s="33">
        <v>34</v>
      </c>
      <c r="H559" s="28"/>
      <c r="I559" s="28"/>
      <c r="J559" s="29"/>
      <c r="K559" s="29"/>
      <c r="L559" s="30"/>
    </row>
    <row r="560" spans="1:12" s="17" customFormat="1" ht="12">
      <c r="A560" s="31"/>
      <c r="B560" s="26" t="s">
        <v>306</v>
      </c>
      <c r="C560" s="32">
        <v>0</v>
      </c>
      <c r="D560" s="33">
        <v>11</v>
      </c>
      <c r="E560" s="33">
        <v>12</v>
      </c>
      <c r="F560" s="33">
        <v>12</v>
      </c>
      <c r="G560" s="33">
        <v>35</v>
      </c>
      <c r="H560" s="28"/>
      <c r="I560" s="28"/>
      <c r="J560" s="29"/>
      <c r="K560" s="29"/>
      <c r="L560" s="30"/>
    </row>
    <row r="561" spans="1:12" s="17" customFormat="1" ht="12">
      <c r="A561" s="31"/>
      <c r="B561" s="26" t="s">
        <v>307</v>
      </c>
      <c r="C561" s="32">
        <v>0</v>
      </c>
      <c r="D561" s="33">
        <v>11</v>
      </c>
      <c r="E561" s="33">
        <v>8</v>
      </c>
      <c r="F561" s="33">
        <v>14</v>
      </c>
      <c r="G561" s="33">
        <v>33</v>
      </c>
      <c r="H561" s="28"/>
      <c r="I561" s="28"/>
      <c r="J561" s="29"/>
      <c r="K561" s="29"/>
      <c r="L561" s="30"/>
    </row>
    <row r="562" spans="1:12" s="17" customFormat="1" ht="12">
      <c r="A562" s="31"/>
      <c r="B562" s="26" t="s">
        <v>308</v>
      </c>
      <c r="C562" s="32">
        <v>0</v>
      </c>
      <c r="D562" s="33">
        <v>14</v>
      </c>
      <c r="E562" s="33">
        <v>11</v>
      </c>
      <c r="F562" s="33">
        <v>14</v>
      </c>
      <c r="G562" s="33">
        <v>39</v>
      </c>
      <c r="H562" s="28"/>
      <c r="I562" s="28"/>
      <c r="J562" s="29"/>
      <c r="K562" s="29"/>
      <c r="L562" s="30"/>
    </row>
    <row r="563" spans="1:12" s="17" customFormat="1" ht="12">
      <c r="A563" s="31"/>
      <c r="B563" s="26" t="s">
        <v>309</v>
      </c>
      <c r="C563" s="32">
        <v>0</v>
      </c>
      <c r="D563" s="33">
        <v>12</v>
      </c>
      <c r="E563" s="33">
        <v>11</v>
      </c>
      <c r="F563" s="33">
        <v>14</v>
      </c>
      <c r="G563" s="33">
        <v>37</v>
      </c>
      <c r="H563" s="28"/>
      <c r="I563" s="28"/>
      <c r="J563" s="29"/>
      <c r="K563" s="29"/>
      <c r="L563" s="30"/>
    </row>
    <row r="564" spans="1:12" s="17" customFormat="1" ht="12">
      <c r="A564" s="31"/>
      <c r="B564" s="26" t="s">
        <v>310</v>
      </c>
      <c r="C564" s="32">
        <v>0</v>
      </c>
      <c r="D564" s="33">
        <v>12</v>
      </c>
      <c r="E564" s="33">
        <v>10</v>
      </c>
      <c r="F564" s="33">
        <v>16</v>
      </c>
      <c r="G564" s="33">
        <v>38</v>
      </c>
      <c r="H564" s="28"/>
      <c r="I564" s="28"/>
      <c r="J564" s="29"/>
      <c r="K564" s="29"/>
      <c r="L564" s="30"/>
    </row>
    <row r="565" spans="1:12" s="17" customFormat="1" ht="12">
      <c r="A565" s="31"/>
      <c r="B565" s="26" t="s">
        <v>311</v>
      </c>
      <c r="C565" s="32">
        <v>0</v>
      </c>
      <c r="D565" s="33">
        <v>8</v>
      </c>
      <c r="E565" s="33">
        <v>15</v>
      </c>
      <c r="F565" s="33">
        <v>16</v>
      </c>
      <c r="G565" s="33">
        <v>39</v>
      </c>
      <c r="H565" s="28"/>
      <c r="I565" s="28"/>
      <c r="J565" s="29"/>
      <c r="K565" s="29"/>
      <c r="L565" s="30"/>
    </row>
    <row r="566" spans="1:12" s="17" customFormat="1" ht="12">
      <c r="A566" s="31"/>
      <c r="B566" s="26" t="s">
        <v>312</v>
      </c>
      <c r="C566" s="32">
        <v>0</v>
      </c>
      <c r="D566" s="33">
        <v>14</v>
      </c>
      <c r="E566" s="33">
        <v>9</v>
      </c>
      <c r="F566" s="33">
        <v>19</v>
      </c>
      <c r="G566" s="33">
        <v>42</v>
      </c>
      <c r="H566" s="28"/>
      <c r="I566" s="28"/>
      <c r="J566" s="29"/>
      <c r="K566" s="29"/>
      <c r="L566" s="30"/>
    </row>
    <row r="567" spans="1:12" s="17" customFormat="1" ht="12">
      <c r="A567" s="31"/>
      <c r="B567" s="26" t="s">
        <v>313</v>
      </c>
      <c r="C567" s="32">
        <v>0</v>
      </c>
      <c r="D567" s="33">
        <v>13</v>
      </c>
      <c r="E567" s="33">
        <v>8</v>
      </c>
      <c r="F567" s="33">
        <v>16</v>
      </c>
      <c r="G567" s="33">
        <v>37</v>
      </c>
      <c r="H567" s="28"/>
      <c r="I567" s="28"/>
      <c r="J567" s="29"/>
      <c r="K567" s="29"/>
      <c r="L567" s="30"/>
    </row>
    <row r="568" spans="1:12" s="17" customFormat="1" ht="12">
      <c r="A568" s="31"/>
      <c r="B568" s="26" t="s">
        <v>314</v>
      </c>
      <c r="C568" s="32">
        <v>0</v>
      </c>
      <c r="D568" s="33">
        <v>18</v>
      </c>
      <c r="E568" s="33">
        <v>18</v>
      </c>
      <c r="F568" s="33">
        <v>14</v>
      </c>
      <c r="G568" s="33">
        <v>50</v>
      </c>
      <c r="H568" s="28"/>
      <c r="I568" s="28"/>
      <c r="J568" s="29"/>
      <c r="K568" s="29"/>
      <c r="L568" s="30"/>
    </row>
    <row r="569" spans="1:12" s="17" customFormat="1" ht="12">
      <c r="A569" s="31"/>
      <c r="B569" s="26" t="s">
        <v>315</v>
      </c>
      <c r="C569" s="32">
        <v>0</v>
      </c>
      <c r="D569" s="33">
        <v>16</v>
      </c>
      <c r="E569" s="33">
        <v>19</v>
      </c>
      <c r="F569" s="33">
        <v>10</v>
      </c>
      <c r="G569" s="33">
        <v>45</v>
      </c>
      <c r="H569" s="28"/>
      <c r="I569" s="28"/>
      <c r="J569" s="29"/>
      <c r="K569" s="29"/>
      <c r="L569" s="30"/>
    </row>
    <row r="570" spans="1:12" s="17" customFormat="1" ht="12">
      <c r="A570" s="31"/>
      <c r="B570" s="26" t="s">
        <v>316</v>
      </c>
      <c r="C570" s="32">
        <v>0</v>
      </c>
      <c r="D570" s="33">
        <v>16</v>
      </c>
      <c r="E570" s="33">
        <v>20</v>
      </c>
      <c r="F570" s="33">
        <v>11</v>
      </c>
      <c r="G570" s="33">
        <v>47</v>
      </c>
      <c r="H570" s="28"/>
      <c r="I570" s="28"/>
      <c r="J570" s="29"/>
      <c r="K570" s="29"/>
      <c r="L570" s="30"/>
    </row>
    <row r="571" spans="1:12" s="17" customFormat="1" ht="12">
      <c r="A571" s="31"/>
      <c r="B571" s="26" t="s">
        <v>317</v>
      </c>
      <c r="C571" s="32">
        <v>0</v>
      </c>
      <c r="D571" s="33">
        <v>11</v>
      </c>
      <c r="E571" s="33">
        <v>14</v>
      </c>
      <c r="F571" s="33">
        <v>11</v>
      </c>
      <c r="G571" s="33">
        <v>36</v>
      </c>
      <c r="H571" s="28"/>
      <c r="I571" s="28"/>
      <c r="J571" s="29"/>
      <c r="K571" s="29"/>
      <c r="L571" s="30"/>
    </row>
    <row r="572" spans="1:12" s="17" customFormat="1" ht="12">
      <c r="A572" s="31"/>
      <c r="B572" s="26" t="s">
        <v>318</v>
      </c>
      <c r="C572" s="32">
        <v>0</v>
      </c>
      <c r="D572" s="33">
        <v>9</v>
      </c>
      <c r="E572" s="33">
        <v>15</v>
      </c>
      <c r="F572" s="33">
        <v>11</v>
      </c>
      <c r="G572" s="33">
        <v>35</v>
      </c>
      <c r="H572" s="28"/>
      <c r="I572" s="28"/>
      <c r="J572" s="29"/>
      <c r="K572" s="29"/>
      <c r="L572" s="30"/>
    </row>
    <row r="573" spans="1:12" s="17" customFormat="1" ht="12">
      <c r="A573" s="31"/>
      <c r="B573" s="26" t="s">
        <v>319</v>
      </c>
      <c r="C573" s="32">
        <v>0</v>
      </c>
      <c r="D573" s="33">
        <v>13</v>
      </c>
      <c r="E573" s="33">
        <v>13</v>
      </c>
      <c r="F573" s="33">
        <v>12</v>
      </c>
      <c r="G573" s="33">
        <v>38</v>
      </c>
      <c r="H573" s="28"/>
      <c r="I573" s="28"/>
      <c r="J573" s="29"/>
      <c r="K573" s="29"/>
      <c r="L573" s="30"/>
    </row>
    <row r="574" spans="1:12" s="17" customFormat="1" ht="12">
      <c r="A574" s="31"/>
      <c r="B574" s="26" t="s">
        <v>320</v>
      </c>
      <c r="C574" s="32">
        <v>0</v>
      </c>
      <c r="D574" s="33">
        <v>14</v>
      </c>
      <c r="E574" s="33">
        <v>20</v>
      </c>
      <c r="F574" s="33">
        <v>15</v>
      </c>
      <c r="G574" s="33">
        <v>49</v>
      </c>
      <c r="H574" s="28"/>
      <c r="I574" s="28"/>
      <c r="J574" s="29"/>
      <c r="K574" s="29"/>
      <c r="L574" s="30"/>
    </row>
    <row r="575" spans="1:12" s="17" customFormat="1" ht="12">
      <c r="A575" s="31"/>
      <c r="B575" s="26" t="s">
        <v>321</v>
      </c>
      <c r="C575" s="32">
        <v>0</v>
      </c>
      <c r="D575" s="33">
        <v>14</v>
      </c>
      <c r="E575" s="33">
        <v>16</v>
      </c>
      <c r="F575" s="33">
        <v>16</v>
      </c>
      <c r="G575" s="33">
        <v>46</v>
      </c>
      <c r="H575" s="28"/>
      <c r="I575" s="28"/>
      <c r="J575" s="29"/>
      <c r="K575" s="29"/>
      <c r="L575" s="30"/>
    </row>
    <row r="576" spans="1:12" s="17" customFormat="1" ht="12">
      <c r="A576" s="31"/>
      <c r="B576" s="26" t="s">
        <v>322</v>
      </c>
      <c r="C576" s="32">
        <v>0</v>
      </c>
      <c r="D576" s="33">
        <v>15</v>
      </c>
      <c r="E576" s="33">
        <v>21</v>
      </c>
      <c r="F576" s="33">
        <v>12</v>
      </c>
      <c r="G576" s="33">
        <v>48</v>
      </c>
      <c r="H576" s="28"/>
      <c r="I576" s="28"/>
      <c r="J576" s="29"/>
      <c r="K576" s="29"/>
      <c r="L576" s="30"/>
    </row>
    <row r="577" spans="1:12" s="17" customFormat="1" ht="12">
      <c r="A577" s="31"/>
      <c r="B577" s="26" t="s">
        <v>323</v>
      </c>
      <c r="C577" s="32">
        <v>0</v>
      </c>
      <c r="D577" s="33">
        <v>12</v>
      </c>
      <c r="E577" s="33">
        <v>19</v>
      </c>
      <c r="F577" s="33">
        <v>7</v>
      </c>
      <c r="G577" s="33">
        <v>38</v>
      </c>
      <c r="H577" s="28"/>
      <c r="I577" s="28"/>
      <c r="J577" s="29"/>
      <c r="K577" s="29"/>
      <c r="L577" s="30"/>
    </row>
    <row r="578" spans="1:12" s="17" customFormat="1" ht="12">
      <c r="A578" s="31"/>
      <c r="B578" s="26" t="s">
        <v>324</v>
      </c>
      <c r="C578" s="32">
        <v>0</v>
      </c>
      <c r="D578" s="33">
        <v>9</v>
      </c>
      <c r="E578" s="33">
        <v>17</v>
      </c>
      <c r="F578" s="33">
        <v>12</v>
      </c>
      <c r="G578" s="33">
        <v>38</v>
      </c>
      <c r="H578" s="28"/>
      <c r="I578" s="28"/>
      <c r="J578" s="29"/>
      <c r="K578" s="29"/>
      <c r="L578" s="30"/>
    </row>
    <row r="579" spans="1:12" s="17" customFormat="1" ht="12">
      <c r="A579" s="31"/>
      <c r="B579" s="26" t="s">
        <v>325</v>
      </c>
      <c r="C579" s="32">
        <v>0</v>
      </c>
      <c r="D579" s="33">
        <v>15</v>
      </c>
      <c r="E579" s="33">
        <v>16</v>
      </c>
      <c r="F579" s="33">
        <v>15</v>
      </c>
      <c r="G579" s="33">
        <v>46</v>
      </c>
      <c r="H579" s="28"/>
      <c r="I579" s="28"/>
      <c r="J579" s="29"/>
      <c r="K579" s="29"/>
      <c r="L579" s="30"/>
    </row>
    <row r="580" spans="1:12" s="17" customFormat="1" ht="12">
      <c r="A580" s="31"/>
      <c r="B580" s="26" t="s">
        <v>326</v>
      </c>
      <c r="C580" s="32">
        <v>0</v>
      </c>
      <c r="D580" s="33">
        <v>14</v>
      </c>
      <c r="E580" s="33">
        <v>18</v>
      </c>
      <c r="F580" s="33">
        <v>16</v>
      </c>
      <c r="G580" s="33">
        <v>48</v>
      </c>
      <c r="H580" s="28"/>
      <c r="I580" s="28"/>
      <c r="J580" s="29"/>
      <c r="K580" s="29"/>
      <c r="L580" s="30"/>
    </row>
    <row r="581" spans="1:12" s="17" customFormat="1" ht="12">
      <c r="A581" s="31"/>
      <c r="B581" s="26" t="s">
        <v>327</v>
      </c>
      <c r="C581" s="32">
        <v>0</v>
      </c>
      <c r="D581" s="33">
        <v>11</v>
      </c>
      <c r="E581" s="33">
        <v>16</v>
      </c>
      <c r="F581" s="33">
        <v>17</v>
      </c>
      <c r="G581" s="33">
        <v>44</v>
      </c>
      <c r="H581" s="28"/>
      <c r="I581" s="28"/>
      <c r="J581" s="29"/>
      <c r="K581" s="29"/>
      <c r="L581" s="30"/>
    </row>
    <row r="582" spans="1:12" s="17" customFormat="1" ht="12">
      <c r="A582" s="31"/>
      <c r="B582" s="26" t="s">
        <v>328</v>
      </c>
      <c r="C582" s="32">
        <v>0</v>
      </c>
      <c r="D582" s="33">
        <v>11</v>
      </c>
      <c r="E582" s="33">
        <v>17</v>
      </c>
      <c r="F582" s="33">
        <v>21</v>
      </c>
      <c r="G582" s="33">
        <v>49</v>
      </c>
      <c r="H582" s="28"/>
      <c r="I582" s="28"/>
      <c r="J582" s="29"/>
      <c r="K582" s="29"/>
      <c r="L582" s="30"/>
    </row>
    <row r="583" spans="1:12" s="17" customFormat="1" ht="12">
      <c r="A583" s="31"/>
      <c r="B583" s="26" t="s">
        <v>329</v>
      </c>
      <c r="C583" s="32">
        <v>0</v>
      </c>
      <c r="D583" s="33">
        <v>14</v>
      </c>
      <c r="E583" s="33">
        <v>18</v>
      </c>
      <c r="F583" s="33">
        <v>19</v>
      </c>
      <c r="G583" s="33">
        <v>51</v>
      </c>
      <c r="H583" s="28"/>
      <c r="I583" s="28"/>
      <c r="J583" s="29"/>
      <c r="K583" s="29"/>
      <c r="L583" s="30"/>
    </row>
    <row r="584" spans="1:12" s="17" customFormat="1" ht="12">
      <c r="A584" s="31"/>
      <c r="B584" s="26" t="s">
        <v>330</v>
      </c>
      <c r="C584" s="32">
        <v>0</v>
      </c>
      <c r="D584" s="33">
        <v>10</v>
      </c>
      <c r="E584" s="33">
        <v>20</v>
      </c>
      <c r="F584" s="33">
        <v>15</v>
      </c>
      <c r="G584" s="33">
        <v>45</v>
      </c>
      <c r="H584" s="28"/>
      <c r="I584" s="28"/>
      <c r="J584" s="29"/>
      <c r="K584" s="29"/>
      <c r="L584" s="30"/>
    </row>
    <row r="585" spans="1:12" s="17" customFormat="1" ht="12">
      <c r="A585" s="31"/>
      <c r="B585" s="26" t="s">
        <v>331</v>
      </c>
      <c r="C585" s="32">
        <v>0</v>
      </c>
      <c r="D585" s="33">
        <v>8</v>
      </c>
      <c r="E585" s="33">
        <v>17</v>
      </c>
      <c r="F585" s="33">
        <v>17</v>
      </c>
      <c r="G585" s="33">
        <v>45</v>
      </c>
      <c r="H585" s="28"/>
      <c r="I585" s="28"/>
      <c r="J585" s="29"/>
      <c r="K585" s="29"/>
      <c r="L585" s="30"/>
    </row>
    <row r="586" spans="1:12" s="17" customFormat="1" ht="12">
      <c r="A586" s="31"/>
      <c r="B586" s="26" t="s">
        <v>332</v>
      </c>
      <c r="C586" s="32">
        <v>0</v>
      </c>
      <c r="D586" s="33">
        <v>10</v>
      </c>
      <c r="E586" s="33">
        <v>18</v>
      </c>
      <c r="F586" s="33">
        <v>12</v>
      </c>
      <c r="G586" s="33">
        <v>40</v>
      </c>
      <c r="H586" s="28"/>
      <c r="I586" s="28"/>
      <c r="J586" s="29"/>
      <c r="K586" s="29"/>
      <c r="L586" s="30"/>
    </row>
    <row r="587" spans="1:12" s="17" customFormat="1" ht="12">
      <c r="A587" s="31"/>
      <c r="B587" s="26" t="s">
        <v>333</v>
      </c>
      <c r="C587" s="32">
        <v>0</v>
      </c>
      <c r="D587" s="33">
        <v>13</v>
      </c>
      <c r="E587" s="33">
        <v>12</v>
      </c>
      <c r="F587" s="33">
        <v>17</v>
      </c>
      <c r="G587" s="33">
        <v>42</v>
      </c>
      <c r="H587" s="28"/>
      <c r="I587" s="28"/>
      <c r="J587" s="29"/>
      <c r="K587" s="29"/>
      <c r="L587" s="30"/>
    </row>
    <row r="588" spans="1:12" s="17" customFormat="1" ht="12">
      <c r="A588" s="31"/>
      <c r="B588" s="26" t="s">
        <v>334</v>
      </c>
      <c r="C588" s="32">
        <v>0</v>
      </c>
      <c r="D588" s="33">
        <v>13</v>
      </c>
      <c r="E588" s="33">
        <v>12</v>
      </c>
      <c r="F588" s="33">
        <v>17</v>
      </c>
      <c r="G588" s="33">
        <v>42</v>
      </c>
      <c r="H588" s="28"/>
      <c r="I588" s="28"/>
      <c r="J588" s="29"/>
      <c r="K588" s="29"/>
      <c r="L588" s="30"/>
    </row>
    <row r="589" spans="1:12" s="17" customFormat="1" ht="12">
      <c r="A589" s="31"/>
      <c r="B589" s="26" t="s">
        <v>335</v>
      </c>
      <c r="C589" s="32">
        <v>0</v>
      </c>
      <c r="D589" s="33">
        <v>13</v>
      </c>
      <c r="E589" s="33">
        <v>16</v>
      </c>
      <c r="F589" s="33">
        <v>12</v>
      </c>
      <c r="G589" s="33">
        <v>41</v>
      </c>
      <c r="H589" s="28"/>
      <c r="I589" s="28"/>
      <c r="J589" s="29"/>
      <c r="K589" s="29"/>
      <c r="L589" s="30"/>
    </row>
    <row r="590" spans="1:12" s="17" customFormat="1" ht="12">
      <c r="A590" s="31"/>
      <c r="B590" s="26" t="s">
        <v>336</v>
      </c>
      <c r="C590" s="32">
        <v>0</v>
      </c>
      <c r="D590" s="33">
        <v>9</v>
      </c>
      <c r="E590" s="33">
        <v>17</v>
      </c>
      <c r="F590" s="33">
        <v>14</v>
      </c>
      <c r="G590" s="33">
        <v>40</v>
      </c>
      <c r="H590" s="28"/>
      <c r="I590" s="28"/>
      <c r="J590" s="29"/>
      <c r="K590" s="29"/>
      <c r="L590" s="30"/>
    </row>
    <row r="591" spans="1:12" s="17" customFormat="1" ht="12">
      <c r="A591" s="31"/>
      <c r="B591" s="26" t="s">
        <v>337</v>
      </c>
      <c r="C591" s="32">
        <v>0</v>
      </c>
      <c r="D591" s="33">
        <v>8</v>
      </c>
      <c r="E591" s="33">
        <v>13</v>
      </c>
      <c r="F591" s="33">
        <v>17</v>
      </c>
      <c r="G591" s="33">
        <v>38</v>
      </c>
      <c r="H591" s="28"/>
      <c r="I591" s="28"/>
      <c r="J591" s="29"/>
      <c r="K591" s="29"/>
      <c r="L591" s="30"/>
    </row>
    <row r="592" spans="1:12" s="17" customFormat="1" ht="12">
      <c r="A592" s="31"/>
      <c r="B592" s="26" t="s">
        <v>338</v>
      </c>
      <c r="C592" s="32">
        <v>0</v>
      </c>
      <c r="D592" s="33">
        <v>8</v>
      </c>
      <c r="E592" s="33">
        <v>13</v>
      </c>
      <c r="F592" s="33">
        <v>17</v>
      </c>
      <c r="G592" s="33">
        <v>38</v>
      </c>
      <c r="H592" s="28"/>
      <c r="I592" s="28"/>
      <c r="J592" s="29"/>
      <c r="K592" s="29"/>
      <c r="L592" s="30"/>
    </row>
    <row r="593" spans="1:12" s="17" customFormat="1" ht="12">
      <c r="A593" s="31"/>
      <c r="B593" s="26" t="s">
        <v>339</v>
      </c>
      <c r="C593" s="32">
        <v>0</v>
      </c>
      <c r="D593" s="33">
        <v>17</v>
      </c>
      <c r="E593" s="33">
        <v>7</v>
      </c>
      <c r="F593" s="33">
        <v>12</v>
      </c>
      <c r="G593" s="33">
        <v>36</v>
      </c>
      <c r="H593" s="28"/>
      <c r="I593" s="28"/>
      <c r="J593" s="29"/>
      <c r="K593" s="29"/>
      <c r="L593" s="30"/>
    </row>
    <row r="594" spans="1:12" s="17" customFormat="1" ht="12">
      <c r="A594" s="31"/>
      <c r="B594" s="26" t="s">
        <v>340</v>
      </c>
      <c r="C594" s="32">
        <v>0</v>
      </c>
      <c r="D594" s="33">
        <v>11</v>
      </c>
      <c r="E594" s="33">
        <v>13</v>
      </c>
      <c r="F594" s="33">
        <v>13</v>
      </c>
      <c r="G594" s="33">
        <v>37</v>
      </c>
      <c r="H594" s="28"/>
      <c r="I594" s="28"/>
      <c r="J594" s="29"/>
      <c r="K594" s="29"/>
      <c r="L594" s="30"/>
    </row>
    <row r="595" spans="1:12" s="17" customFormat="1" ht="12">
      <c r="A595" s="31"/>
      <c r="B595" s="26" t="s">
        <v>341</v>
      </c>
      <c r="C595" s="32">
        <v>0</v>
      </c>
      <c r="D595" s="33">
        <v>11</v>
      </c>
      <c r="E595" s="33">
        <v>13</v>
      </c>
      <c r="F595" s="33">
        <v>13</v>
      </c>
      <c r="G595" s="33">
        <v>37</v>
      </c>
      <c r="H595" s="28"/>
      <c r="I595" s="28"/>
      <c r="J595" s="29"/>
      <c r="K595" s="29"/>
      <c r="L595" s="30"/>
    </row>
    <row r="596" spans="1:12" s="17" customFormat="1" ht="12">
      <c r="A596" s="31"/>
      <c r="B596" s="26" t="s">
        <v>342</v>
      </c>
      <c r="C596" s="32">
        <v>0</v>
      </c>
      <c r="D596" s="33">
        <v>5</v>
      </c>
      <c r="E596" s="33">
        <v>15</v>
      </c>
      <c r="F596" s="33">
        <v>14</v>
      </c>
      <c r="G596" s="33">
        <v>34</v>
      </c>
      <c r="H596" s="28"/>
      <c r="I596" s="28"/>
      <c r="J596" s="29"/>
      <c r="K596" s="29"/>
      <c r="L596" s="30"/>
    </row>
    <row r="597" spans="1:12" s="17" customFormat="1" ht="12">
      <c r="A597" s="31"/>
      <c r="B597" s="26" t="s">
        <v>343</v>
      </c>
      <c r="C597" s="32">
        <v>0</v>
      </c>
      <c r="D597" s="33">
        <v>4</v>
      </c>
      <c r="E597" s="33">
        <v>16</v>
      </c>
      <c r="F597" s="33">
        <v>12</v>
      </c>
      <c r="G597" s="33">
        <v>32</v>
      </c>
      <c r="H597" s="28"/>
      <c r="I597" s="28"/>
      <c r="J597" s="29"/>
      <c r="K597" s="29"/>
      <c r="L597" s="30"/>
    </row>
    <row r="598" spans="1:12" s="17" customFormat="1" ht="12">
      <c r="A598" s="31"/>
      <c r="B598" s="26" t="s">
        <v>344</v>
      </c>
      <c r="C598" s="32">
        <v>0</v>
      </c>
      <c r="D598" s="33">
        <v>16</v>
      </c>
      <c r="E598" s="33">
        <v>12</v>
      </c>
      <c r="F598" s="33">
        <v>16</v>
      </c>
      <c r="G598" s="33">
        <v>44</v>
      </c>
      <c r="H598" s="28"/>
      <c r="I598" s="28"/>
      <c r="J598" s="29"/>
      <c r="K598" s="29"/>
      <c r="L598" s="30"/>
    </row>
    <row r="599" spans="1:12" s="17" customFormat="1" ht="12">
      <c r="A599" s="31"/>
      <c r="B599" s="26" t="s">
        <v>345</v>
      </c>
      <c r="C599" s="32">
        <v>0</v>
      </c>
      <c r="D599" s="33">
        <v>9</v>
      </c>
      <c r="E599" s="33">
        <v>10</v>
      </c>
      <c r="F599" s="33">
        <v>14</v>
      </c>
      <c r="G599" s="33">
        <v>33</v>
      </c>
      <c r="H599" s="28"/>
      <c r="I599" s="28"/>
      <c r="J599" s="29"/>
      <c r="K599" s="29"/>
      <c r="L599" s="30"/>
    </row>
    <row r="600" spans="1:12" s="17" customFormat="1" ht="12">
      <c r="A600" s="31"/>
      <c r="B600" s="26" t="s">
        <v>346</v>
      </c>
      <c r="C600" s="32">
        <v>0</v>
      </c>
      <c r="D600" s="33">
        <v>8</v>
      </c>
      <c r="E600" s="33">
        <v>9</v>
      </c>
      <c r="F600" s="33">
        <v>12</v>
      </c>
      <c r="G600" s="33">
        <v>29</v>
      </c>
      <c r="H600" s="28"/>
      <c r="I600" s="28"/>
      <c r="J600" s="29"/>
      <c r="K600" s="29"/>
      <c r="L600" s="30"/>
    </row>
    <row r="601" spans="1:12" s="17" customFormat="1" ht="12">
      <c r="A601" s="31"/>
      <c r="B601" s="26" t="s">
        <v>347</v>
      </c>
      <c r="C601" s="32">
        <v>0</v>
      </c>
      <c r="D601" s="33">
        <v>5</v>
      </c>
      <c r="E601" s="33">
        <v>10</v>
      </c>
      <c r="F601" s="33">
        <v>14</v>
      </c>
      <c r="G601" s="33">
        <v>29</v>
      </c>
      <c r="H601" s="28"/>
      <c r="I601" s="28"/>
      <c r="J601" s="29"/>
      <c r="K601" s="29"/>
      <c r="L601" s="30"/>
    </row>
    <row r="602" spans="1:12" s="17" customFormat="1" ht="12">
      <c r="A602" s="31"/>
      <c r="B602" s="26" t="s">
        <v>348</v>
      </c>
      <c r="C602" s="32">
        <v>0</v>
      </c>
      <c r="D602" s="33">
        <v>5</v>
      </c>
      <c r="E602" s="33">
        <v>11</v>
      </c>
      <c r="F602" s="33">
        <v>10</v>
      </c>
      <c r="G602" s="33">
        <v>26</v>
      </c>
      <c r="H602" s="28"/>
      <c r="I602" s="28"/>
      <c r="J602" s="29"/>
      <c r="K602" s="29"/>
      <c r="L602" s="30"/>
    </row>
    <row r="603" spans="1:12" s="17" customFormat="1" ht="12">
      <c r="A603" s="31"/>
      <c r="B603" s="26" t="s">
        <v>349</v>
      </c>
      <c r="C603" s="32">
        <v>0</v>
      </c>
      <c r="D603" s="33">
        <v>11</v>
      </c>
      <c r="E603" s="33">
        <v>14</v>
      </c>
      <c r="F603" s="33">
        <v>10</v>
      </c>
      <c r="G603" s="33">
        <v>35</v>
      </c>
      <c r="H603" s="28"/>
      <c r="I603" s="28"/>
      <c r="J603" s="29"/>
      <c r="K603" s="29"/>
      <c r="L603" s="30"/>
    </row>
    <row r="604" spans="1:12" s="17" customFormat="1" ht="12">
      <c r="A604" s="31"/>
      <c r="B604" s="26" t="s">
        <v>350</v>
      </c>
      <c r="C604" s="32">
        <v>0</v>
      </c>
      <c r="D604" s="33">
        <v>9</v>
      </c>
      <c r="E604" s="33">
        <v>15</v>
      </c>
      <c r="F604" s="33">
        <v>13</v>
      </c>
      <c r="G604" s="33">
        <v>37</v>
      </c>
      <c r="H604" s="28"/>
      <c r="I604" s="28"/>
      <c r="J604" s="29"/>
      <c r="K604" s="29"/>
      <c r="L604" s="30"/>
    </row>
    <row r="605" spans="1:12" s="17" customFormat="1" ht="12">
      <c r="A605" s="31"/>
      <c r="B605" s="26" t="s">
        <v>351</v>
      </c>
      <c r="C605" s="32">
        <v>0</v>
      </c>
      <c r="D605" s="33">
        <v>9</v>
      </c>
      <c r="E605" s="33">
        <v>16</v>
      </c>
      <c r="F605" s="33">
        <v>19</v>
      </c>
      <c r="G605" s="33">
        <v>44</v>
      </c>
      <c r="H605" s="28"/>
      <c r="I605" s="28"/>
      <c r="J605" s="29"/>
      <c r="K605" s="29"/>
      <c r="L605" s="30"/>
    </row>
    <row r="606" spans="1:12" s="17" customFormat="1" ht="12">
      <c r="A606" s="31"/>
      <c r="B606" s="26" t="s">
        <v>352</v>
      </c>
      <c r="C606" s="32">
        <v>0</v>
      </c>
      <c r="D606" s="33">
        <v>8</v>
      </c>
      <c r="E606" s="33">
        <v>11</v>
      </c>
      <c r="F606" s="33">
        <v>15</v>
      </c>
      <c r="G606" s="33">
        <v>34</v>
      </c>
      <c r="H606" s="28"/>
      <c r="I606" s="28"/>
      <c r="J606" s="29"/>
      <c r="K606" s="29"/>
      <c r="L606" s="30"/>
    </row>
    <row r="607" spans="1:12" s="17" customFormat="1" ht="12">
      <c r="A607" s="31"/>
      <c r="B607" s="26" t="s">
        <v>353</v>
      </c>
      <c r="C607" s="32">
        <v>0</v>
      </c>
      <c r="D607" s="33">
        <v>9</v>
      </c>
      <c r="E607" s="33">
        <v>16</v>
      </c>
      <c r="F607" s="33">
        <v>16</v>
      </c>
      <c r="G607" s="33">
        <v>41</v>
      </c>
      <c r="H607" s="28"/>
      <c r="I607" s="28"/>
      <c r="J607" s="29"/>
      <c r="K607" s="29"/>
      <c r="L607" s="30"/>
    </row>
    <row r="608" spans="1:12" s="17" customFormat="1" ht="12">
      <c r="A608" s="31"/>
      <c r="B608" s="26" t="s">
        <v>354</v>
      </c>
      <c r="C608" s="32">
        <v>0</v>
      </c>
      <c r="D608" s="33">
        <v>8</v>
      </c>
      <c r="E608" s="33">
        <v>12</v>
      </c>
      <c r="F608" s="33">
        <v>16</v>
      </c>
      <c r="G608" s="33">
        <v>36</v>
      </c>
      <c r="H608" s="28"/>
      <c r="I608" s="28"/>
      <c r="J608" s="29"/>
      <c r="K608" s="29"/>
      <c r="L608" s="30"/>
    </row>
    <row r="609" spans="1:12" s="17" customFormat="1" ht="12">
      <c r="A609" s="31"/>
      <c r="B609" s="26" t="s">
        <v>355</v>
      </c>
      <c r="C609" s="32">
        <v>0</v>
      </c>
      <c r="D609" s="33">
        <v>10</v>
      </c>
      <c r="E609" s="33">
        <v>14</v>
      </c>
      <c r="F609" s="33">
        <v>16</v>
      </c>
      <c r="G609" s="33">
        <v>40</v>
      </c>
      <c r="H609" s="28"/>
      <c r="I609" s="28"/>
      <c r="J609" s="29"/>
      <c r="K609" s="29"/>
      <c r="L609" s="30"/>
    </row>
    <row r="610" spans="1:12" s="17" customFormat="1" ht="12">
      <c r="A610" s="31"/>
      <c r="B610" s="26" t="s">
        <v>356</v>
      </c>
      <c r="C610" s="32">
        <v>0</v>
      </c>
      <c r="D610" s="33">
        <v>8</v>
      </c>
      <c r="E610" s="33">
        <v>14</v>
      </c>
      <c r="F610" s="33">
        <v>13</v>
      </c>
      <c r="G610" s="33">
        <v>35</v>
      </c>
      <c r="H610" s="28"/>
      <c r="I610" s="28"/>
      <c r="J610" s="29"/>
      <c r="K610" s="29"/>
      <c r="L610" s="30"/>
    </row>
    <row r="611" spans="1:12" s="17" customFormat="1" ht="12">
      <c r="A611" s="31"/>
      <c r="B611" s="26" t="s">
        <v>357</v>
      </c>
      <c r="C611" s="32">
        <v>0</v>
      </c>
      <c r="D611" s="33">
        <f>$D$24</f>
        <v>16</v>
      </c>
      <c r="E611" s="33">
        <f>$E$24</f>
        <v>19</v>
      </c>
      <c r="F611" s="33">
        <f>$F$24</f>
        <v>9</v>
      </c>
      <c r="G611" s="33">
        <f>$G$24</f>
        <v>48</v>
      </c>
      <c r="H611" s="28"/>
      <c r="I611" s="28"/>
      <c r="J611" s="29"/>
      <c r="K611" s="29"/>
      <c r="L611" s="30"/>
    </row>
    <row r="612" spans="1:12" s="17" customFormat="1" ht="12">
      <c r="A612" s="31"/>
      <c r="B612" s="26" t="s">
        <v>358</v>
      </c>
      <c r="C612" s="32">
        <v>0</v>
      </c>
      <c r="D612" s="33">
        <v>6</v>
      </c>
      <c r="E612" s="33">
        <v>12</v>
      </c>
      <c r="F612" s="33">
        <v>9</v>
      </c>
      <c r="G612" s="33">
        <v>27</v>
      </c>
      <c r="H612" s="28"/>
      <c r="I612" s="28"/>
      <c r="J612" s="29"/>
      <c r="K612" s="29"/>
      <c r="L612" s="30"/>
    </row>
    <row r="613" spans="1:12" s="17" customFormat="1" ht="12">
      <c r="A613" s="31"/>
      <c r="B613" s="26" t="s">
        <v>359</v>
      </c>
      <c r="C613" s="32">
        <v>0</v>
      </c>
      <c r="D613" s="33">
        <v>8</v>
      </c>
      <c r="E613" s="33">
        <v>12</v>
      </c>
      <c r="F613" s="33">
        <v>7</v>
      </c>
      <c r="G613" s="33">
        <v>27</v>
      </c>
      <c r="H613" s="28"/>
      <c r="I613" s="28"/>
      <c r="J613" s="29"/>
      <c r="K613" s="29"/>
      <c r="L613" s="30"/>
    </row>
    <row r="614" spans="1:12" s="17" customFormat="1" ht="12">
      <c r="A614" s="31"/>
      <c r="B614" s="26" t="s">
        <v>360</v>
      </c>
      <c r="C614" s="32">
        <v>0</v>
      </c>
      <c r="D614" s="33">
        <v>8</v>
      </c>
      <c r="E614" s="33">
        <v>12</v>
      </c>
      <c r="F614" s="33">
        <v>7</v>
      </c>
      <c r="G614" s="33">
        <v>27</v>
      </c>
      <c r="H614" s="28"/>
      <c r="I614" s="28"/>
      <c r="J614" s="29"/>
      <c r="K614" s="29"/>
      <c r="L614" s="30"/>
    </row>
    <row r="615" spans="1:12" s="17" customFormat="1" ht="12">
      <c r="A615" s="31"/>
      <c r="B615" s="26" t="s">
        <v>361</v>
      </c>
      <c r="C615" s="32">
        <v>0</v>
      </c>
      <c r="D615" s="33">
        <v>11</v>
      </c>
      <c r="E615" s="33">
        <v>8</v>
      </c>
      <c r="F615" s="33">
        <v>9</v>
      </c>
      <c r="G615" s="33">
        <v>28</v>
      </c>
      <c r="H615" s="28"/>
      <c r="I615" s="28"/>
      <c r="J615" s="29"/>
      <c r="K615" s="29"/>
      <c r="L615" s="30"/>
    </row>
    <row r="616" spans="1:12" s="17" customFormat="1" ht="12">
      <c r="A616" s="31"/>
      <c r="B616" s="26" t="s">
        <v>362</v>
      </c>
      <c r="C616" s="32">
        <v>0</v>
      </c>
      <c r="D616" s="33">
        <v>6</v>
      </c>
      <c r="E616" s="33">
        <v>10</v>
      </c>
      <c r="F616" s="33">
        <v>11</v>
      </c>
      <c r="G616" s="33">
        <v>27</v>
      </c>
      <c r="H616" s="28"/>
      <c r="I616" s="28"/>
      <c r="J616" s="29"/>
      <c r="K616" s="29"/>
      <c r="L616" s="30"/>
    </row>
    <row r="617" spans="1:12" s="17" customFormat="1" ht="12">
      <c r="A617" s="31"/>
      <c r="B617" s="26" t="s">
        <v>363</v>
      </c>
      <c r="C617" s="32">
        <v>0</v>
      </c>
      <c r="D617" s="33">
        <v>5</v>
      </c>
      <c r="E617" s="33">
        <v>6</v>
      </c>
      <c r="F617" s="33">
        <v>10</v>
      </c>
      <c r="G617" s="33">
        <v>21</v>
      </c>
      <c r="H617" s="28"/>
      <c r="I617" s="28"/>
      <c r="J617" s="29"/>
      <c r="K617" s="29"/>
      <c r="L617" s="30"/>
    </row>
    <row r="618" spans="1:12" s="17" customFormat="1" ht="12">
      <c r="A618" s="31"/>
      <c r="B618" s="26" t="s">
        <v>364</v>
      </c>
      <c r="C618" s="32">
        <v>0</v>
      </c>
      <c r="D618" s="33">
        <v>5</v>
      </c>
      <c r="E618" s="33">
        <v>12</v>
      </c>
      <c r="F618" s="33">
        <v>17</v>
      </c>
      <c r="G618" s="33">
        <v>34</v>
      </c>
      <c r="H618" s="28"/>
      <c r="I618" s="28"/>
      <c r="J618" s="29"/>
      <c r="K618" s="29"/>
      <c r="L618" s="30"/>
    </row>
    <row r="619" spans="1:12" s="17" customFormat="1" ht="12">
      <c r="A619" s="31"/>
      <c r="B619" s="26" t="s">
        <v>365</v>
      </c>
      <c r="C619" s="32">
        <v>0</v>
      </c>
      <c r="D619" s="33">
        <v>8</v>
      </c>
      <c r="E619" s="33">
        <v>8</v>
      </c>
      <c r="F619" s="33">
        <v>16</v>
      </c>
      <c r="G619" s="33">
        <v>32</v>
      </c>
      <c r="H619" s="28"/>
      <c r="I619" s="28"/>
      <c r="J619" s="29"/>
      <c r="K619" s="29"/>
      <c r="L619" s="30"/>
    </row>
    <row r="620" spans="1:12" s="17" customFormat="1" ht="12">
      <c r="A620" s="31"/>
      <c r="B620" s="26" t="s">
        <v>366</v>
      </c>
      <c r="C620" s="32">
        <v>0</v>
      </c>
      <c r="D620" s="33">
        <v>5</v>
      </c>
      <c r="E620" s="33">
        <v>10</v>
      </c>
      <c r="F620" s="33">
        <v>13</v>
      </c>
      <c r="G620" s="33">
        <v>28</v>
      </c>
      <c r="H620" s="28"/>
      <c r="I620" s="28"/>
      <c r="J620" s="29"/>
      <c r="K620" s="29"/>
      <c r="L620" s="30"/>
    </row>
    <row r="621" spans="1:12" s="17" customFormat="1" ht="12">
      <c r="A621" s="31"/>
      <c r="B621" s="26" t="s">
        <v>367</v>
      </c>
      <c r="C621" s="32">
        <v>0</v>
      </c>
      <c r="D621" s="33">
        <v>11</v>
      </c>
      <c r="E621" s="33">
        <v>9</v>
      </c>
      <c r="F621" s="33">
        <v>16</v>
      </c>
      <c r="G621" s="33">
        <v>36</v>
      </c>
      <c r="H621" s="28"/>
      <c r="I621" s="28"/>
      <c r="J621" s="29"/>
      <c r="K621" s="29"/>
      <c r="L621" s="30"/>
    </row>
    <row r="622" spans="1:12" s="17" customFormat="1" ht="12">
      <c r="A622" s="31"/>
      <c r="B622" s="26" t="s">
        <v>368</v>
      </c>
      <c r="C622" s="32">
        <v>0</v>
      </c>
      <c r="D622" s="33">
        <v>14</v>
      </c>
      <c r="E622" s="33">
        <v>10</v>
      </c>
      <c r="F622" s="33">
        <v>16</v>
      </c>
      <c r="G622" s="33">
        <v>40</v>
      </c>
      <c r="H622" s="28"/>
      <c r="I622" s="28"/>
      <c r="J622" s="29"/>
      <c r="K622" s="29"/>
      <c r="L622" s="30"/>
    </row>
    <row r="623" spans="1:12" s="17" customFormat="1" ht="12">
      <c r="A623" s="31"/>
      <c r="B623" s="26" t="s">
        <v>369</v>
      </c>
      <c r="C623" s="32">
        <v>0</v>
      </c>
      <c r="D623" s="33">
        <v>9</v>
      </c>
      <c r="E623" s="33">
        <v>10</v>
      </c>
      <c r="F623" s="33">
        <v>16</v>
      </c>
      <c r="G623" s="33">
        <v>35</v>
      </c>
      <c r="H623" s="28"/>
      <c r="I623" s="28"/>
      <c r="J623" s="29"/>
      <c r="K623" s="29"/>
      <c r="L623" s="30"/>
    </row>
    <row r="624" spans="1:12" s="17" customFormat="1" ht="12">
      <c r="A624" s="31"/>
      <c r="B624" s="26" t="s">
        <v>370</v>
      </c>
      <c r="C624" s="32">
        <v>0</v>
      </c>
      <c r="D624" s="33">
        <v>8</v>
      </c>
      <c r="E624" s="33">
        <v>5</v>
      </c>
      <c r="F624" s="33">
        <v>19</v>
      </c>
      <c r="G624" s="33">
        <v>32</v>
      </c>
      <c r="H624" s="28"/>
      <c r="I624" s="28"/>
      <c r="J624" s="29"/>
      <c r="K624" s="29"/>
      <c r="L624" s="30"/>
    </row>
    <row r="625" spans="1:12" s="17" customFormat="1" ht="12">
      <c r="A625" s="31"/>
      <c r="B625" s="26" t="s">
        <v>371</v>
      </c>
      <c r="C625" s="32">
        <v>0</v>
      </c>
      <c r="D625" s="33">
        <v>4</v>
      </c>
      <c r="E625" s="33">
        <v>8</v>
      </c>
      <c r="F625" s="33">
        <v>21</v>
      </c>
      <c r="G625" s="33">
        <v>33</v>
      </c>
      <c r="H625" s="28"/>
      <c r="I625" s="28"/>
      <c r="J625" s="29"/>
      <c r="K625" s="29"/>
      <c r="L625" s="30"/>
    </row>
    <row r="626" spans="1:12" s="17" customFormat="1" ht="12">
      <c r="A626" s="31"/>
      <c r="B626" s="26" t="s">
        <v>372</v>
      </c>
      <c r="C626" s="32">
        <v>0</v>
      </c>
      <c r="D626" s="33">
        <v>6</v>
      </c>
      <c r="E626" s="33">
        <v>11</v>
      </c>
      <c r="F626" s="33">
        <v>18</v>
      </c>
      <c r="G626" s="33">
        <f>$G$24</f>
        <v>48</v>
      </c>
      <c r="H626" s="28"/>
      <c r="I626" s="28"/>
      <c r="J626" s="29"/>
      <c r="K626" s="29"/>
      <c r="L626" s="30"/>
    </row>
    <row r="627" spans="1:12" s="17" customFormat="1" ht="12">
      <c r="A627" s="31"/>
      <c r="B627" s="26" t="s">
        <v>373</v>
      </c>
      <c r="C627" s="32">
        <v>0</v>
      </c>
      <c r="D627" s="33">
        <v>11</v>
      </c>
      <c r="E627" s="33">
        <v>10</v>
      </c>
      <c r="F627" s="33">
        <v>19</v>
      </c>
      <c r="G627" s="33">
        <v>40</v>
      </c>
      <c r="H627" s="28"/>
      <c r="I627" s="28"/>
      <c r="J627" s="29"/>
      <c r="K627" s="29"/>
      <c r="L627" s="30"/>
    </row>
    <row r="628" spans="1:12">
      <c r="A628" s="31"/>
      <c r="B628" s="26" t="s">
        <v>374</v>
      </c>
      <c r="C628" s="32">
        <v>0</v>
      </c>
      <c r="D628" s="33">
        <v>8</v>
      </c>
      <c r="E628" s="33">
        <v>7</v>
      </c>
      <c r="F628" s="33">
        <v>17</v>
      </c>
      <c r="G628" s="33">
        <v>32</v>
      </c>
    </row>
    <row r="629" spans="1:12" s="17" customFormat="1" ht="12">
      <c r="A629" s="31"/>
      <c r="B629" s="26" t="s">
        <v>375</v>
      </c>
      <c r="C629" s="32">
        <v>0</v>
      </c>
      <c r="D629" s="33">
        <v>7</v>
      </c>
      <c r="E629" s="33">
        <v>10</v>
      </c>
      <c r="F629" s="33">
        <v>15</v>
      </c>
      <c r="G629" s="33">
        <v>32</v>
      </c>
      <c r="H629" s="15"/>
      <c r="I629" s="15"/>
    </row>
    <row r="630" spans="1:12" s="17" customFormat="1" ht="12">
      <c r="A630" s="31"/>
      <c r="B630" s="26" t="s">
        <v>376</v>
      </c>
      <c r="C630" s="32">
        <v>0</v>
      </c>
      <c r="D630" s="33">
        <v>4</v>
      </c>
      <c r="E630" s="33">
        <v>9</v>
      </c>
      <c r="F630" s="33">
        <v>13</v>
      </c>
      <c r="G630" s="33">
        <v>26</v>
      </c>
      <c r="H630" s="15"/>
      <c r="I630" s="15"/>
    </row>
    <row r="631" spans="1:12">
      <c r="A631" s="31"/>
      <c r="B631" s="26" t="s">
        <v>377</v>
      </c>
      <c r="C631" s="32">
        <v>0</v>
      </c>
      <c r="D631" s="33">
        <v>4</v>
      </c>
      <c r="E631" s="33">
        <v>9</v>
      </c>
      <c r="F631" s="33">
        <v>13</v>
      </c>
      <c r="G631" s="33">
        <v>26</v>
      </c>
    </row>
    <row r="632" spans="1:12">
      <c r="A632" s="31"/>
      <c r="B632" s="26" t="s">
        <v>378</v>
      </c>
      <c r="C632" s="32">
        <v>0</v>
      </c>
      <c r="D632" s="33">
        <v>5</v>
      </c>
      <c r="E632" s="33">
        <v>20</v>
      </c>
      <c r="F632" s="33">
        <v>20</v>
      </c>
      <c r="G632" s="33">
        <v>45</v>
      </c>
    </row>
    <row r="633" spans="1:12">
      <c r="A633" s="31"/>
      <c r="B633" s="26" t="s">
        <v>379</v>
      </c>
      <c r="C633" s="32">
        <v>0</v>
      </c>
      <c r="D633" s="33">
        <v>7</v>
      </c>
      <c r="E633" s="33">
        <v>17</v>
      </c>
      <c r="F633" s="33">
        <v>17</v>
      </c>
      <c r="G633" s="33">
        <v>41</v>
      </c>
    </row>
    <row r="634" spans="1:12">
      <c r="A634" s="31"/>
      <c r="B634" s="26" t="s">
        <v>380</v>
      </c>
      <c r="C634" s="32">
        <v>0</v>
      </c>
      <c r="D634" s="33">
        <v>17</v>
      </c>
      <c r="E634" s="33">
        <v>15</v>
      </c>
      <c r="F634" s="33">
        <v>11</v>
      </c>
      <c r="G634" s="33">
        <v>43</v>
      </c>
    </row>
    <row r="635" spans="1:12">
      <c r="A635" s="31"/>
      <c r="B635" s="26" t="s">
        <v>381</v>
      </c>
      <c r="C635" s="32">
        <v>0</v>
      </c>
      <c r="D635" s="33">
        <v>7</v>
      </c>
      <c r="E635" s="33">
        <v>13</v>
      </c>
      <c r="F635" s="33">
        <v>20</v>
      </c>
      <c r="G635" s="33">
        <v>40</v>
      </c>
    </row>
    <row r="636" spans="1:12">
      <c r="A636" s="31"/>
      <c r="B636" s="26" t="s">
        <v>382</v>
      </c>
      <c r="C636" s="32">
        <v>0</v>
      </c>
      <c r="D636" s="33">
        <v>3</v>
      </c>
      <c r="E636" s="33">
        <v>16</v>
      </c>
      <c r="F636" s="33">
        <v>28</v>
      </c>
      <c r="G636" s="33">
        <v>47</v>
      </c>
    </row>
    <row r="637" spans="1:12">
      <c r="A637" s="31"/>
      <c r="B637" s="26" t="s">
        <v>383</v>
      </c>
      <c r="C637" s="32">
        <v>0</v>
      </c>
      <c r="D637" s="33">
        <v>3</v>
      </c>
      <c r="E637" s="33">
        <v>10</v>
      </c>
      <c r="F637" s="33">
        <v>27</v>
      </c>
      <c r="G637" s="33">
        <v>40</v>
      </c>
    </row>
    <row r="638" spans="1:12">
      <c r="A638" s="31"/>
      <c r="B638" s="26" t="s">
        <v>384</v>
      </c>
      <c r="C638" s="32">
        <v>0</v>
      </c>
      <c r="D638" s="33">
        <v>5</v>
      </c>
      <c r="E638" s="33">
        <v>13</v>
      </c>
      <c r="F638" s="33">
        <v>22</v>
      </c>
      <c r="G638" s="33">
        <v>40</v>
      </c>
    </row>
    <row r="639" spans="1:12">
      <c r="A639" s="31"/>
      <c r="B639" s="26" t="s">
        <v>385</v>
      </c>
      <c r="C639" s="32">
        <v>0</v>
      </c>
      <c r="D639" s="33">
        <v>6</v>
      </c>
      <c r="E639" s="33">
        <v>10</v>
      </c>
      <c r="F639" s="33">
        <v>25</v>
      </c>
      <c r="G639" s="33">
        <v>41</v>
      </c>
    </row>
    <row r="640" spans="1:12">
      <c r="A640" s="31"/>
      <c r="B640" s="26" t="s">
        <v>386</v>
      </c>
      <c r="C640" s="32">
        <v>0</v>
      </c>
      <c r="D640" s="33">
        <v>5</v>
      </c>
      <c r="E640" s="33">
        <v>15</v>
      </c>
      <c r="F640" s="33">
        <v>36</v>
      </c>
      <c r="G640" s="33">
        <v>56</v>
      </c>
    </row>
    <row r="641" spans="1:7">
      <c r="A641" s="31"/>
      <c r="B641" s="26" t="s">
        <v>387</v>
      </c>
      <c r="C641" s="32">
        <v>0</v>
      </c>
      <c r="D641" s="33">
        <v>2</v>
      </c>
      <c r="E641" s="33">
        <v>12</v>
      </c>
      <c r="F641" s="33">
        <v>32</v>
      </c>
      <c r="G641" s="33">
        <v>46</v>
      </c>
    </row>
    <row r="642" spans="1:7">
      <c r="A642" s="31"/>
      <c r="B642" s="26" t="s">
        <v>388</v>
      </c>
      <c r="C642" s="32">
        <v>0</v>
      </c>
      <c r="D642" s="33">
        <v>7</v>
      </c>
      <c r="E642" s="33">
        <v>7</v>
      </c>
      <c r="F642" s="33">
        <v>21</v>
      </c>
      <c r="G642" s="33">
        <v>35</v>
      </c>
    </row>
    <row r="643" spans="1:7">
      <c r="B643" s="26" t="s">
        <v>389</v>
      </c>
      <c r="C643" s="32">
        <v>0</v>
      </c>
      <c r="D643" s="33">
        <v>6</v>
      </c>
      <c r="E643" s="33">
        <v>12</v>
      </c>
      <c r="F643" s="33">
        <v>20</v>
      </c>
      <c r="G643" s="33">
        <v>38</v>
      </c>
    </row>
    <row r="644" spans="1:7">
      <c r="B644" s="26" t="s">
        <v>390</v>
      </c>
      <c r="C644" s="32">
        <v>0</v>
      </c>
      <c r="D644" s="33">
        <v>10</v>
      </c>
      <c r="E644" s="33">
        <v>18</v>
      </c>
      <c r="F644" s="33">
        <v>23</v>
      </c>
      <c r="G644" s="33">
        <v>51</v>
      </c>
    </row>
    <row r="645" spans="1:7">
      <c r="B645" s="26" t="s">
        <v>391</v>
      </c>
      <c r="C645" s="32">
        <v>0</v>
      </c>
      <c r="D645" s="33">
        <v>9</v>
      </c>
      <c r="E645" s="33">
        <v>19</v>
      </c>
      <c r="F645" s="33">
        <v>21</v>
      </c>
      <c r="G645" s="33">
        <v>49</v>
      </c>
    </row>
    <row r="646" spans="1:7">
      <c r="B646" s="26" t="s">
        <v>392</v>
      </c>
      <c r="C646" s="32">
        <v>0</v>
      </c>
      <c r="D646" s="33">
        <v>9</v>
      </c>
      <c r="E646" s="33">
        <v>19</v>
      </c>
      <c r="F646" s="33">
        <v>17</v>
      </c>
      <c r="G646" s="33">
        <v>45</v>
      </c>
    </row>
    <row r="647" spans="1:7">
      <c r="B647" s="26" t="s">
        <v>393</v>
      </c>
      <c r="C647" s="32">
        <v>0</v>
      </c>
      <c r="D647" s="33">
        <v>11</v>
      </c>
      <c r="E647" s="33">
        <v>15</v>
      </c>
      <c r="F647" s="33">
        <v>19</v>
      </c>
      <c r="G647" s="33">
        <v>45</v>
      </c>
    </row>
    <row r="648" spans="1:7">
      <c r="B648" s="26" t="s">
        <v>394</v>
      </c>
      <c r="C648" s="32">
        <v>0</v>
      </c>
      <c r="D648" s="33">
        <v>10</v>
      </c>
      <c r="E648" s="33">
        <v>15</v>
      </c>
      <c r="F648" s="33">
        <v>17</v>
      </c>
      <c r="G648" s="33">
        <v>42</v>
      </c>
    </row>
    <row r="649" spans="1:7">
      <c r="B649" s="26" t="s">
        <v>395</v>
      </c>
      <c r="C649" s="32">
        <v>0</v>
      </c>
      <c r="D649" s="33">
        <v>10</v>
      </c>
      <c r="E649" s="33">
        <v>15</v>
      </c>
      <c r="F649" s="33">
        <v>17</v>
      </c>
      <c r="G649" s="33">
        <v>42</v>
      </c>
    </row>
    <row r="650" spans="1:7">
      <c r="B650" s="26" t="s">
        <v>396</v>
      </c>
      <c r="C650" s="32">
        <v>0</v>
      </c>
      <c r="D650" s="33">
        <v>13</v>
      </c>
      <c r="E650" s="33">
        <v>17</v>
      </c>
      <c r="F650" s="33">
        <v>19</v>
      </c>
      <c r="G650" s="33">
        <v>49</v>
      </c>
    </row>
    <row r="651" spans="1:7">
      <c r="B651" s="26" t="s">
        <v>397</v>
      </c>
      <c r="C651" s="32">
        <v>0</v>
      </c>
      <c r="D651" s="33">
        <v>13</v>
      </c>
      <c r="E651" s="33">
        <v>17</v>
      </c>
      <c r="F651" s="33">
        <v>19</v>
      </c>
      <c r="G651" s="33">
        <v>49</v>
      </c>
    </row>
    <row r="652" spans="1:7">
      <c r="B652" s="26" t="s">
        <v>398</v>
      </c>
      <c r="C652" s="32">
        <v>0</v>
      </c>
      <c r="D652" s="33">
        <v>15</v>
      </c>
      <c r="E652" s="33">
        <v>15</v>
      </c>
      <c r="F652" s="33">
        <v>19</v>
      </c>
      <c r="G652" s="33">
        <v>49</v>
      </c>
    </row>
    <row r="653" spans="1:7">
      <c r="B653" s="26" t="s">
        <v>399</v>
      </c>
      <c r="C653" s="32">
        <v>0</v>
      </c>
      <c r="D653" s="33">
        <v>12</v>
      </c>
      <c r="E653" s="33">
        <v>15</v>
      </c>
      <c r="F653" s="33">
        <v>19</v>
      </c>
      <c r="G653" s="33">
        <v>46</v>
      </c>
    </row>
    <row r="654" spans="1:7">
      <c r="B654" s="26" t="s">
        <v>400</v>
      </c>
      <c r="C654" s="32">
        <v>0</v>
      </c>
      <c r="D654" s="33">
        <v>13</v>
      </c>
      <c r="E654" s="33">
        <v>10</v>
      </c>
      <c r="F654" s="33">
        <v>13</v>
      </c>
      <c r="G654" s="33">
        <v>36</v>
      </c>
    </row>
    <row r="655" spans="1:7">
      <c r="B655" s="26" t="s">
        <v>401</v>
      </c>
      <c r="C655" s="32">
        <v>0</v>
      </c>
      <c r="D655" s="33">
        <v>12</v>
      </c>
      <c r="E655" s="33">
        <v>8</v>
      </c>
      <c r="F655" s="33">
        <v>19</v>
      </c>
      <c r="G655" s="33">
        <v>39</v>
      </c>
    </row>
    <row r="656" spans="1:7">
      <c r="B656" s="26" t="s">
        <v>402</v>
      </c>
      <c r="C656" s="32">
        <v>0</v>
      </c>
      <c r="D656" s="33">
        <v>13</v>
      </c>
      <c r="E656" s="33">
        <v>10</v>
      </c>
      <c r="F656" s="33">
        <v>18</v>
      </c>
      <c r="G656" s="33">
        <v>41</v>
      </c>
    </row>
    <row r="657" spans="2:7">
      <c r="B657" s="26" t="s">
        <v>403</v>
      </c>
      <c r="C657" s="32">
        <v>0</v>
      </c>
      <c r="D657" s="33">
        <v>8</v>
      </c>
      <c r="E657" s="33">
        <v>17</v>
      </c>
      <c r="F657" s="33">
        <v>21</v>
      </c>
      <c r="G657" s="33">
        <v>46</v>
      </c>
    </row>
    <row r="658" spans="2:7">
      <c r="B658" s="26" t="s">
        <v>404</v>
      </c>
      <c r="C658" s="32">
        <v>0</v>
      </c>
      <c r="D658" s="33">
        <v>7</v>
      </c>
      <c r="E658" s="33">
        <v>13</v>
      </c>
      <c r="F658" s="33">
        <v>24</v>
      </c>
      <c r="G658" s="33">
        <v>44</v>
      </c>
    </row>
    <row r="659" spans="2:7">
      <c r="B659" s="26" t="s">
        <v>405</v>
      </c>
      <c r="C659" s="32">
        <v>0</v>
      </c>
      <c r="D659" s="33">
        <v>7</v>
      </c>
      <c r="E659" s="33">
        <v>13</v>
      </c>
      <c r="F659" s="33">
        <v>24</v>
      </c>
      <c r="G659" s="33">
        <v>44</v>
      </c>
    </row>
    <row r="660" spans="2:7">
      <c r="B660" s="26" t="s">
        <v>406</v>
      </c>
      <c r="C660" s="32">
        <v>0</v>
      </c>
      <c r="D660" s="33">
        <v>6</v>
      </c>
      <c r="E660" s="33">
        <v>13</v>
      </c>
      <c r="F660" s="33">
        <v>16</v>
      </c>
      <c r="G660" s="33">
        <v>35</v>
      </c>
    </row>
    <row r="661" spans="2:7">
      <c r="B661" s="26" t="s">
        <v>407</v>
      </c>
      <c r="C661" s="32">
        <v>0</v>
      </c>
      <c r="D661" s="33">
        <v>6</v>
      </c>
      <c r="E661" s="33">
        <v>13</v>
      </c>
      <c r="F661" s="33">
        <v>16</v>
      </c>
      <c r="G661" s="33">
        <v>35</v>
      </c>
    </row>
    <row r="662" spans="2:7">
      <c r="B662" s="26" t="s">
        <v>408</v>
      </c>
      <c r="C662" s="32">
        <v>0</v>
      </c>
      <c r="D662" s="33">
        <v>5</v>
      </c>
      <c r="E662" s="33">
        <v>14</v>
      </c>
      <c r="F662" s="33">
        <v>14</v>
      </c>
      <c r="G662" s="33">
        <v>33</v>
      </c>
    </row>
    <row r="663" spans="2:7">
      <c r="B663" s="26" t="s">
        <v>409</v>
      </c>
      <c r="C663" s="32">
        <v>0</v>
      </c>
      <c r="D663" s="33">
        <v>7</v>
      </c>
      <c r="E663" s="33">
        <v>11</v>
      </c>
      <c r="F663" s="33">
        <v>11</v>
      </c>
      <c r="G663" s="33">
        <v>29</v>
      </c>
    </row>
    <row r="664" spans="2:7">
      <c r="B664" s="26" t="s">
        <v>410</v>
      </c>
      <c r="C664" s="32">
        <v>0</v>
      </c>
      <c r="D664" s="33">
        <v>8</v>
      </c>
      <c r="E664" s="33">
        <v>10</v>
      </c>
      <c r="F664" s="33">
        <v>13</v>
      </c>
      <c r="G664" s="33">
        <v>31</v>
      </c>
    </row>
    <row r="665" spans="2:7">
      <c r="B665" s="26" t="s">
        <v>411</v>
      </c>
      <c r="C665" s="32">
        <v>0</v>
      </c>
      <c r="D665" s="33">
        <v>5</v>
      </c>
      <c r="E665" s="33">
        <v>12</v>
      </c>
      <c r="F665" s="33">
        <v>13</v>
      </c>
      <c r="G665" s="33">
        <v>30</v>
      </c>
    </row>
    <row r="666" spans="2:7">
      <c r="B666" s="26" t="s">
        <v>412</v>
      </c>
      <c r="C666" s="32">
        <v>0</v>
      </c>
      <c r="D666" s="33">
        <v>8</v>
      </c>
      <c r="E666" s="33">
        <v>8</v>
      </c>
      <c r="F666" s="33">
        <v>14</v>
      </c>
      <c r="G666" s="33">
        <v>30</v>
      </c>
    </row>
    <row r="667" spans="2:7">
      <c r="B667" s="26" t="s">
        <v>413</v>
      </c>
      <c r="C667" s="32">
        <v>0</v>
      </c>
      <c r="D667" s="33">
        <v>5</v>
      </c>
      <c r="E667" s="33">
        <v>8</v>
      </c>
      <c r="F667" s="33">
        <v>11</v>
      </c>
      <c r="G667" s="33">
        <v>24</v>
      </c>
    </row>
    <row r="668" spans="2:7">
      <c r="B668" s="26" t="s">
        <v>414</v>
      </c>
      <c r="C668" s="32">
        <v>0</v>
      </c>
      <c r="D668" s="33">
        <v>3</v>
      </c>
      <c r="E668" s="33">
        <v>8</v>
      </c>
      <c r="F668" s="33">
        <v>13</v>
      </c>
      <c r="G668" s="33">
        <v>24</v>
      </c>
    </row>
    <row r="669" spans="2:7">
      <c r="B669" s="26" t="s">
        <v>415</v>
      </c>
      <c r="C669" s="32">
        <v>0</v>
      </c>
      <c r="D669" s="33">
        <v>4</v>
      </c>
      <c r="E669" s="33">
        <v>9</v>
      </c>
      <c r="F669" s="33">
        <v>21</v>
      </c>
      <c r="G669" s="33">
        <v>34</v>
      </c>
    </row>
    <row r="670" spans="2:7">
      <c r="B670" s="26" t="s">
        <v>416</v>
      </c>
      <c r="C670" s="32">
        <v>0</v>
      </c>
      <c r="D670" s="33">
        <v>4</v>
      </c>
      <c r="E670" s="33">
        <v>10</v>
      </c>
      <c r="F670" s="33">
        <v>17</v>
      </c>
      <c r="G670" s="33">
        <v>31</v>
      </c>
    </row>
    <row r="671" spans="2:7">
      <c r="B671" s="26" t="s">
        <v>417</v>
      </c>
      <c r="C671" s="32">
        <v>0</v>
      </c>
      <c r="D671" s="33">
        <v>4</v>
      </c>
      <c r="E671" s="33">
        <v>8</v>
      </c>
      <c r="F671" s="33">
        <v>10</v>
      </c>
      <c r="G671" s="33">
        <v>22</v>
      </c>
    </row>
    <row r="672" spans="2:7">
      <c r="B672" s="26" t="s">
        <v>418</v>
      </c>
      <c r="C672" s="32">
        <v>0</v>
      </c>
      <c r="D672" s="33">
        <v>10</v>
      </c>
      <c r="E672" s="33">
        <v>7</v>
      </c>
      <c r="F672" s="33">
        <v>20</v>
      </c>
      <c r="G672" s="33">
        <v>37</v>
      </c>
    </row>
    <row r="673" spans="2:7">
      <c r="B673" s="26" t="s">
        <v>419</v>
      </c>
      <c r="C673" s="32">
        <v>0</v>
      </c>
      <c r="D673" s="33">
        <v>10</v>
      </c>
      <c r="E673" s="33">
        <v>4</v>
      </c>
      <c r="F673" s="33">
        <v>23</v>
      </c>
      <c r="G673" s="33">
        <v>37</v>
      </c>
    </row>
    <row r="674" spans="2:7">
      <c r="B674" s="26" t="s">
        <v>420</v>
      </c>
      <c r="C674" s="32">
        <v>0</v>
      </c>
      <c r="D674" s="33">
        <v>9</v>
      </c>
      <c r="E674" s="33">
        <v>8</v>
      </c>
      <c r="F674" s="33">
        <v>25</v>
      </c>
      <c r="G674" s="33">
        <v>42</v>
      </c>
    </row>
    <row r="675" spans="2:7">
      <c r="B675" s="26" t="s">
        <v>421</v>
      </c>
      <c r="C675" s="32">
        <v>0</v>
      </c>
      <c r="D675" s="33">
        <v>6</v>
      </c>
      <c r="E675" s="33">
        <v>9</v>
      </c>
      <c r="F675" s="33">
        <v>22</v>
      </c>
      <c r="G675" s="33">
        <v>37</v>
      </c>
    </row>
    <row r="676" spans="2:7">
      <c r="B676" s="26" t="s">
        <v>422</v>
      </c>
      <c r="C676" s="32">
        <v>0</v>
      </c>
      <c r="D676" s="33">
        <v>5</v>
      </c>
      <c r="E676" s="33">
        <v>11</v>
      </c>
      <c r="F676" s="33">
        <v>18</v>
      </c>
      <c r="G676" s="33">
        <v>34</v>
      </c>
    </row>
    <row r="677" spans="2:7">
      <c r="B677" s="26" t="s">
        <v>423</v>
      </c>
      <c r="C677" s="32">
        <v>0</v>
      </c>
      <c r="D677" s="33">
        <v>4</v>
      </c>
      <c r="E677" s="33">
        <v>8</v>
      </c>
      <c r="F677" s="33">
        <v>10</v>
      </c>
      <c r="G677" s="33">
        <v>22</v>
      </c>
    </row>
    <row r="678" spans="2:7">
      <c r="B678" s="26" t="s">
        <v>424</v>
      </c>
      <c r="C678" s="32">
        <v>0</v>
      </c>
      <c r="D678" s="33">
        <v>4</v>
      </c>
      <c r="E678" s="33">
        <v>7</v>
      </c>
      <c r="F678" s="33">
        <v>12</v>
      </c>
      <c r="G678" s="33">
        <v>23</v>
      </c>
    </row>
    <row r="679" spans="2:7">
      <c r="B679" s="26" t="s">
        <v>425</v>
      </c>
      <c r="C679" s="32">
        <v>0</v>
      </c>
      <c r="D679" s="33">
        <v>2</v>
      </c>
      <c r="E679" s="33">
        <v>14</v>
      </c>
      <c r="F679" s="33">
        <v>21</v>
      </c>
      <c r="G679" s="33">
        <v>37</v>
      </c>
    </row>
    <row r="680" spans="2:7">
      <c r="B680" s="26" t="s">
        <v>426</v>
      </c>
      <c r="C680" s="32">
        <v>0</v>
      </c>
      <c r="D680" s="33">
        <v>7</v>
      </c>
      <c r="E680" s="33">
        <v>14</v>
      </c>
      <c r="F680" s="33">
        <v>16</v>
      </c>
      <c r="G680" s="33">
        <v>37</v>
      </c>
    </row>
    <row r="681" spans="2:7">
      <c r="B681" s="26" t="s">
        <v>427</v>
      </c>
      <c r="C681" s="32">
        <v>0</v>
      </c>
      <c r="D681" s="33">
        <f>$D$24</f>
        <v>16</v>
      </c>
      <c r="E681" s="33">
        <f>$E$24</f>
        <v>19</v>
      </c>
      <c r="F681" s="33">
        <f>$F$24</f>
        <v>9</v>
      </c>
      <c r="G681" s="33">
        <f>$G$24</f>
        <v>48</v>
      </c>
    </row>
    <row r="682" spans="2:7">
      <c r="B682" s="26" t="s">
        <v>428</v>
      </c>
      <c r="C682" s="32">
        <v>0</v>
      </c>
      <c r="D682" s="33">
        <v>9</v>
      </c>
      <c r="E682" s="33">
        <v>10</v>
      </c>
      <c r="F682" s="33">
        <v>12</v>
      </c>
      <c r="G682" s="33">
        <v>31</v>
      </c>
    </row>
    <row r="683" spans="2:7">
      <c r="B683" s="26" t="s">
        <v>429</v>
      </c>
      <c r="C683" s="32">
        <v>0</v>
      </c>
      <c r="D683" s="33">
        <v>13</v>
      </c>
      <c r="E683" s="33">
        <v>14</v>
      </c>
      <c r="F683" s="33">
        <v>15</v>
      </c>
      <c r="G683" s="33">
        <v>42</v>
      </c>
    </row>
    <row r="684" spans="2:7">
      <c r="B684" s="26" t="s">
        <v>430</v>
      </c>
      <c r="C684" s="32">
        <v>0</v>
      </c>
      <c r="D684" s="33">
        <v>10</v>
      </c>
      <c r="E684" s="33">
        <v>13</v>
      </c>
      <c r="F684" s="33">
        <v>15</v>
      </c>
      <c r="G684" s="33">
        <v>38</v>
      </c>
    </row>
    <row r="685" spans="2:7">
      <c r="B685" s="26" t="s">
        <v>431</v>
      </c>
      <c r="C685" s="32">
        <v>0</v>
      </c>
      <c r="D685" s="33">
        <v>11</v>
      </c>
      <c r="E685" s="33">
        <v>14</v>
      </c>
      <c r="F685" s="33">
        <v>11</v>
      </c>
      <c r="G685" s="33">
        <v>36</v>
      </c>
    </row>
    <row r="686" spans="2:7">
      <c r="B686" s="26" t="s">
        <v>432</v>
      </c>
      <c r="C686" s="32">
        <v>0</v>
      </c>
      <c r="D686" s="33">
        <v>10</v>
      </c>
      <c r="E686" s="33">
        <v>15</v>
      </c>
      <c r="F686" s="33">
        <v>12</v>
      </c>
      <c r="G686" s="33">
        <v>37</v>
      </c>
    </row>
    <row r="687" spans="2:7">
      <c r="B687" s="26" t="s">
        <v>433</v>
      </c>
      <c r="C687" s="32">
        <v>0</v>
      </c>
      <c r="D687" s="33">
        <v>8</v>
      </c>
      <c r="E687" s="33">
        <v>7</v>
      </c>
      <c r="F687" s="33">
        <v>15</v>
      </c>
      <c r="G687" s="33">
        <v>30</v>
      </c>
    </row>
    <row r="688" spans="2:7">
      <c r="B688" s="26" t="s">
        <v>434</v>
      </c>
      <c r="C688" s="32">
        <v>0</v>
      </c>
      <c r="D688" s="33">
        <v>5</v>
      </c>
      <c r="E688" s="33">
        <v>8</v>
      </c>
      <c r="F688" s="33">
        <v>21</v>
      </c>
      <c r="G688" s="33">
        <v>34</v>
      </c>
    </row>
    <row r="689" spans="2:7">
      <c r="B689" s="26" t="s">
        <v>435</v>
      </c>
      <c r="C689" s="32">
        <v>0</v>
      </c>
      <c r="D689" s="33">
        <v>4</v>
      </c>
      <c r="E689" s="33">
        <v>12</v>
      </c>
      <c r="F689" s="33">
        <v>21</v>
      </c>
      <c r="G689" s="33">
        <v>37</v>
      </c>
    </row>
    <row r="690" spans="2:7">
      <c r="B690" s="26" t="s">
        <v>436</v>
      </c>
      <c r="C690" s="32">
        <v>0</v>
      </c>
      <c r="D690" s="33">
        <v>8</v>
      </c>
      <c r="E690" s="33">
        <v>12</v>
      </c>
      <c r="F690" s="33">
        <v>19</v>
      </c>
      <c r="G690" s="33">
        <v>39</v>
      </c>
    </row>
    <row r="691" spans="2:7">
      <c r="B691" s="26" t="s">
        <v>437</v>
      </c>
      <c r="C691" s="32">
        <v>0</v>
      </c>
      <c r="D691" s="33">
        <v>10</v>
      </c>
      <c r="E691" s="33">
        <v>10</v>
      </c>
      <c r="F691" s="33">
        <v>19</v>
      </c>
      <c r="G691" s="33">
        <v>39</v>
      </c>
    </row>
    <row r="692" spans="2:7">
      <c r="B692" s="26" t="s">
        <v>438</v>
      </c>
      <c r="C692" s="32">
        <v>0</v>
      </c>
      <c r="D692" s="33">
        <v>13</v>
      </c>
      <c r="E692" s="33">
        <v>17</v>
      </c>
      <c r="F692" s="33">
        <v>17</v>
      </c>
      <c r="G692" s="33">
        <v>47</v>
      </c>
    </row>
    <row r="693" spans="2:7">
      <c r="B693" s="26" t="s">
        <v>439</v>
      </c>
      <c r="C693" s="32">
        <v>0</v>
      </c>
      <c r="D693" s="33">
        <v>12</v>
      </c>
      <c r="E693" s="33">
        <v>12</v>
      </c>
      <c r="F693" s="33">
        <v>12</v>
      </c>
      <c r="G693" s="33">
        <v>36</v>
      </c>
    </row>
    <row r="694" spans="2:7">
      <c r="B694" s="26" t="s">
        <v>440</v>
      </c>
      <c r="C694" s="32">
        <v>0</v>
      </c>
      <c r="D694" s="33">
        <v>8</v>
      </c>
      <c r="E694" s="33">
        <v>17</v>
      </c>
      <c r="F694" s="33">
        <v>14</v>
      </c>
      <c r="G694" s="33">
        <v>39</v>
      </c>
    </row>
    <row r="695" spans="2:7">
      <c r="B695" s="26" t="s">
        <v>441</v>
      </c>
      <c r="C695" s="32">
        <v>0</v>
      </c>
      <c r="D695" s="33">
        <v>8</v>
      </c>
      <c r="E695" s="33">
        <v>15</v>
      </c>
      <c r="F695" s="33">
        <v>20</v>
      </c>
      <c r="G695" s="33">
        <v>43</v>
      </c>
    </row>
    <row r="696" spans="2:7">
      <c r="B696" s="26" t="s">
        <v>442</v>
      </c>
      <c r="C696" s="32">
        <v>0</v>
      </c>
      <c r="D696" s="33">
        <v>4</v>
      </c>
      <c r="E696" s="33">
        <v>18</v>
      </c>
      <c r="F696" s="33">
        <v>23</v>
      </c>
      <c r="G696" s="33">
        <v>45</v>
      </c>
    </row>
    <row r="697" spans="2:7">
      <c r="B697" s="26" t="s">
        <v>443</v>
      </c>
      <c r="C697" s="32">
        <v>0</v>
      </c>
      <c r="D697" s="33">
        <v>4</v>
      </c>
      <c r="E697" s="33">
        <v>5</v>
      </c>
      <c r="F697" s="33">
        <v>12</v>
      </c>
      <c r="G697" s="33">
        <v>21</v>
      </c>
    </row>
    <row r="698" spans="2:7">
      <c r="B698" s="26" t="s">
        <v>444</v>
      </c>
      <c r="C698" s="32">
        <v>0</v>
      </c>
      <c r="D698" s="33">
        <v>9</v>
      </c>
      <c r="E698" s="33">
        <v>5</v>
      </c>
      <c r="F698" s="33">
        <v>18</v>
      </c>
      <c r="G698" s="33">
        <v>32</v>
      </c>
    </row>
    <row r="699" spans="2:7">
      <c r="B699" s="26" t="s">
        <v>445</v>
      </c>
      <c r="C699" s="32">
        <v>0</v>
      </c>
      <c r="D699" s="33">
        <v>9</v>
      </c>
      <c r="E699" s="33">
        <v>2</v>
      </c>
      <c r="F699" s="33">
        <v>13</v>
      </c>
      <c r="G699" s="33">
        <v>24</v>
      </c>
    </row>
    <row r="700" spans="2:7">
      <c r="B700" s="26" t="s">
        <v>446</v>
      </c>
      <c r="C700" s="32">
        <v>0</v>
      </c>
      <c r="D700" s="33">
        <v>7</v>
      </c>
      <c r="E700" s="33">
        <v>7</v>
      </c>
      <c r="F700" s="33">
        <v>7</v>
      </c>
      <c r="G700" s="33">
        <v>21</v>
      </c>
    </row>
    <row r="701" spans="2:7">
      <c r="B701" s="26" t="s">
        <v>447</v>
      </c>
      <c r="C701" s="32">
        <v>0</v>
      </c>
      <c r="D701" s="33">
        <v>8</v>
      </c>
      <c r="E701" s="33">
        <v>7</v>
      </c>
      <c r="F701" s="33">
        <v>9</v>
      </c>
      <c r="G701" s="33">
        <v>24</v>
      </c>
    </row>
    <row r="702" spans="2:7">
      <c r="B702" s="26" t="s">
        <v>448</v>
      </c>
      <c r="C702" s="32">
        <v>0</v>
      </c>
      <c r="D702" s="33">
        <v>5</v>
      </c>
      <c r="E702" s="33">
        <v>12</v>
      </c>
      <c r="F702" s="33">
        <v>14</v>
      </c>
      <c r="G702" s="33">
        <v>30</v>
      </c>
    </row>
    <row r="703" spans="2:7">
      <c r="B703" s="26" t="s">
        <v>449</v>
      </c>
      <c r="C703" s="32">
        <v>0</v>
      </c>
      <c r="D703" s="33">
        <v>10</v>
      </c>
      <c r="E703" s="33">
        <v>11</v>
      </c>
      <c r="F703" s="33">
        <v>12</v>
      </c>
      <c r="G703" s="33">
        <v>33</v>
      </c>
    </row>
    <row r="704" spans="2:7">
      <c r="B704" s="26" t="s">
        <v>450</v>
      </c>
      <c r="C704" s="32">
        <v>0</v>
      </c>
      <c r="D704" s="33">
        <v>7</v>
      </c>
      <c r="E704" s="33">
        <v>11</v>
      </c>
      <c r="F704" s="33">
        <v>18</v>
      </c>
      <c r="G704" s="33">
        <v>36</v>
      </c>
    </row>
    <row r="705" spans="2:7">
      <c r="B705" s="26" t="s">
        <v>451</v>
      </c>
      <c r="C705" s="32">
        <v>0</v>
      </c>
      <c r="D705" s="33">
        <v>8</v>
      </c>
      <c r="E705" s="33">
        <v>15</v>
      </c>
      <c r="F705" s="33">
        <v>24</v>
      </c>
      <c r="G705" s="33">
        <v>47</v>
      </c>
    </row>
    <row r="706" spans="2:7">
      <c r="B706" s="26" t="s">
        <v>452</v>
      </c>
      <c r="C706" s="32">
        <v>0</v>
      </c>
      <c r="D706" s="33">
        <v>5</v>
      </c>
      <c r="E706" s="33">
        <v>13</v>
      </c>
      <c r="F706" s="33">
        <v>17</v>
      </c>
      <c r="G706" s="33">
        <v>35</v>
      </c>
    </row>
    <row r="707" spans="2:7">
      <c r="B707" s="26" t="s">
        <v>453</v>
      </c>
      <c r="C707" s="32">
        <v>0</v>
      </c>
      <c r="D707" s="33">
        <v>6</v>
      </c>
      <c r="E707" s="33">
        <v>12</v>
      </c>
      <c r="F707" s="33">
        <v>16</v>
      </c>
      <c r="G707" s="33">
        <v>34</v>
      </c>
    </row>
    <row r="708" spans="2:7">
      <c r="B708" s="26" t="s">
        <v>454</v>
      </c>
      <c r="C708" s="32">
        <v>0</v>
      </c>
      <c r="D708" s="33">
        <v>10</v>
      </c>
      <c r="E708" s="33">
        <v>12</v>
      </c>
      <c r="F708" s="33">
        <v>16</v>
      </c>
      <c r="G708" s="33">
        <v>38</v>
      </c>
    </row>
    <row r="709" spans="2:7">
      <c r="B709" s="26" t="s">
        <v>455</v>
      </c>
      <c r="C709" s="32">
        <v>0</v>
      </c>
      <c r="D709" s="33">
        <v>11</v>
      </c>
      <c r="E709" s="33">
        <v>8</v>
      </c>
      <c r="F709" s="33">
        <v>20</v>
      </c>
      <c r="G709" s="33">
        <v>39</v>
      </c>
    </row>
    <row r="710" spans="2:7">
      <c r="B710" s="26" t="s">
        <v>456</v>
      </c>
      <c r="C710" s="32">
        <v>0</v>
      </c>
      <c r="D710" s="33">
        <v>11</v>
      </c>
      <c r="E710" s="33">
        <v>8</v>
      </c>
      <c r="F710" s="33">
        <v>20</v>
      </c>
      <c r="G710" s="33">
        <v>39</v>
      </c>
    </row>
    <row r="711" spans="2:7">
      <c r="B711" s="26" t="s">
        <v>457</v>
      </c>
      <c r="C711" s="32">
        <v>0</v>
      </c>
      <c r="D711" s="33">
        <v>14</v>
      </c>
      <c r="E711" s="33">
        <v>7</v>
      </c>
      <c r="F711" s="33">
        <v>10</v>
      </c>
      <c r="G711" s="33">
        <v>31</v>
      </c>
    </row>
    <row r="712" spans="2:7">
      <c r="B712" s="26" t="s">
        <v>458</v>
      </c>
      <c r="C712" s="32">
        <v>0</v>
      </c>
      <c r="D712" s="33">
        <v>14</v>
      </c>
      <c r="E712" s="33">
        <v>7</v>
      </c>
      <c r="F712" s="33">
        <v>10</v>
      </c>
      <c r="G712" s="33">
        <v>31</v>
      </c>
    </row>
    <row r="713" spans="2:7">
      <c r="B713" s="26" t="s">
        <v>459</v>
      </c>
      <c r="C713" s="32">
        <v>0</v>
      </c>
      <c r="D713" s="33">
        <v>14</v>
      </c>
      <c r="E713" s="33">
        <v>12</v>
      </c>
      <c r="F713" s="33">
        <v>17</v>
      </c>
      <c r="G713" s="33">
        <v>43</v>
      </c>
    </row>
    <row r="714" spans="2:7">
      <c r="B714" s="26" t="s">
        <v>460</v>
      </c>
      <c r="C714" s="32">
        <v>0</v>
      </c>
      <c r="D714" s="33">
        <v>12</v>
      </c>
      <c r="E714" s="33">
        <v>7</v>
      </c>
      <c r="F714" s="33">
        <v>21</v>
      </c>
      <c r="G714" s="33">
        <v>40</v>
      </c>
    </row>
    <row r="715" spans="2:7">
      <c r="B715" s="26" t="s">
        <v>461</v>
      </c>
      <c r="C715" s="32">
        <v>0</v>
      </c>
      <c r="D715" s="33">
        <v>12</v>
      </c>
      <c r="E715" s="33">
        <v>4</v>
      </c>
      <c r="F715" s="33">
        <v>16</v>
      </c>
      <c r="G715" s="33">
        <v>32</v>
      </c>
    </row>
    <row r="716" spans="2:7">
      <c r="B716" s="26" t="s">
        <v>462</v>
      </c>
      <c r="C716" s="32">
        <v>0</v>
      </c>
      <c r="D716" s="33">
        <v>7</v>
      </c>
      <c r="E716" s="33">
        <v>6</v>
      </c>
      <c r="F716" s="33">
        <v>16</v>
      </c>
      <c r="G716" s="33">
        <v>29</v>
      </c>
    </row>
    <row r="717" spans="2:7">
      <c r="B717" s="26" t="s">
        <v>463</v>
      </c>
      <c r="C717" s="32">
        <v>0</v>
      </c>
      <c r="D717" s="33">
        <v>7</v>
      </c>
      <c r="E717" s="33">
        <v>5</v>
      </c>
      <c r="F717" s="33">
        <v>12</v>
      </c>
      <c r="G717" s="33">
        <v>24</v>
      </c>
    </row>
    <row r="718" spans="2:7">
      <c r="B718" s="26" t="s">
        <v>464</v>
      </c>
      <c r="C718" s="32">
        <v>0</v>
      </c>
      <c r="D718" s="33">
        <v>7</v>
      </c>
      <c r="E718" s="33">
        <v>12</v>
      </c>
      <c r="F718" s="33">
        <v>12</v>
      </c>
      <c r="G718" s="33">
        <v>31</v>
      </c>
    </row>
    <row r="719" spans="2:7">
      <c r="B719" s="26" t="s">
        <v>465</v>
      </c>
      <c r="C719" s="32">
        <v>0</v>
      </c>
      <c r="D719" s="33">
        <v>4</v>
      </c>
      <c r="E719" s="33">
        <v>11</v>
      </c>
      <c r="F719" s="33">
        <v>8</v>
      </c>
      <c r="G719" s="33">
        <v>23</v>
      </c>
    </row>
    <row r="720" spans="2:7">
      <c r="B720" s="26" t="s">
        <v>466</v>
      </c>
      <c r="C720" s="32">
        <v>0</v>
      </c>
      <c r="D720" s="33">
        <v>4</v>
      </c>
      <c r="E720" s="33">
        <v>11</v>
      </c>
      <c r="F720" s="33">
        <v>15</v>
      </c>
      <c r="G720" s="33">
        <v>28</v>
      </c>
    </row>
    <row r="721" spans="2:7">
      <c r="B721" s="26" t="s">
        <v>467</v>
      </c>
      <c r="C721" s="32">
        <v>0</v>
      </c>
      <c r="D721" s="33">
        <v>9</v>
      </c>
      <c r="E721" s="33">
        <v>7</v>
      </c>
      <c r="F721" s="33">
        <v>18</v>
      </c>
      <c r="G721" s="33">
        <v>34</v>
      </c>
    </row>
    <row r="722" spans="2:7">
      <c r="B722" s="26" t="s">
        <v>468</v>
      </c>
      <c r="C722" s="32">
        <v>0</v>
      </c>
      <c r="D722" s="33">
        <v>9</v>
      </c>
      <c r="E722" s="33">
        <v>7</v>
      </c>
      <c r="F722" s="33">
        <v>18</v>
      </c>
      <c r="G722" s="33">
        <v>34</v>
      </c>
    </row>
    <row r="723" spans="2:7">
      <c r="B723" s="26" t="s">
        <v>469</v>
      </c>
      <c r="C723" s="32">
        <v>0</v>
      </c>
      <c r="D723" s="33">
        <v>10</v>
      </c>
      <c r="E723" s="33">
        <v>15</v>
      </c>
      <c r="F723" s="33">
        <v>18</v>
      </c>
      <c r="G723" s="33">
        <v>43</v>
      </c>
    </row>
    <row r="724" spans="2:7">
      <c r="B724" s="26" t="s">
        <v>470</v>
      </c>
      <c r="C724" s="32">
        <v>0</v>
      </c>
      <c r="D724" s="33">
        <v>8</v>
      </c>
      <c r="E724" s="33">
        <v>12</v>
      </c>
      <c r="F724" s="33">
        <v>13</v>
      </c>
      <c r="G724" s="33">
        <v>33</v>
      </c>
    </row>
    <row r="725" spans="2:7">
      <c r="B725" s="26" t="s">
        <v>471</v>
      </c>
      <c r="C725" s="32">
        <v>0</v>
      </c>
      <c r="D725" s="33">
        <v>9</v>
      </c>
      <c r="E725" s="33">
        <v>7</v>
      </c>
      <c r="F725" s="33">
        <v>18</v>
      </c>
      <c r="G725" s="33">
        <v>34</v>
      </c>
    </row>
    <row r="726" spans="2:7">
      <c r="B726" s="26" t="s">
        <v>472</v>
      </c>
      <c r="C726" s="32">
        <v>0</v>
      </c>
      <c r="D726" s="33">
        <v>9</v>
      </c>
      <c r="E726" s="33">
        <v>6</v>
      </c>
      <c r="F726" s="33">
        <v>15</v>
      </c>
      <c r="G726" s="33">
        <v>30</v>
      </c>
    </row>
    <row r="727" spans="2:7">
      <c r="B727" s="26" t="s">
        <v>473</v>
      </c>
      <c r="C727" s="32">
        <v>0</v>
      </c>
      <c r="D727" s="33">
        <v>7</v>
      </c>
      <c r="E727" s="33">
        <v>8</v>
      </c>
      <c r="F727" s="33">
        <v>17</v>
      </c>
      <c r="G727" s="33">
        <v>32</v>
      </c>
    </row>
    <row r="728" spans="2:7">
      <c r="B728" s="26" t="s">
        <v>474</v>
      </c>
      <c r="C728" s="32">
        <v>0</v>
      </c>
      <c r="D728" s="33">
        <v>9</v>
      </c>
      <c r="E728" s="33">
        <v>9</v>
      </c>
      <c r="F728" s="33">
        <v>15</v>
      </c>
      <c r="G728" s="33">
        <v>33</v>
      </c>
    </row>
    <row r="729" spans="2:7">
      <c r="B729" s="26" t="s">
        <v>475</v>
      </c>
      <c r="C729" s="32">
        <v>0</v>
      </c>
      <c r="D729" s="33">
        <f>$D$24</f>
        <v>16</v>
      </c>
      <c r="E729" s="33">
        <f>$E$24</f>
        <v>19</v>
      </c>
      <c r="F729" s="33">
        <f>$F$24</f>
        <v>9</v>
      </c>
      <c r="G729" s="33">
        <f>$G$24</f>
        <v>48</v>
      </c>
    </row>
    <row r="730" spans="2:7">
      <c r="B730" s="26" t="s">
        <v>476</v>
      </c>
      <c r="C730" s="32">
        <v>0</v>
      </c>
      <c r="D730" s="33">
        <v>9</v>
      </c>
      <c r="E730" s="33">
        <v>6</v>
      </c>
      <c r="F730" s="33">
        <v>16</v>
      </c>
      <c r="G730" s="33">
        <v>30</v>
      </c>
    </row>
    <row r="731" spans="2:7">
      <c r="B731" s="26" t="s">
        <v>477</v>
      </c>
      <c r="C731" s="32">
        <v>0</v>
      </c>
      <c r="D731" s="33">
        <v>7</v>
      </c>
      <c r="E731" s="33">
        <v>9</v>
      </c>
      <c r="F731" s="33">
        <v>24</v>
      </c>
      <c r="G731" s="33">
        <v>40</v>
      </c>
    </row>
    <row r="732" spans="2:7">
      <c r="B732" s="26" t="s">
        <v>478</v>
      </c>
      <c r="C732" s="32">
        <v>0</v>
      </c>
      <c r="D732" s="33">
        <v>6</v>
      </c>
      <c r="E732" s="33">
        <v>13</v>
      </c>
      <c r="F732" s="33">
        <v>18</v>
      </c>
      <c r="G732" s="33">
        <v>37</v>
      </c>
    </row>
    <row r="733" spans="2:7">
      <c r="B733" s="26" t="s">
        <v>479</v>
      </c>
      <c r="C733" s="32">
        <v>0</v>
      </c>
      <c r="D733" s="33">
        <v>5</v>
      </c>
      <c r="E733" s="33">
        <v>9</v>
      </c>
      <c r="F733" s="33">
        <v>13</v>
      </c>
      <c r="G733" s="33">
        <v>27</v>
      </c>
    </row>
    <row r="734" spans="2:7">
      <c r="B734" s="26" t="s">
        <v>480</v>
      </c>
      <c r="C734" s="32">
        <v>0</v>
      </c>
      <c r="D734" s="33">
        <v>7</v>
      </c>
      <c r="E734" s="33">
        <v>10</v>
      </c>
      <c r="F734" s="33">
        <v>20</v>
      </c>
      <c r="G734" s="33">
        <v>37</v>
      </c>
    </row>
    <row r="735" spans="2:7">
      <c r="B735" s="26" t="s">
        <v>481</v>
      </c>
      <c r="C735" s="32">
        <v>0</v>
      </c>
      <c r="D735" s="33">
        <v>9</v>
      </c>
      <c r="E735" s="33">
        <v>10</v>
      </c>
      <c r="F735" s="33">
        <v>22</v>
      </c>
      <c r="G735" s="33">
        <v>41</v>
      </c>
    </row>
    <row r="736" spans="2:7">
      <c r="B736" s="26" t="s">
        <v>482</v>
      </c>
      <c r="C736" s="32">
        <v>0</v>
      </c>
      <c r="D736" s="33">
        <v>5</v>
      </c>
      <c r="E736" s="33">
        <v>13</v>
      </c>
      <c r="F736" s="33">
        <v>24</v>
      </c>
      <c r="G736" s="33">
        <v>42</v>
      </c>
    </row>
    <row r="737" spans="2:7">
      <c r="B737" s="26" t="s">
        <v>483</v>
      </c>
      <c r="C737" s="32">
        <v>0</v>
      </c>
      <c r="D737" s="33">
        <v>4</v>
      </c>
      <c r="E737" s="33">
        <v>16</v>
      </c>
      <c r="F737" s="33">
        <v>23</v>
      </c>
      <c r="G737" s="33">
        <v>43</v>
      </c>
    </row>
    <row r="738" spans="2:7">
      <c r="B738" s="26" t="s">
        <v>484</v>
      </c>
      <c r="C738" s="32">
        <v>0</v>
      </c>
      <c r="D738" s="33">
        <v>9</v>
      </c>
      <c r="E738" s="33">
        <v>15</v>
      </c>
      <c r="F738" s="33">
        <v>15</v>
      </c>
      <c r="G738" s="33">
        <v>39</v>
      </c>
    </row>
    <row r="739" spans="2:7">
      <c r="B739" s="26" t="s">
        <v>485</v>
      </c>
      <c r="C739" s="32">
        <v>0</v>
      </c>
      <c r="D739" s="33">
        <v>12</v>
      </c>
      <c r="E739" s="33">
        <v>21</v>
      </c>
      <c r="F739" s="33">
        <v>11</v>
      </c>
      <c r="G739" s="33">
        <v>44</v>
      </c>
    </row>
    <row r="740" spans="2:7">
      <c r="B740" s="26" t="s">
        <v>486</v>
      </c>
      <c r="C740" s="32">
        <v>0</v>
      </c>
      <c r="D740" s="33">
        <v>12</v>
      </c>
      <c r="E740" s="33">
        <v>21</v>
      </c>
      <c r="F740" s="33">
        <v>11</v>
      </c>
      <c r="G740" s="33">
        <v>44</v>
      </c>
    </row>
    <row r="741" spans="2:7">
      <c r="B741" s="26" t="s">
        <v>487</v>
      </c>
      <c r="C741" s="32">
        <v>0</v>
      </c>
      <c r="D741" s="33">
        <v>10</v>
      </c>
      <c r="E741" s="33">
        <v>11</v>
      </c>
      <c r="F741" s="33">
        <v>10</v>
      </c>
      <c r="G741" s="33">
        <v>31</v>
      </c>
    </row>
    <row r="742" spans="2:7">
      <c r="B742" s="26" t="s">
        <v>488</v>
      </c>
      <c r="C742" s="32">
        <v>0</v>
      </c>
      <c r="D742" s="33">
        <v>9</v>
      </c>
      <c r="E742" s="33">
        <v>16</v>
      </c>
      <c r="F742" s="33">
        <v>8</v>
      </c>
      <c r="G742" s="33">
        <v>33</v>
      </c>
    </row>
    <row r="743" spans="2:7">
      <c r="B743" s="26" t="s">
        <v>489</v>
      </c>
      <c r="C743" s="32">
        <v>0</v>
      </c>
      <c r="D743" s="33">
        <v>7</v>
      </c>
      <c r="E743" s="33">
        <v>13</v>
      </c>
      <c r="F743" s="33">
        <v>11</v>
      </c>
      <c r="G743" s="33">
        <v>31</v>
      </c>
    </row>
    <row r="744" spans="2:7">
      <c r="B744" s="26" t="s">
        <v>490</v>
      </c>
      <c r="C744" s="32">
        <v>0</v>
      </c>
      <c r="D744" s="33">
        <v>8</v>
      </c>
      <c r="E744" s="33">
        <v>20</v>
      </c>
      <c r="F744" s="33">
        <v>17</v>
      </c>
      <c r="G744" s="33">
        <v>45</v>
      </c>
    </row>
    <row r="745" spans="2:7">
      <c r="B745" s="26" t="s">
        <v>491</v>
      </c>
      <c r="C745" s="32">
        <v>0</v>
      </c>
      <c r="D745" s="33">
        <v>3</v>
      </c>
      <c r="E745" s="33">
        <v>13</v>
      </c>
      <c r="F745" s="33">
        <v>17</v>
      </c>
      <c r="G745" s="33">
        <v>33</v>
      </c>
    </row>
    <row r="746" spans="2:7">
      <c r="B746" s="26" t="s">
        <v>492</v>
      </c>
      <c r="C746" s="32">
        <v>0</v>
      </c>
      <c r="D746" s="33">
        <v>7</v>
      </c>
      <c r="E746" s="33">
        <v>10</v>
      </c>
      <c r="F746" s="33">
        <v>13</v>
      </c>
      <c r="G746" s="33">
        <v>30</v>
      </c>
    </row>
    <row r="747" spans="2:7">
      <c r="B747" s="26" t="s">
        <v>493</v>
      </c>
      <c r="C747" s="32">
        <v>0</v>
      </c>
      <c r="D747" s="33">
        <v>14</v>
      </c>
      <c r="E747" s="33">
        <v>7</v>
      </c>
      <c r="F747" s="33">
        <v>17</v>
      </c>
      <c r="G747" s="33">
        <v>38</v>
      </c>
    </row>
    <row r="748" spans="2:7">
      <c r="B748" s="26" t="s">
        <v>494</v>
      </c>
      <c r="C748" s="32">
        <v>0</v>
      </c>
      <c r="D748" s="33">
        <v>10</v>
      </c>
      <c r="E748" s="33">
        <v>11</v>
      </c>
      <c r="F748" s="33">
        <v>21</v>
      </c>
      <c r="G748" s="33">
        <v>42</v>
      </c>
    </row>
    <row r="749" spans="2:7">
      <c r="B749" s="26" t="s">
        <v>495</v>
      </c>
      <c r="C749" s="32">
        <v>0</v>
      </c>
      <c r="D749" s="33">
        <v>10</v>
      </c>
      <c r="E749" s="33">
        <v>10</v>
      </c>
      <c r="F749" s="33">
        <v>15</v>
      </c>
      <c r="G749" s="33">
        <v>35</v>
      </c>
    </row>
    <row r="750" spans="2:7">
      <c r="B750" s="26" t="s">
        <v>496</v>
      </c>
      <c r="C750" s="32">
        <v>0</v>
      </c>
      <c r="D750" s="33">
        <v>8</v>
      </c>
      <c r="E750" s="33">
        <v>13</v>
      </c>
      <c r="F750" s="33">
        <v>12</v>
      </c>
      <c r="G750" s="33">
        <v>33</v>
      </c>
    </row>
    <row r="751" spans="2:7">
      <c r="B751" s="26" t="s">
        <v>497</v>
      </c>
      <c r="C751" s="32">
        <v>0</v>
      </c>
      <c r="D751" s="33">
        <v>10</v>
      </c>
      <c r="E751" s="33">
        <v>9</v>
      </c>
      <c r="F751" s="33">
        <v>16</v>
      </c>
      <c r="G751" s="33">
        <v>35</v>
      </c>
    </row>
    <row r="752" spans="2:7">
      <c r="B752" s="26" t="s">
        <v>498</v>
      </c>
      <c r="C752" s="32">
        <v>0</v>
      </c>
      <c r="D752" s="33">
        <v>10</v>
      </c>
      <c r="E752" s="33">
        <v>11</v>
      </c>
      <c r="F752" s="33">
        <v>14</v>
      </c>
      <c r="G752" s="33">
        <v>35</v>
      </c>
    </row>
    <row r="753" spans="2:7">
      <c r="B753" s="26" t="s">
        <v>499</v>
      </c>
      <c r="C753" s="32">
        <v>0</v>
      </c>
      <c r="D753" s="33">
        <v>8</v>
      </c>
      <c r="E753" s="33">
        <v>12</v>
      </c>
      <c r="F753" s="33">
        <v>21</v>
      </c>
      <c r="G753" s="33">
        <v>41</v>
      </c>
    </row>
    <row r="754" spans="2:7">
      <c r="B754" s="26" t="s">
        <v>500</v>
      </c>
      <c r="C754" s="32">
        <v>0</v>
      </c>
      <c r="D754" s="33">
        <v>8</v>
      </c>
      <c r="E754" s="33">
        <v>9</v>
      </c>
      <c r="F754" s="33">
        <v>19</v>
      </c>
      <c r="G754" s="33">
        <v>36</v>
      </c>
    </row>
    <row r="755" spans="2:7">
      <c r="B755" s="26" t="s">
        <v>501</v>
      </c>
      <c r="C755" s="32">
        <v>0</v>
      </c>
      <c r="D755" s="33">
        <v>8</v>
      </c>
      <c r="E755" s="33">
        <v>9</v>
      </c>
      <c r="F755" s="33">
        <v>19</v>
      </c>
      <c r="G755" s="33">
        <v>36</v>
      </c>
    </row>
    <row r="756" spans="2:7">
      <c r="B756" s="26" t="s">
        <v>502</v>
      </c>
      <c r="C756" s="32">
        <v>0</v>
      </c>
      <c r="D756" s="33">
        <v>11</v>
      </c>
      <c r="E756" s="33">
        <v>9</v>
      </c>
      <c r="F756" s="33">
        <v>19</v>
      </c>
      <c r="G756" s="33">
        <v>39</v>
      </c>
    </row>
    <row r="757" spans="2:7">
      <c r="B757" s="26" t="s">
        <v>503</v>
      </c>
      <c r="C757" s="32">
        <v>0</v>
      </c>
      <c r="D757" s="33">
        <v>7</v>
      </c>
      <c r="E757" s="33">
        <v>9</v>
      </c>
      <c r="F757" s="33">
        <v>19</v>
      </c>
      <c r="G757" s="33">
        <v>35</v>
      </c>
    </row>
    <row r="758" spans="2:7">
      <c r="B758" s="26" t="s">
        <v>504</v>
      </c>
      <c r="C758" s="32">
        <v>0</v>
      </c>
      <c r="D758" s="33">
        <v>6</v>
      </c>
      <c r="E758" s="33">
        <v>9</v>
      </c>
      <c r="F758" s="33">
        <v>19</v>
      </c>
      <c r="G758" s="33">
        <v>34</v>
      </c>
    </row>
    <row r="759" spans="2:7">
      <c r="B759" s="26" t="s">
        <v>505</v>
      </c>
      <c r="C759" s="32">
        <v>0</v>
      </c>
      <c r="D759" s="33">
        <v>8</v>
      </c>
      <c r="E759" s="33">
        <v>9</v>
      </c>
      <c r="F759" s="33">
        <v>19</v>
      </c>
      <c r="G759" s="33">
        <v>36</v>
      </c>
    </row>
    <row r="760" spans="2:7">
      <c r="B760" s="26" t="s">
        <v>506</v>
      </c>
      <c r="C760" s="32">
        <v>0</v>
      </c>
      <c r="D760" s="33">
        <v>9</v>
      </c>
      <c r="E760" s="33">
        <v>5</v>
      </c>
      <c r="F760" s="33">
        <v>21</v>
      </c>
      <c r="G760" s="33">
        <v>35</v>
      </c>
    </row>
    <row r="761" spans="2:7">
      <c r="B761" s="26" t="s">
        <v>507</v>
      </c>
      <c r="C761" s="32">
        <v>0</v>
      </c>
      <c r="D761" s="33">
        <v>11</v>
      </c>
      <c r="E761" s="33">
        <v>5</v>
      </c>
      <c r="F761" s="33">
        <v>14</v>
      </c>
      <c r="G761" s="33">
        <v>30</v>
      </c>
    </row>
    <row r="762" spans="2:7">
      <c r="B762" s="26" t="s">
        <v>508</v>
      </c>
      <c r="C762" s="32">
        <v>0</v>
      </c>
      <c r="D762" s="33">
        <v>10</v>
      </c>
      <c r="E762" s="33">
        <v>8</v>
      </c>
      <c r="F762" s="33">
        <v>15</v>
      </c>
      <c r="G762" s="33">
        <v>33</v>
      </c>
    </row>
    <row r="763" spans="2:7">
      <c r="B763" s="26" t="s">
        <v>509</v>
      </c>
      <c r="C763" s="32">
        <v>0</v>
      </c>
      <c r="D763" s="33">
        <v>10</v>
      </c>
      <c r="E763" s="33">
        <v>7</v>
      </c>
      <c r="F763" s="33">
        <v>13</v>
      </c>
      <c r="G763" s="33">
        <v>30</v>
      </c>
    </row>
    <row r="764" spans="2:7">
      <c r="B764" s="26" t="s">
        <v>510</v>
      </c>
      <c r="C764" s="32">
        <v>0</v>
      </c>
      <c r="D764" s="33">
        <v>20</v>
      </c>
      <c r="E764" s="33">
        <v>9</v>
      </c>
      <c r="F764" s="33">
        <v>12</v>
      </c>
      <c r="G764" s="33">
        <v>41</v>
      </c>
    </row>
    <row r="765" spans="2:7">
      <c r="B765" s="26" t="s">
        <v>961</v>
      </c>
      <c r="C765" s="32">
        <v>0</v>
      </c>
      <c r="D765" s="33">
        <v>20</v>
      </c>
      <c r="E765" s="33">
        <v>9</v>
      </c>
      <c r="F765" s="33">
        <v>16</v>
      </c>
      <c r="G765" s="33">
        <v>45</v>
      </c>
    </row>
    <row r="766" spans="2:7">
      <c r="B766" s="26" t="s">
        <v>963</v>
      </c>
      <c r="C766" s="32">
        <v>0</v>
      </c>
      <c r="D766" s="33">
        <v>19</v>
      </c>
      <c r="E766" s="33">
        <v>13</v>
      </c>
      <c r="F766" s="33">
        <v>24</v>
      </c>
      <c r="G766" s="33">
        <v>56</v>
      </c>
    </row>
    <row r="767" spans="2:7">
      <c r="B767" s="26" t="s">
        <v>965</v>
      </c>
      <c r="C767" s="32">
        <v>0</v>
      </c>
      <c r="D767" s="33">
        <v>13</v>
      </c>
      <c r="E767" s="33">
        <v>8</v>
      </c>
      <c r="F767" s="33">
        <v>17</v>
      </c>
      <c r="G767" s="33">
        <v>38</v>
      </c>
    </row>
    <row r="768" spans="2:7">
      <c r="B768" s="26" t="s">
        <v>967</v>
      </c>
      <c r="C768" s="32">
        <v>0</v>
      </c>
      <c r="D768" s="33">
        <v>17</v>
      </c>
      <c r="E768" s="33">
        <v>7</v>
      </c>
      <c r="F768" s="33">
        <v>17</v>
      </c>
      <c r="G768" s="33">
        <v>41</v>
      </c>
    </row>
    <row r="769" spans="2:7">
      <c r="B769" s="26" t="s">
        <v>970</v>
      </c>
      <c r="C769" s="32">
        <v>0</v>
      </c>
      <c r="D769" s="33">
        <v>14</v>
      </c>
      <c r="E769" s="33">
        <v>8</v>
      </c>
      <c r="F769" s="33">
        <v>18</v>
      </c>
      <c r="G769" s="33">
        <v>40</v>
      </c>
    </row>
    <row r="770" spans="2:7">
      <c r="B770" s="26" t="s">
        <v>972</v>
      </c>
      <c r="C770" s="32">
        <v>0</v>
      </c>
      <c r="D770" s="33">
        <v>9</v>
      </c>
      <c r="E770" s="33">
        <v>11</v>
      </c>
      <c r="F770" s="33">
        <v>15</v>
      </c>
      <c r="G770" s="33">
        <v>35</v>
      </c>
    </row>
    <row r="771" spans="2:7">
      <c r="B771" s="26" t="s">
        <v>973</v>
      </c>
      <c r="C771" s="32">
        <v>0</v>
      </c>
      <c r="D771" s="33">
        <v>12</v>
      </c>
      <c r="E771" s="33">
        <v>9</v>
      </c>
      <c r="F771" s="33">
        <v>10</v>
      </c>
      <c r="G771" s="33">
        <v>31</v>
      </c>
    </row>
    <row r="772" spans="2:7">
      <c r="B772" s="26" t="s">
        <v>976</v>
      </c>
      <c r="C772" s="32">
        <v>0</v>
      </c>
      <c r="D772" s="33">
        <v>15</v>
      </c>
      <c r="E772" s="33">
        <v>3</v>
      </c>
      <c r="F772" s="33">
        <v>14</v>
      </c>
      <c r="G772" s="33">
        <v>32</v>
      </c>
    </row>
    <row r="773" spans="2:7">
      <c r="B773" s="26" t="s">
        <v>979</v>
      </c>
      <c r="C773" s="32">
        <v>0</v>
      </c>
      <c r="D773" s="33">
        <v>13</v>
      </c>
      <c r="E773" s="33">
        <v>6</v>
      </c>
      <c r="F773" s="33">
        <v>17</v>
      </c>
      <c r="G773" s="33">
        <v>36</v>
      </c>
    </row>
    <row r="774" spans="2:7">
      <c r="B774" s="26" t="s">
        <v>981</v>
      </c>
      <c r="C774" s="32">
        <v>0</v>
      </c>
      <c r="D774" s="33">
        <v>14</v>
      </c>
      <c r="E774" s="33">
        <v>12</v>
      </c>
      <c r="F774" s="33">
        <v>16</v>
      </c>
      <c r="G774" s="33">
        <v>42</v>
      </c>
    </row>
    <row r="775" spans="2:7">
      <c r="B775" s="26" t="s">
        <v>984</v>
      </c>
      <c r="C775" s="32">
        <v>0</v>
      </c>
      <c r="D775" s="33">
        <v>11</v>
      </c>
      <c r="E775" s="33">
        <v>12</v>
      </c>
      <c r="F775" s="33">
        <v>16</v>
      </c>
      <c r="G775" s="33">
        <v>39</v>
      </c>
    </row>
    <row r="776" spans="2:7">
      <c r="B776" s="26" t="s">
        <v>986</v>
      </c>
      <c r="C776" s="32">
        <v>0</v>
      </c>
      <c r="D776" s="33">
        <v>10</v>
      </c>
      <c r="E776" s="33">
        <v>12</v>
      </c>
      <c r="F776" s="33">
        <v>15</v>
      </c>
      <c r="G776" s="33">
        <v>37</v>
      </c>
    </row>
    <row r="777" spans="2:7">
      <c r="B777" s="26" t="s">
        <v>988</v>
      </c>
      <c r="C777" s="32">
        <v>0</v>
      </c>
      <c r="D777" s="33">
        <v>13</v>
      </c>
      <c r="E777" s="33">
        <v>10</v>
      </c>
      <c r="F777" s="33">
        <v>16</v>
      </c>
      <c r="G777" s="33">
        <v>39</v>
      </c>
    </row>
    <row r="778" spans="2:7">
      <c r="B778" s="26" t="s">
        <v>990</v>
      </c>
      <c r="C778" s="32">
        <v>0</v>
      </c>
      <c r="D778" s="33">
        <v>12</v>
      </c>
      <c r="E778" s="33">
        <v>10</v>
      </c>
      <c r="F778" s="33">
        <v>15</v>
      </c>
      <c r="G778" s="33">
        <v>37</v>
      </c>
    </row>
    <row r="779" spans="2:7">
      <c r="B779" s="26" t="s">
        <v>991</v>
      </c>
      <c r="C779" s="32">
        <v>0</v>
      </c>
      <c r="D779" s="33">
        <v>14</v>
      </c>
      <c r="E779" s="33">
        <v>15</v>
      </c>
      <c r="F779" s="33">
        <v>17</v>
      </c>
      <c r="G779" s="33">
        <v>46</v>
      </c>
    </row>
    <row r="780" spans="2:7">
      <c r="B780" s="26" t="s">
        <v>994</v>
      </c>
      <c r="C780" s="32">
        <v>0</v>
      </c>
      <c r="D780" s="33">
        <v>12</v>
      </c>
      <c r="E780" s="33">
        <v>10</v>
      </c>
      <c r="F780" s="33">
        <v>19</v>
      </c>
      <c r="G780" s="33">
        <v>41</v>
      </c>
    </row>
    <row r="781" spans="2:7">
      <c r="B781" s="26" t="s">
        <v>995</v>
      </c>
      <c r="C781" s="32">
        <v>0</v>
      </c>
      <c r="D781" s="33">
        <v>14</v>
      </c>
      <c r="E781" s="33">
        <v>7</v>
      </c>
      <c r="F781" s="33">
        <v>17</v>
      </c>
      <c r="G781" s="33">
        <v>38</v>
      </c>
    </row>
    <row r="782" spans="2:7">
      <c r="B782" s="26" t="s">
        <v>997</v>
      </c>
      <c r="C782" s="32">
        <v>0</v>
      </c>
      <c r="D782" s="33">
        <v>11</v>
      </c>
      <c r="E782" s="33">
        <v>12</v>
      </c>
      <c r="F782" s="33">
        <v>20</v>
      </c>
      <c r="G782" s="33">
        <v>43</v>
      </c>
    </row>
    <row r="783" spans="2:7">
      <c r="B783" s="26" t="s">
        <v>999</v>
      </c>
      <c r="C783" s="32">
        <v>0</v>
      </c>
      <c r="D783" s="33">
        <v>14</v>
      </c>
      <c r="E783" s="33">
        <v>11</v>
      </c>
      <c r="F783" s="33">
        <v>15</v>
      </c>
      <c r="G783" s="33">
        <v>40</v>
      </c>
    </row>
    <row r="784" spans="2:7">
      <c r="B784" s="26" t="s">
        <v>1001</v>
      </c>
      <c r="C784" s="32">
        <v>0</v>
      </c>
      <c r="D784" s="33">
        <v>8</v>
      </c>
      <c r="E784" s="33">
        <v>12</v>
      </c>
      <c r="F784" s="33">
        <v>11</v>
      </c>
      <c r="G784" s="33">
        <v>31</v>
      </c>
    </row>
    <row r="785" spans="2:7">
      <c r="B785" s="26" t="s">
        <v>1002</v>
      </c>
      <c r="C785" s="32">
        <v>0</v>
      </c>
      <c r="D785" s="33">
        <v>14</v>
      </c>
      <c r="E785" s="33">
        <v>11</v>
      </c>
      <c r="F785" s="33">
        <v>9</v>
      </c>
      <c r="G785" s="33">
        <v>34</v>
      </c>
    </row>
    <row r="786" spans="2:7">
      <c r="B786" s="26" t="s">
        <v>1006</v>
      </c>
      <c r="C786" s="32">
        <v>0</v>
      </c>
      <c r="D786" s="33">
        <v>13</v>
      </c>
      <c r="E786" s="33">
        <v>19</v>
      </c>
      <c r="F786" s="33">
        <v>11</v>
      </c>
      <c r="G786" s="33">
        <v>43</v>
      </c>
    </row>
    <row r="787" spans="2:7">
      <c r="B787" s="26" t="s">
        <v>1007</v>
      </c>
      <c r="C787" s="32">
        <v>0</v>
      </c>
      <c r="D787" s="33">
        <v>13</v>
      </c>
      <c r="E787" s="33">
        <v>23</v>
      </c>
      <c r="F787" s="33">
        <v>16</v>
      </c>
      <c r="G787" s="33">
        <v>52</v>
      </c>
    </row>
    <row r="788" spans="2:7">
      <c r="B788" s="26" t="s">
        <v>1009</v>
      </c>
      <c r="C788" s="32">
        <v>0</v>
      </c>
      <c r="D788" s="33">
        <v>12</v>
      </c>
      <c r="E788" s="33">
        <v>23</v>
      </c>
      <c r="F788" s="33">
        <v>15</v>
      </c>
      <c r="G788" s="33">
        <v>50</v>
      </c>
    </row>
    <row r="789" spans="2:7">
      <c r="B789" s="26" t="s">
        <v>1011</v>
      </c>
      <c r="C789" s="32">
        <v>0</v>
      </c>
      <c r="D789" s="33">
        <v>12</v>
      </c>
      <c r="E789" s="33">
        <v>20</v>
      </c>
      <c r="F789" s="33">
        <v>17</v>
      </c>
      <c r="G789" s="33">
        <v>49</v>
      </c>
    </row>
    <row r="790" spans="2:7">
      <c r="B790" s="26" t="s">
        <v>1013</v>
      </c>
      <c r="C790" s="32">
        <v>0</v>
      </c>
      <c r="D790" s="33">
        <f>$D$24</f>
        <v>16</v>
      </c>
      <c r="E790" s="33">
        <f>$E$24</f>
        <v>19</v>
      </c>
      <c r="F790" s="33">
        <f>$F$24</f>
        <v>9</v>
      </c>
      <c r="G790" s="33">
        <f>$G$24</f>
        <v>48</v>
      </c>
    </row>
    <row r="791" spans="2:7">
      <c r="B791" s="26" t="s">
        <v>1016</v>
      </c>
      <c r="C791" s="32">
        <v>0</v>
      </c>
      <c r="D791" s="33">
        <v>19</v>
      </c>
      <c r="E791" s="33">
        <v>20</v>
      </c>
      <c r="F791" s="33">
        <v>23</v>
      </c>
      <c r="G791" s="33">
        <v>62</v>
      </c>
    </row>
    <row r="792" spans="2:7">
      <c r="B792" s="26" t="s">
        <v>1017</v>
      </c>
      <c r="C792" s="32">
        <v>0</v>
      </c>
      <c r="D792" s="33">
        <v>22</v>
      </c>
      <c r="E792" s="33">
        <v>23</v>
      </c>
      <c r="F792" s="33">
        <v>21</v>
      </c>
      <c r="G792" s="33">
        <v>66</v>
      </c>
    </row>
    <row r="793" spans="2:7">
      <c r="B793" s="26" t="s">
        <v>1020</v>
      </c>
      <c r="C793" s="32">
        <v>0</v>
      </c>
      <c r="D793" s="33">
        <v>21</v>
      </c>
      <c r="E793" s="33">
        <v>23</v>
      </c>
      <c r="F793" s="33">
        <v>21</v>
      </c>
      <c r="G793" s="33">
        <v>65</v>
      </c>
    </row>
    <row r="794" spans="2:7">
      <c r="B794" s="26" t="s">
        <v>1021</v>
      </c>
      <c r="C794" s="32">
        <v>0</v>
      </c>
      <c r="D794" s="33">
        <v>19</v>
      </c>
      <c r="E794" s="33">
        <v>14</v>
      </c>
      <c r="F794" s="33">
        <v>11</v>
      </c>
      <c r="G794" s="33">
        <v>44</v>
      </c>
    </row>
    <row r="795" spans="2:7">
      <c r="B795" s="26" t="s">
        <v>1023</v>
      </c>
      <c r="C795" s="32">
        <v>0</v>
      </c>
      <c r="D795" s="33">
        <v>18</v>
      </c>
      <c r="E795" s="33">
        <v>17</v>
      </c>
      <c r="F795" s="33">
        <v>12</v>
      </c>
      <c r="G795" s="33">
        <v>47</v>
      </c>
    </row>
    <row r="796" spans="2:7">
      <c r="B796" s="26" t="s">
        <v>1026</v>
      </c>
      <c r="C796" s="32">
        <v>0</v>
      </c>
      <c r="D796" s="33">
        <v>18</v>
      </c>
      <c r="E796" s="33">
        <v>17</v>
      </c>
      <c r="F796" s="33">
        <v>12</v>
      </c>
      <c r="G796" s="33">
        <v>47</v>
      </c>
    </row>
    <row r="797" spans="2:7">
      <c r="B797" s="26" t="s">
        <v>1027</v>
      </c>
      <c r="C797" s="32">
        <v>0</v>
      </c>
      <c r="D797" s="33">
        <v>29</v>
      </c>
      <c r="E797" s="33">
        <v>22</v>
      </c>
      <c r="F797" s="33">
        <v>23</v>
      </c>
      <c r="G797" s="33">
        <v>74</v>
      </c>
    </row>
    <row r="798" spans="2:7">
      <c r="B798" s="26" t="s">
        <v>1029</v>
      </c>
      <c r="C798" s="32">
        <v>0</v>
      </c>
      <c r="D798" s="33">
        <v>23</v>
      </c>
      <c r="E798" s="33">
        <v>24</v>
      </c>
      <c r="F798" s="33">
        <v>24</v>
      </c>
      <c r="G798" s="33">
        <v>71</v>
      </c>
    </row>
    <row r="799" spans="2:7">
      <c r="B799" s="26" t="s">
        <v>1031</v>
      </c>
      <c r="C799" s="32">
        <v>0</v>
      </c>
      <c r="D799" s="33">
        <v>22</v>
      </c>
      <c r="E799" s="33">
        <v>34</v>
      </c>
      <c r="F799" s="33">
        <v>11</v>
      </c>
      <c r="G799" s="33">
        <v>67</v>
      </c>
    </row>
    <row r="800" spans="2:7">
      <c r="B800" s="26" t="s">
        <v>1033</v>
      </c>
      <c r="C800" s="32">
        <v>0</v>
      </c>
      <c r="D800" s="33">
        <v>22</v>
      </c>
      <c r="E800" s="33">
        <v>35</v>
      </c>
      <c r="F800" s="33">
        <v>14</v>
      </c>
      <c r="G800" s="33">
        <v>71</v>
      </c>
    </row>
    <row r="801" spans="2:7">
      <c r="B801" s="26" t="s">
        <v>1035</v>
      </c>
      <c r="C801" s="32">
        <v>0</v>
      </c>
      <c r="D801" s="33">
        <v>10</v>
      </c>
      <c r="E801" s="33">
        <v>33</v>
      </c>
      <c r="F801" s="33">
        <v>23</v>
      </c>
      <c r="G801" s="33">
        <v>66</v>
      </c>
    </row>
    <row r="802" spans="2:7">
      <c r="B802" s="26" t="s">
        <v>1037</v>
      </c>
      <c r="C802" s="32">
        <v>0</v>
      </c>
      <c r="D802" s="33">
        <v>18</v>
      </c>
      <c r="E802" s="33">
        <v>22</v>
      </c>
      <c r="F802" s="33">
        <v>13</v>
      </c>
      <c r="G802" s="33">
        <v>53</v>
      </c>
    </row>
    <row r="803" spans="2:7">
      <c r="B803" s="26" t="s">
        <v>1039</v>
      </c>
      <c r="C803" s="32">
        <v>0</v>
      </c>
      <c r="D803" s="33">
        <v>17</v>
      </c>
      <c r="E803" s="33">
        <v>29</v>
      </c>
      <c r="F803" s="33">
        <v>17</v>
      </c>
      <c r="G803" s="33">
        <v>63</v>
      </c>
    </row>
    <row r="804" spans="2:7">
      <c r="B804" s="26" t="s">
        <v>1041</v>
      </c>
      <c r="C804" s="32">
        <v>0</v>
      </c>
      <c r="D804" s="33">
        <v>14</v>
      </c>
      <c r="E804" s="33">
        <v>21</v>
      </c>
      <c r="F804" s="33">
        <v>13</v>
      </c>
      <c r="G804" s="33">
        <v>48</v>
      </c>
    </row>
    <row r="805" spans="2:7">
      <c r="B805" s="26" t="s">
        <v>1044</v>
      </c>
      <c r="C805" s="32">
        <v>0</v>
      </c>
      <c r="D805" s="33">
        <v>17</v>
      </c>
      <c r="E805" s="33">
        <v>24</v>
      </c>
      <c r="F805" s="33">
        <v>16</v>
      </c>
      <c r="G805" s="33">
        <v>57</v>
      </c>
    </row>
    <row r="806" spans="2:7">
      <c r="B806" s="26" t="s">
        <v>1047</v>
      </c>
      <c r="C806" s="32">
        <v>0</v>
      </c>
      <c r="D806" s="33">
        <v>12</v>
      </c>
      <c r="E806" s="33">
        <v>20</v>
      </c>
      <c r="F806" s="33">
        <v>14</v>
      </c>
      <c r="G806" s="33">
        <v>46</v>
      </c>
    </row>
    <row r="807" spans="2:7">
      <c r="B807" s="26" t="s">
        <v>1050</v>
      </c>
      <c r="C807" s="32">
        <v>0</v>
      </c>
      <c r="D807" s="33">
        <v>12</v>
      </c>
      <c r="E807" s="33">
        <v>20</v>
      </c>
      <c r="F807" s="33">
        <v>15</v>
      </c>
      <c r="G807" s="33">
        <v>47</v>
      </c>
    </row>
    <row r="808" spans="2:7">
      <c r="B808" s="26" t="s">
        <v>1052</v>
      </c>
      <c r="C808" s="32">
        <v>0</v>
      </c>
      <c r="D808" s="33">
        <v>19</v>
      </c>
      <c r="E808" s="33">
        <v>15</v>
      </c>
      <c r="F808" s="33">
        <v>18</v>
      </c>
      <c r="G808" s="33">
        <v>52</v>
      </c>
    </row>
    <row r="809" spans="2:7">
      <c r="B809" s="26" t="s">
        <v>1056</v>
      </c>
      <c r="C809" s="32">
        <v>0</v>
      </c>
      <c r="D809" s="33">
        <v>22</v>
      </c>
      <c r="E809" s="33">
        <v>15</v>
      </c>
      <c r="F809" s="33">
        <v>22</v>
      </c>
      <c r="G809" s="33">
        <v>59</v>
      </c>
    </row>
    <row r="810" spans="2:7">
      <c r="B810" s="26" t="s">
        <v>1059</v>
      </c>
      <c r="C810" s="32">
        <v>0</v>
      </c>
      <c r="D810" s="33">
        <v>19</v>
      </c>
      <c r="E810" s="33">
        <v>13</v>
      </c>
      <c r="F810" s="33">
        <v>15</v>
      </c>
      <c r="G810" s="33">
        <v>47</v>
      </c>
    </row>
    <row r="811" spans="2:7">
      <c r="B811" s="26" t="s">
        <v>1062</v>
      </c>
      <c r="C811" s="32">
        <v>0</v>
      </c>
      <c r="D811" s="33">
        <v>25</v>
      </c>
      <c r="E811" s="33">
        <v>15</v>
      </c>
      <c r="F811" s="33">
        <v>16</v>
      </c>
      <c r="G811" s="33">
        <v>56</v>
      </c>
    </row>
    <row r="812" spans="2:7">
      <c r="B812" s="26" t="s">
        <v>1065</v>
      </c>
      <c r="C812" s="32">
        <v>0</v>
      </c>
      <c r="D812" s="33">
        <v>25</v>
      </c>
      <c r="E812" s="33">
        <v>15</v>
      </c>
      <c r="F812" s="33">
        <v>14</v>
      </c>
      <c r="G812" s="33">
        <v>54</v>
      </c>
    </row>
    <row r="813" spans="2:7">
      <c r="B813" s="26" t="s">
        <v>1077</v>
      </c>
      <c r="C813" s="32">
        <v>0</v>
      </c>
      <c r="D813" s="33">
        <v>27</v>
      </c>
      <c r="E813" s="33">
        <v>14</v>
      </c>
      <c r="F813" s="33">
        <v>15</v>
      </c>
      <c r="G813" s="33">
        <v>56</v>
      </c>
    </row>
    <row r="814" spans="2:7">
      <c r="B814" s="26" t="s">
        <v>1081</v>
      </c>
      <c r="C814" s="32">
        <v>0</v>
      </c>
      <c r="D814" s="33">
        <v>25</v>
      </c>
      <c r="E814" s="33">
        <v>11</v>
      </c>
      <c r="F814" s="33">
        <v>20</v>
      </c>
      <c r="G814" s="33">
        <v>56</v>
      </c>
    </row>
    <row r="815" spans="2:7">
      <c r="B815" s="26" t="s">
        <v>1084</v>
      </c>
      <c r="C815" s="32">
        <v>1</v>
      </c>
      <c r="D815" s="33">
        <v>17</v>
      </c>
      <c r="E815" s="33">
        <v>13</v>
      </c>
      <c r="F815" s="33">
        <v>13</v>
      </c>
      <c r="G815" s="33">
        <v>43</v>
      </c>
    </row>
    <row r="816" spans="2:7">
      <c r="B816" s="26" t="s">
        <v>1086</v>
      </c>
      <c r="C816" s="32">
        <v>3</v>
      </c>
      <c r="D816" s="33">
        <v>24</v>
      </c>
      <c r="E816" s="33">
        <v>19</v>
      </c>
      <c r="F816" s="33">
        <v>13</v>
      </c>
      <c r="G816" s="33">
        <v>56</v>
      </c>
    </row>
    <row r="817" spans="2:7">
      <c r="B817" s="26" t="s">
        <v>1089</v>
      </c>
      <c r="C817" s="32">
        <v>0</v>
      </c>
      <c r="D817" s="33">
        <v>27</v>
      </c>
      <c r="E817" s="33">
        <v>17</v>
      </c>
      <c r="F817" s="33">
        <v>17</v>
      </c>
      <c r="G817" s="33">
        <v>61</v>
      </c>
    </row>
    <row r="818" spans="2:7">
      <c r="B818" s="26" t="s">
        <v>1092</v>
      </c>
      <c r="C818" s="32">
        <v>1</v>
      </c>
      <c r="D818" s="33">
        <v>26</v>
      </c>
      <c r="E818" s="33">
        <v>18</v>
      </c>
      <c r="F818" s="33">
        <v>16</v>
      </c>
      <c r="G818" s="33">
        <v>61</v>
      </c>
    </row>
    <row r="819" spans="2:7">
      <c r="B819" s="26" t="s">
        <v>1095</v>
      </c>
      <c r="C819" s="32">
        <v>0</v>
      </c>
      <c r="D819" s="33">
        <v>20</v>
      </c>
      <c r="E819" s="33">
        <v>21</v>
      </c>
      <c r="F819" s="33">
        <v>11</v>
      </c>
      <c r="G819" s="33">
        <v>52</v>
      </c>
    </row>
    <row r="820" spans="2:7">
      <c r="B820" s="26" t="s">
        <v>1113</v>
      </c>
      <c r="C820" s="32">
        <v>0</v>
      </c>
      <c r="D820" s="33">
        <v>15</v>
      </c>
      <c r="E820" s="33">
        <v>17</v>
      </c>
      <c r="F820" s="33">
        <v>14</v>
      </c>
      <c r="G820" s="33">
        <v>46</v>
      </c>
    </row>
    <row r="821" spans="2:7">
      <c r="B821" s="26" t="s">
        <v>1116</v>
      </c>
      <c r="C821" s="32">
        <v>1</v>
      </c>
      <c r="D821" s="33">
        <v>21</v>
      </c>
      <c r="E821" s="33">
        <v>18</v>
      </c>
      <c r="F821" s="33">
        <v>20</v>
      </c>
      <c r="G821" s="33">
        <v>60</v>
      </c>
    </row>
    <row r="822" spans="2:7">
      <c r="B822" s="26" t="s">
        <v>1119</v>
      </c>
      <c r="C822" s="32">
        <v>2</v>
      </c>
      <c r="D822" s="33">
        <v>19</v>
      </c>
      <c r="E822" s="33">
        <v>16</v>
      </c>
      <c r="F822" s="33">
        <v>24</v>
      </c>
      <c r="G822" s="33">
        <v>61</v>
      </c>
    </row>
    <row r="823" spans="2:7">
      <c r="B823" s="26" t="s">
        <v>1122</v>
      </c>
      <c r="C823" s="32">
        <v>0</v>
      </c>
      <c r="D823" s="33">
        <v>12</v>
      </c>
      <c r="E823" s="33">
        <v>15</v>
      </c>
      <c r="F823" s="33">
        <v>14</v>
      </c>
      <c r="G823" s="33">
        <v>41</v>
      </c>
    </row>
    <row r="824" spans="2:7">
      <c r="B824" s="26" t="s">
        <v>1125</v>
      </c>
      <c r="C824" s="32">
        <v>2</v>
      </c>
      <c r="D824" s="33">
        <v>7</v>
      </c>
      <c r="E824" s="33">
        <v>14</v>
      </c>
      <c r="F824" s="33">
        <v>16</v>
      </c>
      <c r="G824" s="33">
        <v>39</v>
      </c>
    </row>
    <row r="825" spans="2:7">
      <c r="B825" s="26" t="s">
        <v>1129</v>
      </c>
      <c r="C825" s="32">
        <v>2</v>
      </c>
      <c r="D825" s="33">
        <v>13</v>
      </c>
      <c r="E825" s="33">
        <v>16</v>
      </c>
      <c r="F825" s="33">
        <v>15</v>
      </c>
      <c r="G825" s="33">
        <v>46</v>
      </c>
    </row>
    <row r="826" spans="2:7">
      <c r="B826" s="26" t="s">
        <v>1131</v>
      </c>
      <c r="C826" s="32">
        <v>2</v>
      </c>
      <c r="D826" s="33">
        <v>18</v>
      </c>
      <c r="E826" s="33">
        <v>17</v>
      </c>
      <c r="F826" s="33">
        <v>20</v>
      </c>
      <c r="G826" s="33">
        <v>57</v>
      </c>
    </row>
    <row r="827" spans="2:7">
      <c r="B827" s="26" t="s">
        <v>1133</v>
      </c>
      <c r="C827" s="32">
        <v>2</v>
      </c>
      <c r="D827" s="33">
        <v>15</v>
      </c>
      <c r="E827" s="33">
        <v>16</v>
      </c>
      <c r="F827" s="33">
        <v>15</v>
      </c>
      <c r="G827" s="33">
        <v>48</v>
      </c>
    </row>
    <row r="828" spans="2:7">
      <c r="B828" s="26" t="s">
        <v>1137</v>
      </c>
      <c r="C828" s="32">
        <v>1</v>
      </c>
      <c r="D828" s="33">
        <v>10</v>
      </c>
      <c r="E828" s="33">
        <v>10</v>
      </c>
      <c r="F828" s="33">
        <v>21</v>
      </c>
      <c r="G828" s="33">
        <v>42</v>
      </c>
    </row>
    <row r="829" spans="2:7">
      <c r="B829" s="26" t="s">
        <v>1140</v>
      </c>
      <c r="C829" s="32">
        <v>0</v>
      </c>
      <c r="D829" s="33">
        <v>22</v>
      </c>
      <c r="E829" s="33">
        <v>16</v>
      </c>
      <c r="F829" s="33">
        <v>19</v>
      </c>
      <c r="G829" s="33">
        <v>57</v>
      </c>
    </row>
    <row r="830" spans="2:7">
      <c r="B830" s="26" t="s">
        <v>1143</v>
      </c>
      <c r="C830" s="32">
        <v>15</v>
      </c>
      <c r="D830" s="33">
        <v>31</v>
      </c>
      <c r="E830" s="33">
        <v>20</v>
      </c>
      <c r="F830" s="33">
        <v>5</v>
      </c>
      <c r="G830" s="33">
        <v>71</v>
      </c>
    </row>
    <row r="831" spans="2:7">
      <c r="B831" s="26" t="s">
        <v>1146</v>
      </c>
      <c r="C831" s="32">
        <v>1</v>
      </c>
      <c r="D831" s="33">
        <v>33</v>
      </c>
      <c r="E831" s="33">
        <v>12</v>
      </c>
      <c r="F831" s="33">
        <v>15</v>
      </c>
      <c r="G831" s="33">
        <v>61</v>
      </c>
    </row>
    <row r="832" spans="2:7">
      <c r="B832" s="26" t="s">
        <v>1153</v>
      </c>
      <c r="C832" s="32">
        <v>0</v>
      </c>
      <c r="D832" s="33">
        <v>0</v>
      </c>
      <c r="E832" s="33">
        <v>0</v>
      </c>
      <c r="F832" s="33">
        <v>7</v>
      </c>
      <c r="G832" s="33">
        <v>7</v>
      </c>
    </row>
    <row r="833" spans="1:7">
      <c r="B833" s="26" t="s">
        <v>1161</v>
      </c>
      <c r="C833" s="32">
        <v>3</v>
      </c>
      <c r="D833" s="33">
        <v>20</v>
      </c>
      <c r="E833" s="33">
        <v>15</v>
      </c>
      <c r="F833" s="33">
        <v>11</v>
      </c>
      <c r="G833" s="33">
        <v>49</v>
      </c>
    </row>
    <row r="834" spans="1:7">
      <c r="B834" s="26" t="s">
        <v>1171</v>
      </c>
      <c r="C834" s="32">
        <v>3</v>
      </c>
      <c r="D834" s="33">
        <v>20</v>
      </c>
      <c r="E834" s="33">
        <v>20</v>
      </c>
      <c r="F834" s="33">
        <v>10</v>
      </c>
      <c r="G834" s="33">
        <v>53</v>
      </c>
    </row>
    <row r="835" spans="1:7">
      <c r="B835" s="26" t="s">
        <v>1178</v>
      </c>
      <c r="C835" s="32">
        <v>5</v>
      </c>
      <c r="D835" s="33">
        <v>16</v>
      </c>
      <c r="E835" s="33">
        <v>18</v>
      </c>
      <c r="F835" s="33">
        <v>15</v>
      </c>
      <c r="G835" s="33">
        <v>54</v>
      </c>
    </row>
    <row r="836" spans="1:7">
      <c r="B836" s="26" t="s">
        <v>1181</v>
      </c>
      <c r="C836" s="32">
        <v>3</v>
      </c>
      <c r="D836" s="33">
        <v>21</v>
      </c>
      <c r="E836" s="33">
        <v>15</v>
      </c>
      <c r="F836" s="33">
        <v>18</v>
      </c>
      <c r="G836" s="33">
        <v>57</v>
      </c>
    </row>
    <row r="837" spans="1:7">
      <c r="B837" s="26" t="s">
        <v>1183</v>
      </c>
      <c r="C837" s="32">
        <v>4</v>
      </c>
      <c r="D837" s="33">
        <v>16</v>
      </c>
      <c r="E837" s="33">
        <v>11</v>
      </c>
      <c r="F837" s="33">
        <v>15</v>
      </c>
      <c r="G837" s="33">
        <v>46</v>
      </c>
    </row>
    <row r="838" spans="1:7">
      <c r="B838" s="26" t="s">
        <v>1188</v>
      </c>
      <c r="C838" s="32">
        <v>4</v>
      </c>
      <c r="D838" s="33">
        <v>18</v>
      </c>
      <c r="E838" s="33">
        <v>18</v>
      </c>
      <c r="F838" s="33">
        <v>16</v>
      </c>
      <c r="G838" s="33">
        <v>56</v>
      </c>
    </row>
    <row r="839" spans="1:7">
      <c r="B839" s="26" t="s">
        <v>1190</v>
      </c>
      <c r="C839" s="32">
        <v>4</v>
      </c>
      <c r="D839" s="33">
        <v>19</v>
      </c>
      <c r="E839" s="33">
        <v>13</v>
      </c>
      <c r="F839" s="33">
        <v>15</v>
      </c>
      <c r="G839" s="33">
        <v>51</v>
      </c>
    </row>
    <row r="840" spans="1:7">
      <c r="B840" s="26" t="s">
        <v>1195</v>
      </c>
      <c r="C840" s="32">
        <v>3</v>
      </c>
      <c r="D840" s="33">
        <v>25</v>
      </c>
      <c r="E840" s="33">
        <v>20</v>
      </c>
      <c r="F840" s="33">
        <v>16</v>
      </c>
      <c r="G840" s="33">
        <v>64</v>
      </c>
    </row>
    <row r="841" spans="1:7">
      <c r="B841" s="26" t="s">
        <v>1198</v>
      </c>
      <c r="C841" s="32">
        <v>5</v>
      </c>
      <c r="D841" s="33">
        <v>26</v>
      </c>
      <c r="E841" s="33">
        <v>22</v>
      </c>
      <c r="F841" s="33">
        <v>10</v>
      </c>
      <c r="G841" s="33">
        <v>63</v>
      </c>
    </row>
    <row r="842" spans="1:7">
      <c r="A842" s="348"/>
      <c r="B842" s="26" t="s">
        <v>1201</v>
      </c>
      <c r="C842" s="32">
        <v>4</v>
      </c>
      <c r="D842" s="33">
        <v>19</v>
      </c>
      <c r="E842" s="33">
        <v>16</v>
      </c>
      <c r="F842" s="33">
        <v>14</v>
      </c>
      <c r="G842" s="33">
        <v>53</v>
      </c>
    </row>
    <row r="843" spans="1:7">
      <c r="A843" s="348"/>
      <c r="B843" s="26" t="s">
        <v>1206</v>
      </c>
      <c r="C843" s="32">
        <f>$C$24</f>
        <v>4</v>
      </c>
      <c r="D843" s="33">
        <f>$D$24</f>
        <v>16</v>
      </c>
      <c r="E843" s="33">
        <f>$E$24</f>
        <v>19</v>
      </c>
      <c r="F843" s="33">
        <f>$F$24</f>
        <v>9</v>
      </c>
      <c r="G843" s="33">
        <f>$G$24</f>
        <v>48</v>
      </c>
    </row>
    <row r="845" spans="1:7">
      <c r="B845" s="34" t="s">
        <v>511</v>
      </c>
      <c r="C845" s="35">
        <f>SUM(C842-C841)/C841</f>
        <v>-0.2</v>
      </c>
      <c r="D845" s="35">
        <f t="shared" ref="D845:G845" si="2">SUM(D842-D841)/D841</f>
        <v>-0.26923076923076922</v>
      </c>
      <c r="E845" s="35">
        <f t="shared" si="2"/>
        <v>-0.27272727272727271</v>
      </c>
      <c r="F845" s="35">
        <f t="shared" si="2"/>
        <v>0.4</v>
      </c>
      <c r="G845" s="35">
        <f t="shared" si="2"/>
        <v>-0.15873015873015872</v>
      </c>
    </row>
    <row r="846" spans="1:7">
      <c r="B846" s="34" t="s">
        <v>512</v>
      </c>
      <c r="C846" s="35" t="e">
        <f>SUM(C824-C820)/C820</f>
        <v>#DIV/0!</v>
      </c>
      <c r="D846" s="35">
        <f>SUM(D824-D820)/D820</f>
        <v>-0.53333333333333333</v>
      </c>
      <c r="E846" s="35">
        <f>SUM(E824-E820)/E820</f>
        <v>-0.17647058823529413</v>
      </c>
      <c r="F846" s="35">
        <f>SUM(F824-F820)/F820</f>
        <v>0.14285714285714285</v>
      </c>
      <c r="G846" s="35">
        <f>SUM(G824-G820)/G820</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46"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54"/>
  <sheetViews>
    <sheetView showGridLines="0" zoomScaleNormal="100" zoomScalePageLayoutView="85" workbookViewId="0">
      <selection activeCell="B31" sqref="B31"/>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2" customFormat="1" ht="22.5">
      <c r="A2" s="122" t="s">
        <v>131</v>
      </c>
    </row>
    <row r="3" spans="1:7" s="120" customFormat="1" ht="16.5">
      <c r="A3" s="123" t="s">
        <v>1208</v>
      </c>
    </row>
    <row r="6" spans="1:7">
      <c r="A6" s="49"/>
      <c r="D6" s="16"/>
      <c r="E6" s="16"/>
      <c r="F6" s="16"/>
      <c r="G6" s="16"/>
    </row>
    <row r="7" spans="1:7">
      <c r="A7" s="15" t="s">
        <v>151</v>
      </c>
      <c r="B7" s="18"/>
      <c r="C7" s="19" t="s">
        <v>1072</v>
      </c>
      <c r="D7" s="19" t="s">
        <v>152</v>
      </c>
      <c r="E7" s="19" t="s">
        <v>153</v>
      </c>
      <c r="F7" s="19" t="s">
        <v>154</v>
      </c>
      <c r="G7" s="19"/>
    </row>
    <row r="8" spans="1:7">
      <c r="A8" s="18" t="s">
        <v>584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3</v>
      </c>
      <c r="F10" s="16">
        <v>0</v>
      </c>
      <c r="G10" s="16">
        <f>D10+E10+F10+C10</f>
        <v>3</v>
      </c>
    </row>
    <row r="11" spans="1:7">
      <c r="A11" s="15" t="s">
        <v>162</v>
      </c>
      <c r="C11" s="16">
        <v>0</v>
      </c>
      <c r="D11" s="16">
        <v>0</v>
      </c>
      <c r="E11" s="16">
        <v>4</v>
      </c>
      <c r="F11" s="16">
        <v>0</v>
      </c>
      <c r="G11" s="16">
        <f>D11+E11+F11+C11</f>
        <v>4</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585</v>
      </c>
      <c r="B15" s="19" t="s">
        <v>156</v>
      </c>
      <c r="C15" s="19" t="s">
        <v>1073</v>
      </c>
      <c r="D15" s="20" t="s">
        <v>157</v>
      </c>
      <c r="E15" s="20" t="s">
        <v>158</v>
      </c>
      <c r="F15" s="20" t="s">
        <v>159</v>
      </c>
      <c r="G15" s="19"/>
    </row>
    <row r="16" spans="1:7">
      <c r="B16" s="18"/>
      <c r="C16" s="18"/>
      <c r="D16" s="19"/>
      <c r="E16" s="19"/>
      <c r="F16" s="19"/>
      <c r="G16" s="19" t="s">
        <v>160</v>
      </c>
    </row>
    <row r="17" spans="1:7">
      <c r="A17" s="15" t="s">
        <v>553</v>
      </c>
      <c r="C17" s="16">
        <v>1</v>
      </c>
      <c r="D17" s="16">
        <v>3</v>
      </c>
      <c r="E17" s="16">
        <v>2</v>
      </c>
      <c r="F17" s="16">
        <v>0</v>
      </c>
      <c r="G17" s="16">
        <f>D17+E17+F17+C17</f>
        <v>6</v>
      </c>
    </row>
    <row r="18" spans="1:7">
      <c r="A18" s="15" t="s">
        <v>162</v>
      </c>
      <c r="C18" s="16">
        <v>0</v>
      </c>
      <c r="D18" s="16">
        <v>8</v>
      </c>
      <c r="E18" s="16">
        <v>6</v>
      </c>
      <c r="F18" s="16">
        <v>1</v>
      </c>
      <c r="G18" s="16">
        <f>D18+E18+F18+C18</f>
        <v>15</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586</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587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588</v>
      </c>
      <c r="B36" s="19" t="s">
        <v>156</v>
      </c>
      <c r="C36" s="19" t="s">
        <v>1073</v>
      </c>
      <c r="D36" s="20" t="s">
        <v>157</v>
      </c>
      <c r="E36" s="20" t="s">
        <v>158</v>
      </c>
      <c r="F36" s="20" t="s">
        <v>159</v>
      </c>
      <c r="G36" s="19"/>
    </row>
    <row r="37" spans="1:7">
      <c r="B37" s="18"/>
      <c r="C37" s="18"/>
      <c r="D37" s="19"/>
      <c r="E37" s="19"/>
      <c r="F37" s="19"/>
      <c r="G37" s="19" t="s">
        <v>160</v>
      </c>
    </row>
    <row r="38" spans="1:7">
      <c r="A38" s="15" t="s">
        <v>553</v>
      </c>
      <c r="C38" s="16">
        <v>0</v>
      </c>
      <c r="D38" s="16">
        <v>1</v>
      </c>
      <c r="E38" s="16">
        <v>0</v>
      </c>
      <c r="F38" s="16">
        <v>0</v>
      </c>
      <c r="G38" s="16">
        <f>D38+E38+F38+C38</f>
        <v>1</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1072</v>
      </c>
      <c r="D43" s="19" t="s">
        <v>152</v>
      </c>
      <c r="E43" s="19" t="s">
        <v>153</v>
      </c>
      <c r="F43" s="19" t="s">
        <v>154</v>
      </c>
      <c r="G43" s="19"/>
    </row>
    <row r="44" spans="1:7">
      <c r="A44" s="18" t="s">
        <v>589</v>
      </c>
      <c r="B44" s="19" t="s">
        <v>156</v>
      </c>
      <c r="C44" s="19" t="s">
        <v>1073</v>
      </c>
      <c r="D44" s="20" t="s">
        <v>157</v>
      </c>
      <c r="E44" s="20" t="s">
        <v>158</v>
      </c>
      <c r="F44" s="20" t="s">
        <v>159</v>
      </c>
      <c r="G44" s="19"/>
    </row>
    <row r="45" spans="1:7">
      <c r="B45" s="18"/>
      <c r="C45" s="18"/>
      <c r="D45" s="19"/>
      <c r="E45" s="19"/>
      <c r="F45" s="19"/>
      <c r="G45" s="19" t="s">
        <v>160</v>
      </c>
    </row>
    <row r="46" spans="1:7">
      <c r="A46" s="15" t="s">
        <v>553</v>
      </c>
      <c r="C46" s="16">
        <v>0</v>
      </c>
      <c r="D46" s="16">
        <v>1</v>
      </c>
      <c r="E46" s="16">
        <v>7</v>
      </c>
      <c r="F46" s="16">
        <v>0</v>
      </c>
      <c r="G46" s="16">
        <f>D46+E46+F46+C46</f>
        <v>8</v>
      </c>
    </row>
    <row r="47" spans="1:7">
      <c r="A47" s="15" t="s">
        <v>162</v>
      </c>
      <c r="C47" s="16">
        <v>0</v>
      </c>
      <c r="D47" s="16">
        <v>3</v>
      </c>
      <c r="E47" s="16">
        <v>4</v>
      </c>
      <c r="F47" s="16">
        <v>0</v>
      </c>
      <c r="G47" s="16">
        <f>D47+E47+F47+C47</f>
        <v>7</v>
      </c>
    </row>
    <row r="48" spans="1:7">
      <c r="D48" s="16"/>
      <c r="E48" s="16"/>
      <c r="F48" s="16"/>
      <c r="G48" s="16"/>
    </row>
    <row r="49" spans="1:7">
      <c r="D49" s="16"/>
      <c r="E49" s="16"/>
      <c r="F49" s="16"/>
      <c r="G49" s="16"/>
    </row>
    <row r="50" spans="1:7">
      <c r="A50" s="15" t="s">
        <v>151</v>
      </c>
      <c r="B50" s="18"/>
      <c r="C50" s="19" t="s">
        <v>1072</v>
      </c>
      <c r="D50" s="19" t="s">
        <v>152</v>
      </c>
      <c r="E50" s="19" t="s">
        <v>153</v>
      </c>
      <c r="F50" s="19" t="s">
        <v>154</v>
      </c>
      <c r="G50" s="19"/>
    </row>
    <row r="51" spans="1:7">
      <c r="A51" s="18" t="s">
        <v>590</v>
      </c>
      <c r="B51" s="19" t="s">
        <v>156</v>
      </c>
      <c r="C51" s="19" t="s">
        <v>1073</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1072</v>
      </c>
      <c r="D57" s="19" t="s">
        <v>152</v>
      </c>
      <c r="E57" s="19" t="s">
        <v>153</v>
      </c>
      <c r="F57" s="19" t="s">
        <v>154</v>
      </c>
      <c r="G57" s="19"/>
    </row>
    <row r="58" spans="1:7">
      <c r="A58" s="18" t="s">
        <v>591</v>
      </c>
      <c r="B58" s="19" t="s">
        <v>156</v>
      </c>
      <c r="C58" s="19" t="s">
        <v>1073</v>
      </c>
      <c r="D58" s="20" t="s">
        <v>157</v>
      </c>
      <c r="E58" s="20" t="s">
        <v>158</v>
      </c>
      <c r="F58" s="20" t="s">
        <v>159</v>
      </c>
      <c r="G58" s="19"/>
    </row>
    <row r="59" spans="1:7">
      <c r="B59" s="18"/>
      <c r="C59" s="18"/>
      <c r="D59" s="19"/>
      <c r="E59" s="19"/>
      <c r="F59" s="19"/>
      <c r="G59" s="19" t="s">
        <v>160</v>
      </c>
    </row>
    <row r="60" spans="1:7">
      <c r="A60" s="15" t="s">
        <v>553</v>
      </c>
      <c r="C60" s="16">
        <v>1</v>
      </c>
      <c r="D60" s="16">
        <v>0</v>
      </c>
      <c r="E60" s="16">
        <v>6</v>
      </c>
      <c r="F60" s="16">
        <v>0</v>
      </c>
      <c r="G60" s="16">
        <f>D60+E60+F60+C60</f>
        <v>7</v>
      </c>
    </row>
    <row r="61" spans="1:7">
      <c r="A61" s="15" t="s">
        <v>162</v>
      </c>
      <c r="C61" s="16">
        <v>1</v>
      </c>
      <c r="D61" s="16">
        <v>1</v>
      </c>
      <c r="E61" s="16">
        <v>2</v>
      </c>
      <c r="F61" s="16">
        <v>0</v>
      </c>
      <c r="G61" s="16">
        <f>D61+E61+F61+C61</f>
        <v>4</v>
      </c>
    </row>
    <row r="62" spans="1:7">
      <c r="D62" s="16"/>
      <c r="E62" s="16"/>
      <c r="F62" s="16"/>
      <c r="G62" s="16"/>
    </row>
    <row r="63" spans="1:7">
      <c r="D63" s="16"/>
      <c r="E63" s="16"/>
      <c r="F63" s="16"/>
      <c r="G63" s="16"/>
    </row>
    <row r="64" spans="1:7">
      <c r="A64" s="15" t="s">
        <v>151</v>
      </c>
      <c r="B64" s="18"/>
      <c r="C64" s="19" t="s">
        <v>1072</v>
      </c>
      <c r="D64" s="19" t="s">
        <v>152</v>
      </c>
      <c r="E64" s="19" t="s">
        <v>153</v>
      </c>
      <c r="F64" s="19" t="s">
        <v>154</v>
      </c>
      <c r="G64" s="19"/>
    </row>
    <row r="65" spans="1:7">
      <c r="A65" s="18" t="s">
        <v>140</v>
      </c>
      <c r="B65" s="19" t="s">
        <v>156</v>
      </c>
      <c r="C65" s="19" t="s">
        <v>1073</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1072</v>
      </c>
      <c r="D71" s="19" t="s">
        <v>152</v>
      </c>
      <c r="E71" s="19" t="s">
        <v>153</v>
      </c>
      <c r="F71" s="19" t="s">
        <v>154</v>
      </c>
      <c r="G71" s="19"/>
    </row>
    <row r="72" spans="1:7">
      <c r="A72" s="18" t="s">
        <v>592</v>
      </c>
      <c r="B72" s="19" t="s">
        <v>156</v>
      </c>
      <c r="C72" s="19" t="s">
        <v>1073</v>
      </c>
      <c r="D72" s="20" t="s">
        <v>157</v>
      </c>
      <c r="E72" s="20" t="s">
        <v>158</v>
      </c>
      <c r="F72" s="20" t="s">
        <v>159</v>
      </c>
      <c r="G72" s="19"/>
    </row>
    <row r="73" spans="1:7">
      <c r="B73" s="18"/>
      <c r="C73" s="18"/>
      <c r="D73" s="19"/>
      <c r="E73" s="19"/>
      <c r="F73" s="19"/>
      <c r="G73" s="19" t="s">
        <v>160</v>
      </c>
    </row>
    <row r="74" spans="1:7">
      <c r="A74" s="15" t="s">
        <v>553</v>
      </c>
      <c r="C74" s="16">
        <v>0</v>
      </c>
      <c r="D74" s="16">
        <v>2</v>
      </c>
      <c r="E74" s="16">
        <v>1</v>
      </c>
      <c r="F74" s="16">
        <v>1</v>
      </c>
      <c r="G74" s="16">
        <f>D74+E74+F74+C74</f>
        <v>4</v>
      </c>
    </row>
    <row r="75" spans="1:7">
      <c r="A75" s="15" t="s">
        <v>162</v>
      </c>
      <c r="C75" s="16">
        <v>0</v>
      </c>
      <c r="D75" s="16">
        <v>1</v>
      </c>
      <c r="E75" s="16">
        <v>0</v>
      </c>
      <c r="F75" s="16">
        <v>0</v>
      </c>
      <c r="G75" s="16">
        <f>D75+E75+F75+C75</f>
        <v>1</v>
      </c>
    </row>
    <row r="76" spans="1:7">
      <c r="D76" s="16"/>
      <c r="E76" s="16"/>
      <c r="F76" s="16"/>
      <c r="G76" s="16"/>
    </row>
    <row r="77" spans="1:7">
      <c r="D77" s="16"/>
      <c r="E77" s="16"/>
      <c r="F77" s="16"/>
      <c r="G77" s="16"/>
    </row>
    <row r="78" spans="1:7">
      <c r="A78" s="15" t="s">
        <v>151</v>
      </c>
      <c r="B78" s="18"/>
      <c r="C78" s="19" t="s">
        <v>1072</v>
      </c>
      <c r="D78" s="19" t="s">
        <v>152</v>
      </c>
      <c r="E78" s="19" t="s">
        <v>153</v>
      </c>
      <c r="F78" s="19" t="s">
        <v>154</v>
      </c>
      <c r="G78" s="19"/>
    </row>
    <row r="79" spans="1:7">
      <c r="A79" s="18" t="s">
        <v>142</v>
      </c>
      <c r="B79" s="19" t="s">
        <v>156</v>
      </c>
      <c r="C79" s="19" t="s">
        <v>1073</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1074</v>
      </c>
      <c r="D87" s="22" t="s">
        <v>177</v>
      </c>
      <c r="E87" s="22" t="s">
        <v>178</v>
      </c>
      <c r="F87" s="22" t="s">
        <v>179</v>
      </c>
      <c r="G87" s="22" t="s">
        <v>180</v>
      </c>
    </row>
    <row r="88" spans="1:9">
      <c r="C88" s="139">
        <f>C81+C74+C67+C60+C53+C46+C38+C31+C24+C17+C10</f>
        <v>2</v>
      </c>
      <c r="D88" s="139">
        <f>D81+D74+D67+D60+D53+D46+D38+D31+D24+D17+D10</f>
        <v>7</v>
      </c>
      <c r="E88" s="139">
        <f>E81+E74+E67+E60+E53+E46+E38+E31+E24+E17+E10</f>
        <v>19</v>
      </c>
      <c r="F88" s="139">
        <f>F81+F74+F67+F60+F53+F46+F38+F31+F24+F17+F10</f>
        <v>1</v>
      </c>
      <c r="G88" s="139">
        <f>C88+D88+E88+F88</f>
        <v>29</v>
      </c>
    </row>
    <row r="89" spans="1:9">
      <c r="C89" s="16"/>
      <c r="D89" s="16"/>
      <c r="E89" s="16"/>
      <c r="F89" s="16"/>
      <c r="G89" s="16"/>
    </row>
    <row r="90" spans="1:9" ht="34.5">
      <c r="C90" s="22" t="s">
        <v>1076</v>
      </c>
      <c r="D90" s="22" t="s">
        <v>181</v>
      </c>
      <c r="E90" s="22" t="s">
        <v>182</v>
      </c>
      <c r="F90" s="22" t="s">
        <v>183</v>
      </c>
      <c r="G90" s="22" t="s">
        <v>184</v>
      </c>
    </row>
    <row r="91" spans="1:9">
      <c r="C91" s="139">
        <f>C11+C18+C25+C32+C39+C47+C54+C61+C68+C75+C82</f>
        <v>1</v>
      </c>
      <c r="D91" s="139">
        <f>D82+D75+D68+D61+D54+D47+D39+D32+D25+D18+D11</f>
        <v>13</v>
      </c>
      <c r="E91" s="139">
        <f>E82+E75+E68+E61+E54+E47+E39+E32+E25+E18+E11</f>
        <v>16</v>
      </c>
      <c r="F91" s="139">
        <f>F82+F75+F68+F61+F54+F47+F39+F32+F25+F18+F11</f>
        <v>1</v>
      </c>
      <c r="G91" s="139">
        <f>D91+E91+F91</f>
        <v>30</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99" t="s">
        <v>1068</v>
      </c>
      <c r="D97" s="27" t="s">
        <v>1069</v>
      </c>
      <c r="E97" s="27" t="s">
        <v>1070</v>
      </c>
      <c r="F97" s="27" t="s">
        <v>1071</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7</v>
      </c>
      <c r="E245" s="33">
        <f>$E$88</f>
        <v>19</v>
      </c>
      <c r="F245" s="33">
        <f>$F$88</f>
        <v>1</v>
      </c>
      <c r="G245" s="33">
        <f>$G$88</f>
        <v>29</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29</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961</v>
      </c>
      <c r="C393" s="33">
        <v>0</v>
      </c>
      <c r="D393" s="33">
        <v>14</v>
      </c>
      <c r="E393" s="33">
        <v>36</v>
      </c>
      <c r="F393" s="33">
        <v>8</v>
      </c>
      <c r="G393" s="33">
        <v>58</v>
      </c>
    </row>
    <row r="394" spans="2:7" ht="13.5" customHeight="1">
      <c r="B394" s="26" t="s">
        <v>963</v>
      </c>
      <c r="C394" s="33">
        <v>0</v>
      </c>
      <c r="D394" s="33">
        <v>10</v>
      </c>
      <c r="E394" s="33">
        <v>28</v>
      </c>
      <c r="F394" s="33">
        <v>1</v>
      </c>
      <c r="G394" s="33">
        <v>39</v>
      </c>
    </row>
    <row r="395" spans="2:7" ht="13.5" customHeight="1">
      <c r="B395" s="26" t="s">
        <v>965</v>
      </c>
      <c r="C395" s="33">
        <v>0</v>
      </c>
      <c r="D395" s="33">
        <v>17</v>
      </c>
      <c r="E395" s="33">
        <v>34</v>
      </c>
      <c r="F395" s="33">
        <v>6</v>
      </c>
      <c r="G395" s="33">
        <v>57</v>
      </c>
    </row>
    <row r="396" spans="2:7" ht="13.5" customHeight="1">
      <c r="B396" s="26" t="s">
        <v>967</v>
      </c>
      <c r="C396" s="33">
        <v>0</v>
      </c>
      <c r="D396" s="33">
        <v>23</v>
      </c>
      <c r="E396" s="33">
        <v>45</v>
      </c>
      <c r="F396" s="33">
        <v>2</v>
      </c>
      <c r="G396" s="33">
        <v>70</v>
      </c>
    </row>
    <row r="397" spans="2:7" ht="13.5" customHeight="1">
      <c r="B397" s="26" t="s">
        <v>970</v>
      </c>
      <c r="C397" s="33">
        <v>0</v>
      </c>
      <c r="D397" s="33">
        <v>18</v>
      </c>
      <c r="E397" s="33">
        <v>33</v>
      </c>
      <c r="F397" s="33">
        <v>2</v>
      </c>
      <c r="G397" s="33">
        <v>53</v>
      </c>
    </row>
    <row r="398" spans="2:7" ht="13.5" customHeight="1">
      <c r="B398" s="26" t="s">
        <v>972</v>
      </c>
      <c r="C398" s="33">
        <v>0</v>
      </c>
      <c r="D398" s="33">
        <v>11</v>
      </c>
      <c r="E398" s="33">
        <v>31</v>
      </c>
      <c r="F398" s="33">
        <v>5</v>
      </c>
      <c r="G398" s="33">
        <v>47</v>
      </c>
    </row>
    <row r="399" spans="2:7" ht="13.5" customHeight="1">
      <c r="B399" s="26" t="s">
        <v>973</v>
      </c>
      <c r="C399" s="33">
        <v>0</v>
      </c>
      <c r="D399" s="33">
        <v>18</v>
      </c>
      <c r="E399" s="33">
        <v>42</v>
      </c>
      <c r="F399" s="33">
        <v>7</v>
      </c>
      <c r="G399" s="33">
        <v>67</v>
      </c>
    </row>
    <row r="400" spans="2:7" ht="13.5" customHeight="1">
      <c r="B400" s="26" t="s">
        <v>976</v>
      </c>
      <c r="C400" s="33">
        <v>0</v>
      </c>
      <c r="D400" s="33">
        <v>23</v>
      </c>
      <c r="E400" s="33">
        <v>32</v>
      </c>
      <c r="F400" s="33">
        <v>6</v>
      </c>
      <c r="G400" s="33">
        <v>61</v>
      </c>
    </row>
    <row r="401" spans="2:7" ht="13.5" customHeight="1">
      <c r="B401" s="26" t="s">
        <v>979</v>
      </c>
      <c r="C401" s="33">
        <v>0</v>
      </c>
      <c r="D401" s="33">
        <v>8</v>
      </c>
      <c r="E401" s="33">
        <v>29</v>
      </c>
      <c r="F401" s="33">
        <v>7</v>
      </c>
      <c r="G401" s="33">
        <v>44</v>
      </c>
    </row>
    <row r="402" spans="2:7" ht="13.5" customHeight="1">
      <c r="B402" s="26" t="s">
        <v>981</v>
      </c>
      <c r="C402" s="33">
        <v>0</v>
      </c>
      <c r="D402" s="33">
        <v>6</v>
      </c>
      <c r="E402" s="33">
        <v>25</v>
      </c>
      <c r="F402" s="33">
        <v>6</v>
      </c>
      <c r="G402" s="33">
        <v>37</v>
      </c>
    </row>
    <row r="403" spans="2:7" ht="13.5" customHeight="1">
      <c r="B403" s="26" t="s">
        <v>984</v>
      </c>
      <c r="C403" s="33">
        <v>0</v>
      </c>
      <c r="D403" s="33">
        <v>11</v>
      </c>
      <c r="E403" s="33">
        <v>46</v>
      </c>
      <c r="F403" s="33">
        <v>6</v>
      </c>
      <c r="G403" s="33">
        <v>63</v>
      </c>
    </row>
    <row r="404" spans="2:7" ht="13.5" customHeight="1">
      <c r="B404" s="26" t="s">
        <v>986</v>
      </c>
      <c r="C404" s="33">
        <v>0</v>
      </c>
      <c r="D404" s="33">
        <v>9</v>
      </c>
      <c r="E404" s="33">
        <v>35</v>
      </c>
      <c r="F404" s="33">
        <v>0</v>
      </c>
      <c r="G404" s="33">
        <v>44</v>
      </c>
    </row>
    <row r="405" spans="2:7" ht="13.5" customHeight="1">
      <c r="B405" s="26" t="s">
        <v>988</v>
      </c>
      <c r="C405" s="33">
        <v>0</v>
      </c>
      <c r="D405" s="33">
        <v>16</v>
      </c>
      <c r="E405" s="33">
        <v>56</v>
      </c>
      <c r="F405" s="33">
        <v>2</v>
      </c>
      <c r="G405" s="33">
        <v>74</v>
      </c>
    </row>
    <row r="406" spans="2:7" ht="13.5" customHeight="1">
      <c r="B406" s="26" t="s">
        <v>990</v>
      </c>
      <c r="C406" s="33">
        <v>0</v>
      </c>
      <c r="D406" s="33">
        <v>11</v>
      </c>
      <c r="E406" s="33">
        <v>62</v>
      </c>
      <c r="F406" s="33">
        <v>2</v>
      </c>
      <c r="G406" s="33">
        <v>75</v>
      </c>
    </row>
    <row r="407" spans="2:7" ht="13.5" customHeight="1">
      <c r="B407" s="26" t="s">
        <v>991</v>
      </c>
      <c r="C407" s="33">
        <v>0</v>
      </c>
      <c r="D407" s="33">
        <v>16</v>
      </c>
      <c r="E407" s="33">
        <v>50</v>
      </c>
      <c r="F407" s="33">
        <v>5</v>
      </c>
      <c r="G407" s="33">
        <v>71</v>
      </c>
    </row>
    <row r="408" spans="2:7" ht="13.5" customHeight="1">
      <c r="B408" s="26" t="s">
        <v>994</v>
      </c>
      <c r="C408" s="33">
        <v>0</v>
      </c>
      <c r="D408" s="33">
        <v>22</v>
      </c>
      <c r="E408" s="33">
        <v>36</v>
      </c>
      <c r="F408" s="33">
        <v>3</v>
      </c>
      <c r="G408" s="33">
        <v>61</v>
      </c>
    </row>
    <row r="409" spans="2:7" ht="13.5" customHeight="1">
      <c r="B409" s="26" t="s">
        <v>995</v>
      </c>
      <c r="C409" s="33">
        <v>0</v>
      </c>
      <c r="D409" s="33">
        <v>32</v>
      </c>
      <c r="E409" s="33">
        <v>46</v>
      </c>
      <c r="F409" s="33">
        <v>7</v>
      </c>
      <c r="G409" s="33">
        <v>85</v>
      </c>
    </row>
    <row r="410" spans="2:7" ht="13.5" customHeight="1">
      <c r="B410" s="26" t="s">
        <v>997</v>
      </c>
      <c r="C410" s="33">
        <v>0</v>
      </c>
      <c r="D410" s="33">
        <v>9</v>
      </c>
      <c r="E410" s="33">
        <v>40</v>
      </c>
      <c r="F410" s="33">
        <v>2</v>
      </c>
      <c r="G410" s="33">
        <v>51</v>
      </c>
    </row>
    <row r="411" spans="2:7" ht="13.5" customHeight="1">
      <c r="B411" s="26" t="s">
        <v>999</v>
      </c>
      <c r="C411" s="33">
        <v>0</v>
      </c>
      <c r="D411" s="33">
        <v>9</v>
      </c>
      <c r="E411" s="33">
        <v>36</v>
      </c>
      <c r="F411" s="33">
        <v>0</v>
      </c>
      <c r="G411" s="33">
        <v>45</v>
      </c>
    </row>
    <row r="412" spans="2:7" ht="13.5" customHeight="1">
      <c r="B412" s="26" t="s">
        <v>1001</v>
      </c>
      <c r="C412" s="33">
        <v>0</v>
      </c>
      <c r="D412" s="33">
        <v>9</v>
      </c>
      <c r="E412" s="33">
        <v>36</v>
      </c>
      <c r="F412" s="33">
        <v>0</v>
      </c>
      <c r="G412" s="33">
        <v>45</v>
      </c>
    </row>
    <row r="413" spans="2:7" ht="13.5" customHeight="1">
      <c r="B413" s="26" t="s">
        <v>1002</v>
      </c>
      <c r="C413" s="33">
        <v>0</v>
      </c>
      <c r="D413" s="33">
        <v>11</v>
      </c>
      <c r="E413" s="33">
        <v>39</v>
      </c>
      <c r="F413" s="33">
        <v>1</v>
      </c>
      <c r="G413" s="33">
        <v>51</v>
      </c>
    </row>
    <row r="414" spans="2:7" ht="13.5" customHeight="1">
      <c r="B414" s="26" t="s">
        <v>1006</v>
      </c>
      <c r="C414" s="33">
        <v>0</v>
      </c>
      <c r="D414" s="33">
        <v>20</v>
      </c>
      <c r="E414" s="33">
        <v>51</v>
      </c>
      <c r="F414" s="33">
        <v>1</v>
      </c>
      <c r="G414" s="33">
        <v>72</v>
      </c>
    </row>
    <row r="415" spans="2:7" ht="13.5" customHeight="1">
      <c r="B415" s="26" t="s">
        <v>1007</v>
      </c>
      <c r="C415" s="33">
        <v>0</v>
      </c>
      <c r="D415" s="33">
        <v>13</v>
      </c>
      <c r="E415" s="33">
        <v>55</v>
      </c>
      <c r="F415" s="33">
        <v>4</v>
      </c>
      <c r="G415" s="33">
        <v>72</v>
      </c>
    </row>
    <row r="416" spans="2:7" ht="13.5" customHeight="1">
      <c r="B416" s="26" t="s">
        <v>1009</v>
      </c>
      <c r="C416" s="33">
        <v>0</v>
      </c>
      <c r="D416" s="33">
        <v>25</v>
      </c>
      <c r="E416" s="33">
        <v>54</v>
      </c>
      <c r="F416" s="33">
        <v>4</v>
      </c>
      <c r="G416" s="33">
        <v>83</v>
      </c>
    </row>
    <row r="417" spans="2:7" ht="13.5" customHeight="1">
      <c r="B417" s="26" t="s">
        <v>1011</v>
      </c>
      <c r="C417" s="33">
        <v>0</v>
      </c>
      <c r="D417" s="33">
        <v>23</v>
      </c>
      <c r="E417" s="33">
        <v>50</v>
      </c>
      <c r="F417" s="33">
        <v>8</v>
      </c>
      <c r="G417" s="33">
        <v>81</v>
      </c>
    </row>
    <row r="418" spans="2:7" ht="13.5" customHeight="1">
      <c r="B418" s="26" t="s">
        <v>1013</v>
      </c>
      <c r="C418" s="33">
        <v>0</v>
      </c>
      <c r="D418" s="33">
        <v>12</v>
      </c>
      <c r="E418" s="33">
        <v>56</v>
      </c>
      <c r="F418" s="33">
        <v>8</v>
      </c>
      <c r="G418" s="33">
        <v>76</v>
      </c>
    </row>
    <row r="419" spans="2:7" ht="13.5" customHeight="1">
      <c r="B419" s="26" t="s">
        <v>1016</v>
      </c>
      <c r="C419" s="33">
        <v>0</v>
      </c>
      <c r="D419" s="33">
        <v>4</v>
      </c>
      <c r="E419" s="33">
        <v>52</v>
      </c>
      <c r="F419" s="33">
        <v>4</v>
      </c>
      <c r="G419" s="33">
        <v>60</v>
      </c>
    </row>
    <row r="420" spans="2:7" ht="13.5" customHeight="1">
      <c r="B420" s="26" t="s">
        <v>1017</v>
      </c>
      <c r="C420" s="33">
        <v>0</v>
      </c>
      <c r="D420" s="33">
        <v>11</v>
      </c>
      <c r="E420" s="33">
        <v>45</v>
      </c>
      <c r="F420" s="33">
        <v>3</v>
      </c>
      <c r="G420" s="33">
        <v>59</v>
      </c>
    </row>
    <row r="421" spans="2:7" ht="13.5" customHeight="1">
      <c r="B421" s="26" t="s">
        <v>1020</v>
      </c>
      <c r="C421" s="33">
        <v>0</v>
      </c>
      <c r="D421" s="33">
        <v>8</v>
      </c>
      <c r="E421" s="33">
        <v>44</v>
      </c>
      <c r="F421" s="33">
        <v>2</v>
      </c>
      <c r="G421" s="33">
        <v>54</v>
      </c>
    </row>
    <row r="422" spans="2:7" ht="13.5" customHeight="1">
      <c r="B422" s="26" t="s">
        <v>1021</v>
      </c>
      <c r="C422" s="33">
        <v>0</v>
      </c>
      <c r="D422" s="33">
        <v>9</v>
      </c>
      <c r="E422" s="33">
        <v>50</v>
      </c>
      <c r="F422" s="33">
        <v>5</v>
      </c>
      <c r="G422" s="33">
        <v>54</v>
      </c>
    </row>
    <row r="423" spans="2:7" ht="13.5" customHeight="1">
      <c r="B423" s="26" t="s">
        <v>1023</v>
      </c>
      <c r="C423" s="33">
        <v>0</v>
      </c>
      <c r="D423" s="33">
        <v>13</v>
      </c>
      <c r="E423" s="33">
        <v>47</v>
      </c>
      <c r="F423" s="33">
        <v>4</v>
      </c>
      <c r="G423" s="33">
        <v>50</v>
      </c>
    </row>
    <row r="424" spans="2:7" ht="13.5" customHeight="1">
      <c r="B424" s="26" t="s">
        <v>1026</v>
      </c>
      <c r="C424" s="33">
        <v>0</v>
      </c>
      <c r="D424" s="33">
        <v>11</v>
      </c>
      <c r="E424" s="33">
        <v>41</v>
      </c>
      <c r="F424" s="33">
        <v>6</v>
      </c>
      <c r="G424" s="33">
        <f t="shared" ref="G424:G431" si="0">C424+D424+E424+F424</f>
        <v>58</v>
      </c>
    </row>
    <row r="425" spans="2:7" ht="13.5" customHeight="1">
      <c r="B425" s="26" t="s">
        <v>1027</v>
      </c>
      <c r="C425" s="33">
        <v>0</v>
      </c>
      <c r="D425" s="33">
        <v>7</v>
      </c>
      <c r="E425" s="33">
        <v>41</v>
      </c>
      <c r="F425" s="33">
        <v>2</v>
      </c>
      <c r="G425" s="33">
        <f t="shared" si="0"/>
        <v>50</v>
      </c>
    </row>
    <row r="426" spans="2:7" ht="13.5" customHeight="1">
      <c r="B426" s="26" t="s">
        <v>1029</v>
      </c>
      <c r="C426" s="33">
        <v>0</v>
      </c>
      <c r="D426" s="33">
        <v>5</v>
      </c>
      <c r="E426" s="33">
        <v>37</v>
      </c>
      <c r="F426" s="33">
        <v>3</v>
      </c>
      <c r="G426" s="33">
        <f t="shared" si="0"/>
        <v>45</v>
      </c>
    </row>
    <row r="427" spans="2:7" ht="13.5" customHeight="1">
      <c r="B427" s="26" t="s">
        <v>1031</v>
      </c>
      <c r="C427" s="33">
        <v>0</v>
      </c>
      <c r="D427" s="33">
        <v>5</v>
      </c>
      <c r="E427" s="33">
        <v>26</v>
      </c>
      <c r="F427" s="33">
        <v>1</v>
      </c>
      <c r="G427" s="33">
        <f t="shared" si="0"/>
        <v>32</v>
      </c>
    </row>
    <row r="428" spans="2:7" ht="13.5" customHeight="1">
      <c r="B428" s="26" t="s">
        <v>1033</v>
      </c>
      <c r="C428" s="33">
        <v>0</v>
      </c>
      <c r="D428" s="33">
        <v>5</v>
      </c>
      <c r="E428" s="33">
        <v>25</v>
      </c>
      <c r="F428" s="33">
        <v>1</v>
      </c>
      <c r="G428" s="33">
        <f t="shared" si="0"/>
        <v>31</v>
      </c>
    </row>
    <row r="429" spans="2:7" ht="13.5" customHeight="1">
      <c r="B429" s="26" t="s">
        <v>1035</v>
      </c>
      <c r="C429" s="33">
        <v>0</v>
      </c>
      <c r="D429" s="33">
        <v>5</v>
      </c>
      <c r="E429" s="33">
        <v>19</v>
      </c>
      <c r="F429" s="33">
        <v>2</v>
      </c>
      <c r="G429" s="33">
        <f t="shared" si="0"/>
        <v>26</v>
      </c>
    </row>
    <row r="430" spans="2:7" ht="13.5" customHeight="1">
      <c r="B430" s="26" t="s">
        <v>1037</v>
      </c>
      <c r="C430" s="33">
        <v>0</v>
      </c>
      <c r="D430" s="33">
        <v>5</v>
      </c>
      <c r="E430" s="33">
        <v>28</v>
      </c>
      <c r="F430" s="33">
        <v>2</v>
      </c>
      <c r="G430" s="33">
        <f t="shared" si="0"/>
        <v>35</v>
      </c>
    </row>
    <row r="431" spans="2:7" ht="13.5" customHeight="1">
      <c r="B431" s="26" t="s">
        <v>1039</v>
      </c>
      <c r="C431" s="33">
        <v>0</v>
      </c>
      <c r="D431" s="33">
        <v>5</v>
      </c>
      <c r="E431" s="33">
        <v>34</v>
      </c>
      <c r="F431" s="33">
        <v>4</v>
      </c>
      <c r="G431" s="33">
        <f t="shared" si="0"/>
        <v>43</v>
      </c>
    </row>
    <row r="432" spans="2:7" ht="13.5" customHeight="1">
      <c r="B432" s="26" t="s">
        <v>1041</v>
      </c>
      <c r="C432" s="33">
        <v>0</v>
      </c>
      <c r="D432" s="33">
        <v>5</v>
      </c>
      <c r="E432" s="33">
        <v>32</v>
      </c>
      <c r="F432" s="33">
        <v>4</v>
      </c>
      <c r="G432" s="33">
        <v>41</v>
      </c>
    </row>
    <row r="433" spans="2:7" ht="13.5" customHeight="1">
      <c r="B433" s="26" t="s">
        <v>1044</v>
      </c>
      <c r="C433" s="33">
        <v>0</v>
      </c>
      <c r="D433" s="33">
        <v>5</v>
      </c>
      <c r="E433" s="33">
        <v>28</v>
      </c>
      <c r="F433" s="33">
        <v>3</v>
      </c>
      <c r="G433" s="33">
        <v>36</v>
      </c>
    </row>
    <row r="434" spans="2:7" ht="13.5" customHeight="1">
      <c r="B434" s="26" t="s">
        <v>1047</v>
      </c>
      <c r="C434" s="33">
        <v>0</v>
      </c>
      <c r="D434" s="33">
        <v>5</v>
      </c>
      <c r="E434" s="33">
        <v>34</v>
      </c>
      <c r="F434" s="33">
        <v>5</v>
      </c>
      <c r="G434" s="33">
        <v>44</v>
      </c>
    </row>
    <row r="435" spans="2:7" ht="13.5" customHeight="1">
      <c r="B435" s="26" t="s">
        <v>1050</v>
      </c>
      <c r="C435" s="33">
        <v>0</v>
      </c>
      <c r="D435" s="33">
        <v>4</v>
      </c>
      <c r="E435" s="33">
        <v>33</v>
      </c>
      <c r="F435" s="33">
        <v>2</v>
      </c>
      <c r="G435" s="33">
        <v>39</v>
      </c>
    </row>
    <row r="436" spans="2:7" ht="14.25" customHeight="1">
      <c r="B436" s="26" t="s">
        <v>1052</v>
      </c>
      <c r="C436" s="33">
        <v>0</v>
      </c>
      <c r="D436" s="33">
        <v>5</v>
      </c>
      <c r="E436" s="33">
        <v>26</v>
      </c>
      <c r="F436" s="33">
        <v>3</v>
      </c>
      <c r="G436" s="33">
        <v>34</v>
      </c>
    </row>
    <row r="437" spans="2:7" ht="14.25" customHeight="1">
      <c r="B437" s="26" t="s">
        <v>1056</v>
      </c>
      <c r="C437" s="33">
        <v>0</v>
      </c>
      <c r="D437" s="33">
        <v>5</v>
      </c>
      <c r="E437" s="33">
        <v>27</v>
      </c>
      <c r="F437" s="33">
        <v>4</v>
      </c>
      <c r="G437" s="33">
        <v>36</v>
      </c>
    </row>
    <row r="438" spans="2:7" ht="14.25" customHeight="1">
      <c r="B438" s="26" t="s">
        <v>1059</v>
      </c>
      <c r="C438" s="33">
        <v>0</v>
      </c>
      <c r="D438" s="33">
        <v>5</v>
      </c>
      <c r="E438" s="33">
        <v>25</v>
      </c>
      <c r="F438" s="33">
        <v>3</v>
      </c>
      <c r="G438" s="33">
        <v>33</v>
      </c>
    </row>
    <row r="439" spans="2:7" ht="14.25" customHeight="1">
      <c r="B439" s="26" t="s">
        <v>1062</v>
      </c>
      <c r="C439" s="33">
        <v>0</v>
      </c>
      <c r="D439" s="33">
        <v>19</v>
      </c>
      <c r="E439" s="33">
        <v>38</v>
      </c>
      <c r="F439" s="33">
        <v>10</v>
      </c>
      <c r="G439" s="33">
        <v>67</v>
      </c>
    </row>
    <row r="440" spans="2:7" ht="15" customHeight="1">
      <c r="B440" s="26" t="s">
        <v>1065</v>
      </c>
      <c r="C440" s="33">
        <v>0</v>
      </c>
      <c r="D440" s="33">
        <v>10</v>
      </c>
      <c r="E440" s="33">
        <v>63</v>
      </c>
      <c r="F440" s="33">
        <v>7</v>
      </c>
      <c r="G440" s="33">
        <v>80</v>
      </c>
    </row>
    <row r="441" spans="2:7" ht="15" customHeight="1">
      <c r="B441" s="26" t="s">
        <v>1077</v>
      </c>
      <c r="C441" s="33">
        <v>1</v>
      </c>
      <c r="D441" s="33">
        <v>11</v>
      </c>
      <c r="E441" s="33">
        <v>46</v>
      </c>
      <c r="F441" s="33">
        <v>11</v>
      </c>
      <c r="G441" s="33">
        <v>69</v>
      </c>
    </row>
    <row r="442" spans="2:7" ht="15" customHeight="1">
      <c r="B442" s="26" t="s">
        <v>1081</v>
      </c>
      <c r="C442" s="33">
        <v>6</v>
      </c>
      <c r="D442" s="33">
        <v>14</v>
      </c>
      <c r="E442" s="33">
        <v>34</v>
      </c>
      <c r="F442" s="33">
        <v>7</v>
      </c>
      <c r="G442" s="33">
        <v>61</v>
      </c>
    </row>
    <row r="443" spans="2:7" ht="15" customHeight="1">
      <c r="B443" s="26" t="s">
        <v>1084</v>
      </c>
      <c r="C443" s="33">
        <v>2</v>
      </c>
      <c r="D443" s="33">
        <v>20</v>
      </c>
      <c r="E443" s="33">
        <v>31</v>
      </c>
      <c r="F443" s="33">
        <v>10</v>
      </c>
      <c r="G443" s="33">
        <v>63</v>
      </c>
    </row>
    <row r="444" spans="2:7">
      <c r="B444" s="26" t="s">
        <v>1086</v>
      </c>
      <c r="C444" s="33">
        <v>5</v>
      </c>
      <c r="D444" s="33">
        <v>16</v>
      </c>
      <c r="E444" s="33">
        <v>36</v>
      </c>
      <c r="F444" s="33">
        <v>9</v>
      </c>
      <c r="G444" s="33">
        <v>66</v>
      </c>
    </row>
    <row r="445" spans="2:7">
      <c r="B445" s="26" t="s">
        <v>1089</v>
      </c>
      <c r="C445" s="33">
        <v>0</v>
      </c>
      <c r="D445" s="33">
        <v>9</v>
      </c>
      <c r="E445" s="33">
        <v>25</v>
      </c>
      <c r="F445" s="33">
        <v>13</v>
      </c>
      <c r="G445" s="33">
        <v>47</v>
      </c>
    </row>
    <row r="446" spans="2:7">
      <c r="B446" s="26" t="s">
        <v>1092</v>
      </c>
      <c r="C446" s="33">
        <v>0</v>
      </c>
      <c r="D446" s="33">
        <v>22</v>
      </c>
      <c r="E446" s="33">
        <v>42</v>
      </c>
      <c r="F446" s="33">
        <v>10</v>
      </c>
      <c r="G446" s="33">
        <v>74</v>
      </c>
    </row>
    <row r="447" spans="2:7">
      <c r="B447" s="26" t="s">
        <v>1095</v>
      </c>
      <c r="C447" s="33">
        <v>0</v>
      </c>
      <c r="D447" s="33">
        <v>14</v>
      </c>
      <c r="E447" s="33">
        <v>41</v>
      </c>
      <c r="F447" s="33">
        <v>6</v>
      </c>
      <c r="G447" s="33">
        <v>61</v>
      </c>
    </row>
    <row r="448" spans="2:7">
      <c r="B448" s="26" t="s">
        <v>1113</v>
      </c>
      <c r="C448" s="33">
        <v>0</v>
      </c>
      <c r="D448" s="33">
        <v>8</v>
      </c>
      <c r="E448" s="33">
        <v>41</v>
      </c>
      <c r="F448" s="33">
        <v>6</v>
      </c>
      <c r="G448" s="33">
        <v>55</v>
      </c>
    </row>
    <row r="449" spans="2:7">
      <c r="B449" s="26" t="s">
        <v>1116</v>
      </c>
      <c r="C449" s="33">
        <v>1</v>
      </c>
      <c r="D449" s="33">
        <v>8</v>
      </c>
      <c r="E449" s="33">
        <v>29</v>
      </c>
      <c r="F449" s="33">
        <v>6</v>
      </c>
      <c r="G449" s="33">
        <v>44</v>
      </c>
    </row>
    <row r="450" spans="2:7">
      <c r="B450" s="26" t="s">
        <v>1119</v>
      </c>
      <c r="C450" s="33">
        <v>1</v>
      </c>
      <c r="D450" s="33">
        <v>10</v>
      </c>
      <c r="E450" s="33">
        <v>30</v>
      </c>
      <c r="F450" s="33">
        <v>3</v>
      </c>
      <c r="G450" s="33">
        <v>44</v>
      </c>
    </row>
    <row r="451" spans="2:7">
      <c r="B451" s="26" t="s">
        <v>1122</v>
      </c>
      <c r="C451" s="33">
        <v>2</v>
      </c>
      <c r="D451" s="33">
        <v>18</v>
      </c>
      <c r="E451" s="33">
        <v>24</v>
      </c>
      <c r="F451" s="33">
        <v>2</v>
      </c>
      <c r="G451" s="33">
        <v>46</v>
      </c>
    </row>
    <row r="452" spans="2:7">
      <c r="B452" s="26" t="s">
        <v>1125</v>
      </c>
      <c r="C452" s="33">
        <v>0</v>
      </c>
      <c r="D452" s="33">
        <v>9</v>
      </c>
      <c r="E452" s="33">
        <v>32</v>
      </c>
      <c r="F452" s="33">
        <v>4</v>
      </c>
      <c r="G452" s="33">
        <v>45</v>
      </c>
    </row>
    <row r="453" spans="2:7">
      <c r="B453" s="26" t="s">
        <v>1129</v>
      </c>
      <c r="C453" s="33">
        <v>0</v>
      </c>
      <c r="D453" s="33">
        <v>9</v>
      </c>
      <c r="E453" s="33">
        <v>32</v>
      </c>
      <c r="F453" s="33">
        <v>4</v>
      </c>
      <c r="G453" s="33">
        <v>45</v>
      </c>
    </row>
    <row r="454" spans="2:7">
      <c r="B454" s="26" t="s">
        <v>1131</v>
      </c>
      <c r="C454" s="33">
        <v>0</v>
      </c>
      <c r="D454" s="33">
        <v>9</v>
      </c>
      <c r="E454" s="33">
        <v>32</v>
      </c>
      <c r="F454" s="33">
        <v>4</v>
      </c>
      <c r="G454" s="33">
        <v>45</v>
      </c>
    </row>
    <row r="455" spans="2:7">
      <c r="B455" s="26" t="s">
        <v>1133</v>
      </c>
      <c r="C455" s="33">
        <v>0</v>
      </c>
      <c r="D455" s="33">
        <v>6</v>
      </c>
      <c r="E455" s="33">
        <v>26</v>
      </c>
      <c r="F455" s="33">
        <v>0</v>
      </c>
      <c r="G455" s="33">
        <v>32</v>
      </c>
    </row>
    <row r="456" spans="2:7">
      <c r="B456" s="26" t="s">
        <v>1137</v>
      </c>
      <c r="C456" s="33">
        <v>1</v>
      </c>
      <c r="D456" s="33">
        <v>8</v>
      </c>
      <c r="E456" s="33">
        <v>17</v>
      </c>
      <c r="F456" s="33">
        <v>7</v>
      </c>
      <c r="G456" s="33">
        <v>33</v>
      </c>
    </row>
    <row r="457" spans="2:7">
      <c r="B457" s="26" t="s">
        <v>1140</v>
      </c>
      <c r="C457" s="33">
        <v>1</v>
      </c>
      <c r="D457" s="33">
        <v>14</v>
      </c>
      <c r="E457" s="33">
        <v>15</v>
      </c>
      <c r="F457" s="33">
        <v>4</v>
      </c>
      <c r="G457" s="33">
        <v>34</v>
      </c>
    </row>
    <row r="458" spans="2:7">
      <c r="B458" s="26" t="s">
        <v>1143</v>
      </c>
      <c r="C458" s="33">
        <v>4</v>
      </c>
      <c r="D458" s="33">
        <v>14</v>
      </c>
      <c r="E458" s="33">
        <v>23</v>
      </c>
      <c r="F458" s="33">
        <v>1</v>
      </c>
      <c r="G458" s="33">
        <v>42</v>
      </c>
    </row>
    <row r="459" spans="2:7">
      <c r="B459" s="26" t="s">
        <v>1146</v>
      </c>
      <c r="C459" s="33">
        <v>0</v>
      </c>
      <c r="D459" s="33">
        <v>8</v>
      </c>
      <c r="E459" s="33">
        <v>12</v>
      </c>
      <c r="F459" s="33">
        <v>1</v>
      </c>
      <c r="G459" s="33">
        <v>21</v>
      </c>
    </row>
    <row r="460" spans="2:7">
      <c r="B460" s="26" t="s">
        <v>1153</v>
      </c>
      <c r="C460" s="33">
        <v>4</v>
      </c>
      <c r="D460" s="33">
        <v>7</v>
      </c>
      <c r="E460" s="33">
        <v>10</v>
      </c>
      <c r="F460" s="33">
        <v>2</v>
      </c>
      <c r="G460" s="33">
        <v>23</v>
      </c>
    </row>
    <row r="461" spans="2:7">
      <c r="B461" s="26" t="s">
        <v>1161</v>
      </c>
      <c r="C461" s="33">
        <v>3</v>
      </c>
      <c r="D461" s="33">
        <v>11</v>
      </c>
      <c r="E461" s="33">
        <v>21</v>
      </c>
      <c r="F461" s="33">
        <v>1</v>
      </c>
      <c r="G461" s="33">
        <v>36</v>
      </c>
    </row>
    <row r="462" spans="2:7">
      <c r="B462" s="26" t="s">
        <v>1171</v>
      </c>
      <c r="C462" s="33">
        <v>2</v>
      </c>
      <c r="D462" s="33">
        <v>7</v>
      </c>
      <c r="E462" s="33">
        <v>10</v>
      </c>
      <c r="F462" s="33">
        <v>1</v>
      </c>
      <c r="G462" s="33">
        <v>20</v>
      </c>
    </row>
    <row r="463" spans="2:7">
      <c r="B463" s="26" t="s">
        <v>1178</v>
      </c>
      <c r="C463" s="33">
        <v>1</v>
      </c>
      <c r="D463" s="33">
        <v>7</v>
      </c>
      <c r="E463" s="33">
        <v>10</v>
      </c>
      <c r="F463" s="33">
        <v>2</v>
      </c>
      <c r="G463" s="33">
        <v>20</v>
      </c>
    </row>
    <row r="464" spans="2:7">
      <c r="B464" s="26" t="s">
        <v>1181</v>
      </c>
      <c r="C464" s="33">
        <v>2</v>
      </c>
      <c r="D464" s="33">
        <v>10</v>
      </c>
      <c r="E464" s="33">
        <v>9</v>
      </c>
      <c r="F464" s="33">
        <v>0</v>
      </c>
      <c r="G464" s="33">
        <v>21</v>
      </c>
    </row>
    <row r="465" spans="1:7">
      <c r="B465" s="26" t="s">
        <v>1183</v>
      </c>
      <c r="C465" s="33">
        <v>5</v>
      </c>
      <c r="D465" s="33">
        <v>10</v>
      </c>
      <c r="E465" s="33">
        <v>29</v>
      </c>
      <c r="F465" s="33">
        <v>1</v>
      </c>
      <c r="G465" s="33">
        <v>45</v>
      </c>
    </row>
    <row r="466" spans="1:7">
      <c r="B466" s="26" t="s">
        <v>1188</v>
      </c>
      <c r="C466" s="33">
        <v>1</v>
      </c>
      <c r="D466" s="33">
        <v>4</v>
      </c>
      <c r="E466" s="33">
        <v>9</v>
      </c>
      <c r="F466" s="33">
        <v>0</v>
      </c>
      <c r="G466" s="33">
        <v>14</v>
      </c>
    </row>
    <row r="467" spans="1:7">
      <c r="B467" s="26" t="s">
        <v>1190</v>
      </c>
      <c r="C467" s="33">
        <v>3</v>
      </c>
      <c r="D467" s="33">
        <v>5</v>
      </c>
      <c r="E467" s="33">
        <v>11</v>
      </c>
      <c r="F467" s="33">
        <v>0</v>
      </c>
      <c r="G467" s="33">
        <v>19</v>
      </c>
    </row>
    <row r="468" spans="1:7">
      <c r="B468" s="26" t="s">
        <v>1195</v>
      </c>
      <c r="C468" s="33">
        <v>0</v>
      </c>
      <c r="D468" s="33">
        <v>6</v>
      </c>
      <c r="E468" s="33">
        <v>4</v>
      </c>
      <c r="F468" s="33">
        <v>1</v>
      </c>
      <c r="G468" s="33">
        <v>11</v>
      </c>
    </row>
    <row r="469" spans="1:7">
      <c r="B469" s="26" t="s">
        <v>1198</v>
      </c>
      <c r="C469" s="33">
        <v>2</v>
      </c>
      <c r="D469" s="33">
        <v>6</v>
      </c>
      <c r="E469" s="33">
        <v>6</v>
      </c>
      <c r="F469" s="33">
        <v>0</v>
      </c>
      <c r="G469" s="33">
        <v>14</v>
      </c>
    </row>
    <row r="470" spans="1:7">
      <c r="A470" s="348"/>
      <c r="B470" s="26" t="s">
        <v>1201</v>
      </c>
      <c r="C470" s="33">
        <v>2</v>
      </c>
      <c r="D470" s="33">
        <v>13</v>
      </c>
      <c r="E470" s="33">
        <v>11</v>
      </c>
      <c r="F470" s="33">
        <v>2</v>
      </c>
      <c r="G470" s="33">
        <v>28</v>
      </c>
    </row>
    <row r="471" spans="1:7">
      <c r="A471" s="348"/>
      <c r="B471" s="26" t="s">
        <v>1206</v>
      </c>
      <c r="C471" s="33">
        <f>$C$88</f>
        <v>2</v>
      </c>
      <c r="D471" s="33">
        <f>$D$88</f>
        <v>7</v>
      </c>
      <c r="E471" s="33">
        <f>$E$88</f>
        <v>19</v>
      </c>
      <c r="F471" s="33">
        <f>$F$88</f>
        <v>1</v>
      </c>
      <c r="G471" s="33">
        <f>$G$88</f>
        <v>29</v>
      </c>
    </row>
    <row r="472" spans="1:7">
      <c r="A472" s="17"/>
      <c r="E472" s="15" t="s">
        <v>593</v>
      </c>
    </row>
    <row r="473" spans="1:7">
      <c r="B473" s="34" t="s">
        <v>511</v>
      </c>
      <c r="C473" s="35">
        <f>SUM(C470-C469)/C469</f>
        <v>0</v>
      </c>
      <c r="D473" s="35">
        <f t="shared" ref="D473:G473" si="1">SUM(D470-D469)/D469</f>
        <v>1.1666666666666667</v>
      </c>
      <c r="E473" s="35">
        <f t="shared" si="1"/>
        <v>0.83333333333333337</v>
      </c>
      <c r="F473" s="35" t="e">
        <f t="shared" si="1"/>
        <v>#DIV/0!</v>
      </c>
      <c r="G473" s="35">
        <f t="shared" si="1"/>
        <v>1</v>
      </c>
    </row>
    <row r="474" spans="1:7">
      <c r="B474" s="34" t="s">
        <v>512</v>
      </c>
      <c r="C474" s="35">
        <f>SUM(C468-C465)/C465</f>
        <v>-1</v>
      </c>
      <c r="D474" s="35">
        <f>SUM(D468-D465)/D465</f>
        <v>-0.4</v>
      </c>
      <c r="E474" s="35">
        <f>SUM(E468-E465)/E465</f>
        <v>-0.86206896551724133</v>
      </c>
      <c r="F474" s="35">
        <f>SUM(F468-F465)/F465</f>
        <v>0</v>
      </c>
      <c r="G474" s="35">
        <f>SUM(G468-G465)/G465</f>
        <v>-0.75555555555555554</v>
      </c>
    </row>
    <row r="477" spans="1:7" ht="34.5">
      <c r="A477" s="25" t="s">
        <v>162</v>
      </c>
      <c r="B477" s="26" t="s">
        <v>186</v>
      </c>
      <c r="C477" s="99" t="s">
        <v>1068</v>
      </c>
      <c r="D477" s="27" t="s">
        <v>1069</v>
      </c>
      <c r="E477" s="27" t="s">
        <v>1070</v>
      </c>
      <c r="F477" s="27" t="s">
        <v>1071</v>
      </c>
      <c r="G477" s="27" t="s">
        <v>160</v>
      </c>
    </row>
    <row r="478" spans="1:7">
      <c r="B478" s="26" t="s">
        <v>214</v>
      </c>
      <c r="C478" s="33">
        <v>0</v>
      </c>
      <c r="D478" s="33">
        <v>12</v>
      </c>
      <c r="E478" s="33">
        <v>26</v>
      </c>
      <c r="F478" s="33">
        <v>1</v>
      </c>
      <c r="G478" s="33">
        <v>39</v>
      </c>
    </row>
    <row r="479" spans="1:7">
      <c r="B479" s="26" t="s">
        <v>215</v>
      </c>
      <c r="C479" s="33">
        <v>0</v>
      </c>
      <c r="D479" s="33">
        <v>18</v>
      </c>
      <c r="E479" s="33">
        <v>26</v>
      </c>
      <c r="F479" s="33">
        <v>2</v>
      </c>
      <c r="G479" s="33">
        <v>46</v>
      </c>
    </row>
    <row r="480" spans="1:7">
      <c r="B480" s="26" t="s">
        <v>216</v>
      </c>
      <c r="C480" s="33">
        <v>0</v>
      </c>
      <c r="D480" s="33">
        <v>13</v>
      </c>
      <c r="E480" s="33">
        <v>22</v>
      </c>
      <c r="F480" s="33">
        <v>4</v>
      </c>
      <c r="G480" s="33">
        <v>39</v>
      </c>
    </row>
    <row r="481" spans="2:7">
      <c r="B481" s="26" t="s">
        <v>217</v>
      </c>
      <c r="C481" s="33">
        <v>0</v>
      </c>
      <c r="D481" s="33">
        <v>9</v>
      </c>
      <c r="E481" s="33">
        <v>25</v>
      </c>
      <c r="F481" s="33">
        <v>3</v>
      </c>
      <c r="G481" s="33">
        <v>37</v>
      </c>
    </row>
    <row r="482" spans="2:7">
      <c r="B482" s="26" t="s">
        <v>218</v>
      </c>
      <c r="C482" s="33">
        <v>0</v>
      </c>
      <c r="D482" s="33">
        <v>5</v>
      </c>
      <c r="E482" s="33">
        <v>33</v>
      </c>
      <c r="F482" s="33">
        <v>1</v>
      </c>
      <c r="G482" s="33">
        <v>39</v>
      </c>
    </row>
    <row r="483" spans="2:7">
      <c r="B483" s="26" t="s">
        <v>219</v>
      </c>
      <c r="C483" s="33">
        <v>0</v>
      </c>
      <c r="D483" s="33">
        <v>4</v>
      </c>
      <c r="E483" s="33">
        <v>23</v>
      </c>
      <c r="F483" s="33">
        <v>0</v>
      </c>
      <c r="G483" s="33">
        <v>27</v>
      </c>
    </row>
    <row r="484" spans="2:7">
      <c r="B484" s="26" t="s">
        <v>220</v>
      </c>
      <c r="C484" s="33">
        <v>0</v>
      </c>
      <c r="D484" s="33">
        <v>11</v>
      </c>
      <c r="E484" s="33">
        <v>30</v>
      </c>
      <c r="F484" s="33">
        <v>3</v>
      </c>
      <c r="G484" s="33">
        <v>44</v>
      </c>
    </row>
    <row r="485" spans="2:7">
      <c r="B485" s="26" t="s">
        <v>221</v>
      </c>
      <c r="C485" s="33">
        <v>0</v>
      </c>
      <c r="D485" s="33">
        <v>12</v>
      </c>
      <c r="E485" s="33">
        <v>23</v>
      </c>
      <c r="F485" s="33">
        <v>3</v>
      </c>
      <c r="G485" s="33">
        <v>38</v>
      </c>
    </row>
    <row r="486" spans="2:7">
      <c r="B486" s="26" t="s">
        <v>222</v>
      </c>
      <c r="C486" s="33">
        <v>0</v>
      </c>
      <c r="D486" s="33">
        <v>11</v>
      </c>
      <c r="E486" s="33">
        <v>19</v>
      </c>
      <c r="F486" s="33">
        <v>0</v>
      </c>
      <c r="G486" s="33">
        <v>30</v>
      </c>
    </row>
    <row r="487" spans="2:7">
      <c r="B487" s="26" t="s">
        <v>223</v>
      </c>
      <c r="C487" s="33">
        <v>0</v>
      </c>
      <c r="D487" s="33">
        <v>12</v>
      </c>
      <c r="E487" s="33">
        <v>19</v>
      </c>
      <c r="F487" s="33">
        <v>1</v>
      </c>
      <c r="G487" s="33">
        <v>32</v>
      </c>
    </row>
    <row r="488" spans="2:7">
      <c r="B488" s="26" t="s">
        <v>224</v>
      </c>
      <c r="C488" s="33">
        <v>0</v>
      </c>
      <c r="D488" s="33">
        <v>11</v>
      </c>
      <c r="E488" s="33">
        <v>28</v>
      </c>
      <c r="F488" s="33">
        <v>2</v>
      </c>
      <c r="G488" s="33">
        <v>41</v>
      </c>
    </row>
    <row r="489" spans="2:7">
      <c r="B489" s="26" t="s">
        <v>225</v>
      </c>
      <c r="C489" s="33">
        <v>0</v>
      </c>
      <c r="D489" s="33">
        <v>6</v>
      </c>
      <c r="E489" s="33">
        <v>24</v>
      </c>
      <c r="F489" s="33">
        <v>2</v>
      </c>
      <c r="G489" s="33">
        <v>32</v>
      </c>
    </row>
    <row r="490" spans="2:7">
      <c r="B490" s="26" t="s">
        <v>226</v>
      </c>
      <c r="C490" s="33">
        <v>0</v>
      </c>
      <c r="D490" s="33">
        <v>8</v>
      </c>
      <c r="E490" s="33">
        <v>18</v>
      </c>
      <c r="F490" s="33">
        <v>2</v>
      </c>
      <c r="G490" s="33">
        <v>28</v>
      </c>
    </row>
    <row r="491" spans="2:7">
      <c r="B491" s="26" t="s">
        <v>227</v>
      </c>
      <c r="C491" s="33">
        <v>0</v>
      </c>
      <c r="D491" s="33">
        <v>15</v>
      </c>
      <c r="E491" s="33">
        <v>20</v>
      </c>
      <c r="F491" s="33">
        <v>0</v>
      </c>
      <c r="G491" s="33">
        <v>35</v>
      </c>
    </row>
    <row r="492" spans="2:7">
      <c r="B492" s="26" t="s">
        <v>228</v>
      </c>
      <c r="C492" s="33">
        <v>0</v>
      </c>
      <c r="D492" s="33">
        <v>11</v>
      </c>
      <c r="E492" s="33">
        <v>27</v>
      </c>
      <c r="F492" s="33">
        <v>1</v>
      </c>
      <c r="G492" s="33">
        <v>39</v>
      </c>
    </row>
    <row r="493" spans="2:7">
      <c r="B493" s="26" t="s">
        <v>229</v>
      </c>
      <c r="C493" s="33">
        <v>0</v>
      </c>
      <c r="D493" s="33">
        <v>12</v>
      </c>
      <c r="E493" s="33">
        <v>20</v>
      </c>
      <c r="F493" s="33">
        <v>4</v>
      </c>
      <c r="G493" s="33">
        <v>36</v>
      </c>
    </row>
    <row r="494" spans="2:7">
      <c r="B494" s="26" t="s">
        <v>230</v>
      </c>
      <c r="C494" s="33">
        <v>0</v>
      </c>
      <c r="D494" s="33">
        <v>16</v>
      </c>
      <c r="E494" s="33">
        <v>24</v>
      </c>
      <c r="F494" s="33">
        <v>3</v>
      </c>
      <c r="G494" s="33">
        <v>43</v>
      </c>
    </row>
    <row r="495" spans="2:7">
      <c r="B495" s="26" t="s">
        <v>231</v>
      </c>
      <c r="C495" s="33">
        <v>0</v>
      </c>
      <c r="D495" s="33">
        <v>7</v>
      </c>
      <c r="E495" s="33">
        <v>24</v>
      </c>
      <c r="F495" s="33">
        <v>0</v>
      </c>
      <c r="G495" s="33">
        <v>31</v>
      </c>
    </row>
    <row r="496" spans="2:7">
      <c r="B496" s="26" t="s">
        <v>232</v>
      </c>
      <c r="C496" s="33">
        <v>0</v>
      </c>
      <c r="D496" s="33">
        <v>6</v>
      </c>
      <c r="E496" s="33">
        <v>41</v>
      </c>
      <c r="F496" s="33">
        <v>4</v>
      </c>
      <c r="G496" s="33">
        <v>51</v>
      </c>
    </row>
    <row r="497" spans="2:12">
      <c r="B497" s="26" t="s">
        <v>233</v>
      </c>
      <c r="C497" s="33">
        <v>0</v>
      </c>
      <c r="D497" s="33">
        <v>8</v>
      </c>
      <c r="E497" s="33">
        <v>26</v>
      </c>
      <c r="F497" s="33">
        <v>3</v>
      </c>
      <c r="G497" s="33">
        <v>37</v>
      </c>
    </row>
    <row r="498" spans="2:12">
      <c r="B498" s="26" t="s">
        <v>234</v>
      </c>
      <c r="C498" s="33">
        <v>0</v>
      </c>
      <c r="D498" s="33">
        <v>7</v>
      </c>
      <c r="E498" s="33">
        <v>25</v>
      </c>
      <c r="F498" s="33">
        <v>4</v>
      </c>
      <c r="G498" s="33">
        <v>36</v>
      </c>
    </row>
    <row r="499" spans="2:12">
      <c r="B499" s="26" t="s">
        <v>236</v>
      </c>
      <c r="C499" s="33">
        <v>0</v>
      </c>
      <c r="D499" s="33">
        <v>9</v>
      </c>
      <c r="E499" s="33">
        <v>22</v>
      </c>
      <c r="F499" s="33">
        <v>1</v>
      </c>
      <c r="G499" s="33">
        <v>32</v>
      </c>
    </row>
    <row r="500" spans="2:12">
      <c r="B500" s="26" t="s">
        <v>237</v>
      </c>
      <c r="C500" s="33">
        <v>0</v>
      </c>
      <c r="D500" s="33">
        <v>10</v>
      </c>
      <c r="E500" s="33">
        <v>26</v>
      </c>
      <c r="F500" s="33">
        <v>1</v>
      </c>
      <c r="G500" s="33">
        <v>37</v>
      </c>
    </row>
    <row r="501" spans="2:12">
      <c r="B501" s="26" t="s">
        <v>239</v>
      </c>
      <c r="C501" s="33">
        <v>0</v>
      </c>
      <c r="D501" s="33">
        <v>4</v>
      </c>
      <c r="E501" s="33">
        <v>12</v>
      </c>
      <c r="F501" s="33">
        <v>1</v>
      </c>
      <c r="G501" s="33">
        <v>17</v>
      </c>
    </row>
    <row r="502" spans="2:12">
      <c r="B502" s="26" t="s">
        <v>240</v>
      </c>
      <c r="C502" s="33">
        <v>0</v>
      </c>
      <c r="D502" s="33">
        <v>7</v>
      </c>
      <c r="E502" s="33">
        <v>13</v>
      </c>
      <c r="F502" s="33">
        <v>1</v>
      </c>
      <c r="G502" s="33">
        <v>21</v>
      </c>
    </row>
    <row r="503" spans="2:12">
      <c r="B503" s="26" t="s">
        <v>241</v>
      </c>
      <c r="C503" s="33">
        <v>0</v>
      </c>
      <c r="D503" s="33">
        <v>8</v>
      </c>
      <c r="E503" s="33">
        <v>15</v>
      </c>
      <c r="F503" s="33">
        <v>1</v>
      </c>
      <c r="G503" s="33">
        <v>24</v>
      </c>
    </row>
    <row r="504" spans="2:12">
      <c r="B504" s="26" t="s">
        <v>242</v>
      </c>
      <c r="C504" s="33">
        <v>0</v>
      </c>
      <c r="D504" s="33">
        <v>13</v>
      </c>
      <c r="E504" s="33">
        <v>14</v>
      </c>
      <c r="F504" s="33">
        <v>1</v>
      </c>
      <c r="G504" s="33">
        <v>28</v>
      </c>
    </row>
    <row r="505" spans="2:12">
      <c r="B505" s="26" t="s">
        <v>243</v>
      </c>
      <c r="C505" s="33">
        <v>0</v>
      </c>
      <c r="D505" s="33">
        <v>13</v>
      </c>
      <c r="E505" s="33">
        <v>29</v>
      </c>
      <c r="F505" s="33">
        <v>1</v>
      </c>
      <c r="G505" s="33">
        <v>43</v>
      </c>
    </row>
    <row r="506" spans="2:12">
      <c r="B506" s="26" t="s">
        <v>244</v>
      </c>
      <c r="C506" s="33">
        <v>0</v>
      </c>
      <c r="D506" s="33">
        <v>10</v>
      </c>
      <c r="E506" s="33">
        <v>20</v>
      </c>
      <c r="F506" s="33">
        <v>1</v>
      </c>
      <c r="G506" s="33">
        <v>31</v>
      </c>
    </row>
    <row r="507" spans="2:12">
      <c r="B507" s="26" t="s">
        <v>245</v>
      </c>
      <c r="C507" s="33">
        <v>0</v>
      </c>
      <c r="D507" s="33">
        <v>0</v>
      </c>
      <c r="E507" s="33">
        <v>0</v>
      </c>
      <c r="F507" s="33">
        <v>0</v>
      </c>
      <c r="G507" s="33">
        <v>0</v>
      </c>
    </row>
    <row r="508" spans="2:12">
      <c r="B508" s="26" t="s">
        <v>246</v>
      </c>
      <c r="C508" s="33">
        <v>0</v>
      </c>
      <c r="D508" s="33">
        <v>23</v>
      </c>
      <c r="E508" s="33">
        <v>28</v>
      </c>
      <c r="F508" s="33">
        <v>1</v>
      </c>
      <c r="G508" s="33">
        <v>52</v>
      </c>
      <c r="H508" s="28"/>
      <c r="I508" s="29"/>
      <c r="J508" s="29"/>
      <c r="K508" s="29"/>
      <c r="L508" s="30"/>
    </row>
    <row r="509" spans="2:12">
      <c r="B509" s="26" t="s">
        <v>247</v>
      </c>
      <c r="C509" s="33">
        <v>0</v>
      </c>
      <c r="D509" s="33">
        <v>21</v>
      </c>
      <c r="E509" s="33">
        <v>23</v>
      </c>
      <c r="F509" s="33">
        <v>1</v>
      </c>
      <c r="G509" s="33">
        <v>45</v>
      </c>
      <c r="H509" s="28"/>
      <c r="I509" s="29"/>
      <c r="J509" s="29"/>
      <c r="K509" s="29"/>
      <c r="L509" s="30"/>
    </row>
    <row r="510" spans="2:12">
      <c r="B510" s="26" t="s">
        <v>248</v>
      </c>
      <c r="C510" s="33">
        <v>0</v>
      </c>
      <c r="D510" s="33">
        <v>13</v>
      </c>
      <c r="E510" s="33">
        <v>24</v>
      </c>
      <c r="F510" s="33">
        <v>0</v>
      </c>
      <c r="G510" s="33">
        <v>37</v>
      </c>
      <c r="H510" s="28"/>
      <c r="I510" s="29"/>
      <c r="J510" s="29"/>
      <c r="K510" s="29"/>
      <c r="L510" s="30"/>
    </row>
    <row r="511" spans="2:12">
      <c r="B511" s="26" t="s">
        <v>249</v>
      </c>
      <c r="C511" s="33">
        <v>0</v>
      </c>
      <c r="D511" s="33">
        <v>16</v>
      </c>
      <c r="E511" s="33">
        <v>23</v>
      </c>
      <c r="F511" s="33">
        <v>3</v>
      </c>
      <c r="G511" s="33">
        <v>42</v>
      </c>
      <c r="H511" s="28"/>
      <c r="I511" s="29"/>
      <c r="J511" s="29"/>
      <c r="K511" s="29"/>
      <c r="L511" s="30"/>
    </row>
    <row r="512" spans="2:12">
      <c r="B512" s="26" t="s">
        <v>250</v>
      </c>
      <c r="C512" s="33">
        <v>0</v>
      </c>
      <c r="D512" s="33">
        <v>8</v>
      </c>
      <c r="E512" s="33">
        <v>13</v>
      </c>
      <c r="F512" s="33">
        <v>1</v>
      </c>
      <c r="G512" s="33">
        <v>22</v>
      </c>
      <c r="H512" s="28"/>
      <c r="I512" s="29"/>
      <c r="J512" s="29"/>
      <c r="K512" s="29"/>
      <c r="L512" s="30"/>
    </row>
    <row r="513" spans="1:12">
      <c r="B513" s="26" t="s">
        <v>251</v>
      </c>
      <c r="C513" s="33">
        <v>0</v>
      </c>
      <c r="D513" s="33">
        <v>13</v>
      </c>
      <c r="E513" s="33">
        <v>16</v>
      </c>
      <c r="F513" s="33">
        <v>2</v>
      </c>
      <c r="G513" s="33">
        <v>31</v>
      </c>
      <c r="H513" s="28"/>
      <c r="I513" s="29"/>
      <c r="J513" s="29"/>
      <c r="K513" s="29"/>
      <c r="L513" s="30"/>
    </row>
    <row r="514" spans="1:12">
      <c r="B514" s="26" t="s">
        <v>252</v>
      </c>
      <c r="C514" s="33">
        <v>0</v>
      </c>
      <c r="D514" s="33">
        <v>12</v>
      </c>
      <c r="E514" s="33">
        <v>19</v>
      </c>
      <c r="F514" s="33">
        <v>2</v>
      </c>
      <c r="G514" s="33">
        <v>33</v>
      </c>
      <c r="H514" s="28"/>
      <c r="I514" s="29"/>
      <c r="J514" s="29"/>
      <c r="K514" s="29"/>
      <c r="L514" s="30"/>
    </row>
    <row r="515" spans="1:12">
      <c r="B515" s="26" t="s">
        <v>253</v>
      </c>
      <c r="C515" s="33">
        <v>0</v>
      </c>
      <c r="D515" s="33">
        <v>9</v>
      </c>
      <c r="E515" s="33">
        <v>17</v>
      </c>
      <c r="F515" s="33">
        <v>2</v>
      </c>
      <c r="G515" s="33">
        <v>28</v>
      </c>
      <c r="H515" s="28"/>
      <c r="I515" s="29"/>
      <c r="J515" s="29"/>
      <c r="K515" s="29"/>
      <c r="L515" s="30"/>
    </row>
    <row r="516" spans="1:12">
      <c r="B516" s="26" t="s">
        <v>254</v>
      </c>
      <c r="C516" s="33">
        <v>0</v>
      </c>
      <c r="D516" s="33">
        <v>11</v>
      </c>
      <c r="E516" s="33">
        <v>19</v>
      </c>
      <c r="F516" s="33">
        <v>2</v>
      </c>
      <c r="G516" s="33">
        <v>32</v>
      </c>
      <c r="H516" s="28"/>
      <c r="I516" s="29"/>
      <c r="J516" s="29"/>
      <c r="K516" s="29"/>
      <c r="L516" s="30"/>
    </row>
    <row r="517" spans="1:12">
      <c r="B517" s="26" t="s">
        <v>255</v>
      </c>
      <c r="C517" s="33">
        <v>0</v>
      </c>
      <c r="D517" s="33">
        <v>25</v>
      </c>
      <c r="E517" s="33">
        <v>26</v>
      </c>
      <c r="F517" s="33">
        <v>2</v>
      </c>
      <c r="G517" s="33">
        <v>53</v>
      </c>
      <c r="H517" s="28"/>
      <c r="I517" s="29"/>
      <c r="J517" s="29"/>
      <c r="K517" s="29"/>
      <c r="L517" s="30"/>
    </row>
    <row r="518" spans="1:12">
      <c r="B518" s="26" t="s">
        <v>256</v>
      </c>
      <c r="C518" s="33">
        <v>0</v>
      </c>
      <c r="D518" s="33">
        <v>23</v>
      </c>
      <c r="E518" s="33">
        <v>21</v>
      </c>
      <c r="F518" s="33">
        <v>3</v>
      </c>
      <c r="G518" s="33">
        <v>47</v>
      </c>
      <c r="H518" s="28"/>
      <c r="I518" s="29"/>
      <c r="J518" s="29"/>
      <c r="K518" s="29"/>
      <c r="L518" s="30"/>
    </row>
    <row r="519" spans="1:12">
      <c r="B519" s="26" t="s">
        <v>257</v>
      </c>
      <c r="C519" s="33">
        <v>0</v>
      </c>
      <c r="D519" s="33">
        <v>39</v>
      </c>
      <c r="E519" s="33">
        <v>46</v>
      </c>
      <c r="F519" s="33">
        <v>2</v>
      </c>
      <c r="G519" s="33">
        <v>87</v>
      </c>
      <c r="H519" s="28"/>
      <c r="I519" s="29"/>
      <c r="J519" s="29"/>
      <c r="K519" s="29"/>
      <c r="L519" s="30"/>
    </row>
    <row r="520" spans="1:12">
      <c r="B520" s="26" t="s">
        <v>258</v>
      </c>
      <c r="C520" s="33">
        <v>0</v>
      </c>
      <c r="D520" s="33">
        <v>22</v>
      </c>
      <c r="E520" s="33">
        <v>23</v>
      </c>
      <c r="F520" s="33">
        <v>1</v>
      </c>
      <c r="G520" s="33">
        <v>46</v>
      </c>
      <c r="H520" s="28"/>
      <c r="I520" s="29"/>
      <c r="J520" s="29"/>
      <c r="K520" s="29"/>
      <c r="L520" s="30"/>
    </row>
    <row r="521" spans="1:12">
      <c r="B521" s="26" t="s">
        <v>259</v>
      </c>
      <c r="C521" s="33">
        <v>0</v>
      </c>
      <c r="D521" s="33">
        <v>0</v>
      </c>
      <c r="E521" s="33">
        <v>0</v>
      </c>
      <c r="F521" s="33">
        <v>0</v>
      </c>
      <c r="G521" s="33">
        <v>0</v>
      </c>
      <c r="H521" s="28"/>
      <c r="I521" s="29"/>
      <c r="J521" s="29"/>
      <c r="K521" s="29"/>
      <c r="L521" s="30"/>
    </row>
    <row r="522" spans="1:12">
      <c r="B522" s="26" t="s">
        <v>260</v>
      </c>
      <c r="C522" s="33">
        <v>0</v>
      </c>
      <c r="D522" s="33">
        <v>19</v>
      </c>
      <c r="E522" s="33">
        <v>38</v>
      </c>
      <c r="F522" s="33">
        <v>3</v>
      </c>
      <c r="G522" s="33">
        <v>60</v>
      </c>
      <c r="H522" s="28"/>
      <c r="I522" s="29"/>
      <c r="J522" s="29"/>
      <c r="K522" s="29"/>
      <c r="L522" s="30"/>
    </row>
    <row r="523" spans="1:12">
      <c r="B523" s="26" t="s">
        <v>261</v>
      </c>
      <c r="C523" s="33">
        <v>0</v>
      </c>
      <c r="D523" s="33">
        <v>11</v>
      </c>
      <c r="E523" s="33">
        <v>22</v>
      </c>
      <c r="F523" s="33">
        <v>2</v>
      </c>
      <c r="G523" s="33">
        <v>35</v>
      </c>
      <c r="H523" s="28"/>
      <c r="I523" s="29"/>
      <c r="J523" s="29"/>
      <c r="K523" s="29"/>
      <c r="L523" s="30"/>
    </row>
    <row r="524" spans="1:12">
      <c r="A524" s="31"/>
      <c r="B524" s="26" t="s">
        <v>262</v>
      </c>
      <c r="C524" s="33">
        <v>0</v>
      </c>
      <c r="D524" s="33">
        <v>23</v>
      </c>
      <c r="E524" s="33">
        <v>39</v>
      </c>
      <c r="F524" s="33">
        <v>1</v>
      </c>
      <c r="G524" s="33">
        <v>63</v>
      </c>
      <c r="H524" s="28"/>
      <c r="I524" s="29"/>
      <c r="J524" s="29"/>
      <c r="K524" s="29"/>
      <c r="L524" s="30"/>
    </row>
    <row r="525" spans="1:12">
      <c r="A525" s="31"/>
      <c r="B525" s="26" t="s">
        <v>263</v>
      </c>
      <c r="C525" s="33">
        <v>0</v>
      </c>
      <c r="D525" s="33">
        <v>13</v>
      </c>
      <c r="E525" s="33">
        <v>49</v>
      </c>
      <c r="F525" s="33">
        <v>2</v>
      </c>
      <c r="G525" s="33">
        <v>64</v>
      </c>
      <c r="H525" s="28"/>
      <c r="I525" s="29"/>
      <c r="J525" s="29"/>
      <c r="K525" s="29"/>
      <c r="L525" s="30"/>
    </row>
    <row r="526" spans="1:12">
      <c r="A526" s="31"/>
      <c r="B526" s="26" t="s">
        <v>264</v>
      </c>
      <c r="C526" s="33">
        <v>0</v>
      </c>
      <c r="D526" s="33">
        <v>8</v>
      </c>
      <c r="E526" s="33">
        <v>33</v>
      </c>
      <c r="F526" s="33">
        <v>2</v>
      </c>
      <c r="G526" s="33">
        <v>43</v>
      </c>
      <c r="H526" s="28"/>
      <c r="I526" s="29"/>
      <c r="J526" s="29"/>
      <c r="K526" s="29"/>
      <c r="L526" s="30"/>
    </row>
    <row r="527" spans="1:12">
      <c r="A527" s="31"/>
      <c r="B527" s="26" t="s">
        <v>265</v>
      </c>
      <c r="C527" s="33">
        <v>0</v>
      </c>
      <c r="D527" s="33">
        <v>21</v>
      </c>
      <c r="E527" s="33">
        <v>24</v>
      </c>
      <c r="F527" s="33">
        <v>1</v>
      </c>
      <c r="G527" s="33">
        <v>46</v>
      </c>
      <c r="H527" s="28"/>
      <c r="I527" s="29"/>
      <c r="J527" s="29"/>
      <c r="K527" s="29"/>
      <c r="L527" s="30"/>
    </row>
    <row r="528" spans="1:12">
      <c r="A528" s="31"/>
      <c r="B528" s="26" t="s">
        <v>266</v>
      </c>
      <c r="C528" s="33">
        <v>0</v>
      </c>
      <c r="D528" s="33">
        <v>25</v>
      </c>
      <c r="E528" s="33">
        <v>33</v>
      </c>
      <c r="F528" s="33">
        <v>1</v>
      </c>
      <c r="G528" s="33">
        <v>59</v>
      </c>
      <c r="H528" s="28"/>
      <c r="I528" s="29"/>
      <c r="J528" s="29"/>
      <c r="K528" s="29"/>
      <c r="L528" s="30"/>
    </row>
    <row r="529" spans="1:12">
      <c r="A529" s="31"/>
      <c r="B529" s="26" t="s">
        <v>267</v>
      </c>
      <c r="C529" s="33">
        <v>0</v>
      </c>
      <c r="D529" s="33">
        <v>28</v>
      </c>
      <c r="E529" s="33">
        <v>36</v>
      </c>
      <c r="F529" s="33">
        <v>1</v>
      </c>
      <c r="G529" s="33">
        <v>65</v>
      </c>
      <c r="H529" s="28"/>
      <c r="I529" s="29"/>
      <c r="J529" s="29"/>
      <c r="K529" s="29"/>
      <c r="L529" s="30"/>
    </row>
    <row r="530" spans="1:12">
      <c r="A530" s="31"/>
      <c r="B530" s="26" t="s">
        <v>268</v>
      </c>
      <c r="C530" s="33">
        <v>0</v>
      </c>
      <c r="D530" s="33">
        <v>29</v>
      </c>
      <c r="E530" s="33">
        <v>40</v>
      </c>
      <c r="F530" s="33">
        <v>3</v>
      </c>
      <c r="G530" s="33">
        <v>72</v>
      </c>
      <c r="H530" s="28"/>
      <c r="I530" s="29"/>
      <c r="J530" s="29"/>
      <c r="K530" s="29"/>
      <c r="L530" s="30"/>
    </row>
    <row r="531" spans="1:12">
      <c r="A531" s="31"/>
      <c r="B531" s="26" t="s">
        <v>269</v>
      </c>
      <c r="C531" s="33">
        <v>0</v>
      </c>
      <c r="D531" s="33">
        <v>21</v>
      </c>
      <c r="E531" s="33">
        <v>27</v>
      </c>
      <c r="F531" s="33">
        <v>3</v>
      </c>
      <c r="G531" s="33">
        <v>51</v>
      </c>
      <c r="H531" s="28"/>
      <c r="I531" s="29"/>
      <c r="J531" s="29"/>
      <c r="K531" s="29"/>
      <c r="L531" s="30"/>
    </row>
    <row r="532" spans="1:12">
      <c r="A532" s="31"/>
      <c r="B532" s="26" t="s">
        <v>270</v>
      </c>
      <c r="C532" s="33">
        <v>0</v>
      </c>
      <c r="D532" s="33">
        <v>34</v>
      </c>
      <c r="E532" s="33">
        <v>54</v>
      </c>
      <c r="F532" s="33">
        <v>3</v>
      </c>
      <c r="G532" s="33">
        <v>91</v>
      </c>
      <c r="H532" s="28"/>
      <c r="I532" s="29"/>
      <c r="J532" s="29"/>
      <c r="K532" s="29"/>
      <c r="L532" s="30"/>
    </row>
    <row r="533" spans="1:12">
      <c r="A533" s="31"/>
      <c r="B533" s="26" t="s">
        <v>271</v>
      </c>
      <c r="C533" s="33">
        <v>0</v>
      </c>
      <c r="D533" s="33">
        <v>24</v>
      </c>
      <c r="E533" s="33">
        <v>40</v>
      </c>
      <c r="F533" s="33">
        <v>4</v>
      </c>
      <c r="G533" s="33">
        <v>68</v>
      </c>
      <c r="H533" s="28"/>
      <c r="I533" s="29"/>
      <c r="J533" s="29"/>
      <c r="K533" s="29"/>
      <c r="L533" s="30"/>
    </row>
    <row r="534" spans="1:12">
      <c r="A534" s="31"/>
      <c r="B534" s="26" t="s">
        <v>272</v>
      </c>
      <c r="C534" s="33">
        <v>0</v>
      </c>
      <c r="D534" s="33">
        <v>22</v>
      </c>
      <c r="E534" s="33">
        <v>30</v>
      </c>
      <c r="F534" s="33">
        <v>2</v>
      </c>
      <c r="G534" s="33">
        <v>54</v>
      </c>
      <c r="H534" s="28"/>
      <c r="I534" s="29"/>
      <c r="J534" s="29"/>
      <c r="K534" s="29"/>
      <c r="L534" s="30"/>
    </row>
    <row r="535" spans="1:12">
      <c r="A535" s="31"/>
      <c r="B535" s="26" t="s">
        <v>273</v>
      </c>
      <c r="C535" s="33">
        <v>0</v>
      </c>
      <c r="D535" s="33">
        <v>18</v>
      </c>
      <c r="E535" s="33">
        <v>33</v>
      </c>
      <c r="F535" s="33">
        <v>2</v>
      </c>
      <c r="G535" s="33">
        <v>53</v>
      </c>
      <c r="H535" s="28"/>
      <c r="I535" s="29"/>
      <c r="J535" s="29"/>
      <c r="K535" s="29"/>
      <c r="L535" s="30"/>
    </row>
    <row r="536" spans="1:12">
      <c r="A536" s="31"/>
      <c r="B536" s="26" t="s">
        <v>274</v>
      </c>
      <c r="C536" s="33">
        <v>0</v>
      </c>
      <c r="D536" s="33">
        <v>14</v>
      </c>
      <c r="E536" s="33">
        <v>37</v>
      </c>
      <c r="F536" s="33">
        <v>2</v>
      </c>
      <c r="G536" s="33">
        <v>53</v>
      </c>
      <c r="H536" s="28"/>
      <c r="I536" s="29"/>
      <c r="J536" s="29"/>
      <c r="K536" s="29"/>
      <c r="L536" s="30"/>
    </row>
    <row r="537" spans="1:12">
      <c r="A537" s="31"/>
      <c r="B537" s="26" t="s">
        <v>275</v>
      </c>
      <c r="C537" s="33">
        <v>0</v>
      </c>
      <c r="D537" s="33">
        <v>22</v>
      </c>
      <c r="E537" s="33">
        <v>29</v>
      </c>
      <c r="F537" s="33">
        <v>2</v>
      </c>
      <c r="G537" s="33">
        <v>53</v>
      </c>
      <c r="H537" s="28"/>
      <c r="I537" s="29"/>
      <c r="J537" s="29"/>
      <c r="K537" s="29"/>
      <c r="L537" s="30"/>
    </row>
    <row r="538" spans="1:12">
      <c r="A538" s="31"/>
      <c r="B538" s="26" t="s">
        <v>276</v>
      </c>
      <c r="C538" s="33">
        <v>0</v>
      </c>
      <c r="D538" s="33">
        <v>18</v>
      </c>
      <c r="E538" s="33">
        <v>24</v>
      </c>
      <c r="F538" s="33">
        <v>2</v>
      </c>
      <c r="G538" s="33">
        <v>44</v>
      </c>
      <c r="H538" s="28"/>
      <c r="I538" s="29"/>
      <c r="J538" s="29"/>
      <c r="K538" s="29"/>
      <c r="L538" s="30"/>
    </row>
    <row r="539" spans="1:12">
      <c r="A539" s="31"/>
      <c r="B539" s="26" t="s">
        <v>277</v>
      </c>
      <c r="C539" s="33">
        <v>0</v>
      </c>
      <c r="D539" s="33">
        <v>19</v>
      </c>
      <c r="E539" s="33">
        <v>35</v>
      </c>
      <c r="F539" s="33">
        <v>5</v>
      </c>
      <c r="G539" s="33">
        <v>59</v>
      </c>
      <c r="H539" s="28"/>
      <c r="I539" s="29"/>
      <c r="J539" s="29"/>
      <c r="K539" s="29"/>
      <c r="L539" s="30"/>
    </row>
    <row r="540" spans="1:12">
      <c r="A540" s="31"/>
      <c r="B540" s="26" t="s">
        <v>278</v>
      </c>
      <c r="C540" s="33">
        <v>0</v>
      </c>
      <c r="D540" s="33">
        <v>12</v>
      </c>
      <c r="E540" s="33">
        <v>35</v>
      </c>
      <c r="F540" s="33">
        <v>5</v>
      </c>
      <c r="G540" s="33">
        <v>52</v>
      </c>
      <c r="H540" s="28"/>
      <c r="I540" s="29"/>
      <c r="J540" s="29"/>
      <c r="K540" s="29"/>
      <c r="L540" s="30"/>
    </row>
    <row r="541" spans="1:12">
      <c r="A541" s="31"/>
      <c r="B541" s="26" t="s">
        <v>279</v>
      </c>
      <c r="C541" s="33">
        <v>0</v>
      </c>
      <c r="D541" s="33">
        <v>8</v>
      </c>
      <c r="E541" s="33">
        <v>30</v>
      </c>
      <c r="F541" s="33">
        <v>3</v>
      </c>
      <c r="G541" s="33">
        <v>41</v>
      </c>
      <c r="H541" s="28"/>
      <c r="I541" s="29"/>
      <c r="J541" s="29"/>
      <c r="K541" s="29"/>
      <c r="L541" s="30"/>
    </row>
    <row r="542" spans="1:12">
      <c r="A542" s="31"/>
      <c r="B542" s="26" t="s">
        <v>280</v>
      </c>
      <c r="C542" s="33">
        <v>0</v>
      </c>
      <c r="D542" s="33">
        <v>21</v>
      </c>
      <c r="E542" s="33">
        <v>42</v>
      </c>
      <c r="F542" s="33">
        <v>2</v>
      </c>
      <c r="G542" s="33">
        <v>65</v>
      </c>
      <c r="H542" s="28"/>
      <c r="I542" s="29"/>
      <c r="J542" s="29"/>
      <c r="K542" s="29"/>
      <c r="L542" s="30"/>
    </row>
    <row r="543" spans="1:12">
      <c r="A543" s="31"/>
      <c r="B543" s="26" t="s">
        <v>281</v>
      </c>
      <c r="C543" s="33">
        <v>0</v>
      </c>
      <c r="D543" s="33">
        <v>14</v>
      </c>
      <c r="E543" s="33">
        <v>28</v>
      </c>
      <c r="F543" s="33">
        <v>3</v>
      </c>
      <c r="G543" s="33">
        <v>45</v>
      </c>
      <c r="H543" s="28"/>
      <c r="I543" s="29"/>
      <c r="J543" s="29"/>
      <c r="K543" s="29"/>
      <c r="L543" s="30"/>
    </row>
    <row r="544" spans="1:12">
      <c r="A544" s="31"/>
      <c r="B544" s="26" t="s">
        <v>282</v>
      </c>
      <c r="C544" s="33">
        <v>0</v>
      </c>
      <c r="D544" s="33">
        <v>16</v>
      </c>
      <c r="E544" s="33">
        <v>34</v>
      </c>
      <c r="F544" s="33">
        <v>2</v>
      </c>
      <c r="G544" s="33">
        <v>52</v>
      </c>
      <c r="H544" s="28"/>
      <c r="I544" s="29"/>
      <c r="J544" s="29"/>
      <c r="K544" s="29"/>
      <c r="L544" s="30"/>
    </row>
    <row r="545" spans="1:12">
      <c r="A545" s="31"/>
      <c r="B545" s="26" t="s">
        <v>283</v>
      </c>
      <c r="C545" s="33">
        <v>0</v>
      </c>
      <c r="D545" s="33">
        <v>10</v>
      </c>
      <c r="E545" s="33">
        <v>18</v>
      </c>
      <c r="F545" s="33">
        <v>1</v>
      </c>
      <c r="G545" s="33">
        <v>29</v>
      </c>
      <c r="H545" s="28"/>
      <c r="I545" s="29"/>
      <c r="J545" s="29"/>
      <c r="K545" s="29"/>
      <c r="L545" s="30"/>
    </row>
    <row r="546" spans="1:12">
      <c r="A546" s="31"/>
      <c r="B546" s="26" t="s">
        <v>284</v>
      </c>
      <c r="C546" s="33">
        <v>0</v>
      </c>
      <c r="D546" s="33">
        <v>4</v>
      </c>
      <c r="E546" s="33">
        <v>16</v>
      </c>
      <c r="F546" s="33">
        <v>1</v>
      </c>
      <c r="G546" s="33">
        <v>21</v>
      </c>
      <c r="H546" s="28"/>
      <c r="I546" s="29"/>
      <c r="J546" s="29"/>
      <c r="K546" s="29"/>
      <c r="L546" s="30"/>
    </row>
    <row r="547" spans="1:12">
      <c r="A547" s="31"/>
      <c r="B547" s="26" t="s">
        <v>285</v>
      </c>
      <c r="C547" s="33">
        <v>0</v>
      </c>
      <c r="D547" s="33">
        <v>3</v>
      </c>
      <c r="E547" s="33">
        <v>13</v>
      </c>
      <c r="F547" s="33">
        <v>2</v>
      </c>
      <c r="G547" s="33">
        <v>18</v>
      </c>
      <c r="H547" s="28"/>
      <c r="I547" s="29"/>
      <c r="J547" s="29"/>
      <c r="K547" s="29"/>
      <c r="L547" s="30"/>
    </row>
    <row r="548" spans="1:12">
      <c r="A548" s="31"/>
      <c r="B548" s="26" t="s">
        <v>286</v>
      </c>
      <c r="C548" s="33">
        <v>0</v>
      </c>
      <c r="D548" s="33">
        <v>11</v>
      </c>
      <c r="E548" s="33">
        <v>27</v>
      </c>
      <c r="F548" s="33">
        <v>0</v>
      </c>
      <c r="G548" s="33">
        <v>38</v>
      </c>
      <c r="H548" s="28"/>
      <c r="I548" s="29"/>
      <c r="J548" s="29"/>
      <c r="K548" s="29"/>
      <c r="L548" s="30"/>
    </row>
    <row r="549" spans="1:12">
      <c r="A549" s="31"/>
      <c r="B549" s="26" t="s">
        <v>287</v>
      </c>
      <c r="C549" s="33">
        <v>0</v>
      </c>
      <c r="D549" s="33">
        <v>5</v>
      </c>
      <c r="E549" s="33">
        <v>9</v>
      </c>
      <c r="F549" s="33">
        <v>0</v>
      </c>
      <c r="G549" s="33">
        <v>14</v>
      </c>
      <c r="H549" s="28"/>
      <c r="I549" s="29"/>
      <c r="J549" s="29"/>
      <c r="K549" s="29"/>
      <c r="L549" s="30"/>
    </row>
    <row r="550" spans="1:12">
      <c r="A550" s="31"/>
      <c r="B550" s="26" t="s">
        <v>288</v>
      </c>
      <c r="C550" s="33">
        <v>0</v>
      </c>
      <c r="D550" s="33">
        <v>5</v>
      </c>
      <c r="E550" s="33">
        <v>19</v>
      </c>
      <c r="F550" s="33">
        <v>0</v>
      </c>
      <c r="G550" s="33">
        <v>24</v>
      </c>
      <c r="H550" s="28"/>
      <c r="I550" s="29"/>
      <c r="J550" s="29"/>
      <c r="K550" s="29"/>
      <c r="L550" s="30"/>
    </row>
    <row r="551" spans="1:12">
      <c r="A551" s="31"/>
      <c r="B551" s="26" t="s">
        <v>289</v>
      </c>
      <c r="C551" s="33">
        <v>0</v>
      </c>
      <c r="D551" s="33">
        <v>10</v>
      </c>
      <c r="E551" s="33">
        <v>29</v>
      </c>
      <c r="F551" s="33">
        <v>1</v>
      </c>
      <c r="G551" s="33">
        <v>40</v>
      </c>
      <c r="H551" s="28"/>
      <c r="I551" s="29"/>
      <c r="J551" s="29"/>
      <c r="K551" s="29"/>
      <c r="L551" s="30"/>
    </row>
    <row r="552" spans="1:12">
      <c r="A552" s="31"/>
      <c r="B552" s="26" t="s">
        <v>290</v>
      </c>
      <c r="C552" s="33">
        <v>0</v>
      </c>
      <c r="D552" s="33">
        <v>13</v>
      </c>
      <c r="E552" s="33">
        <v>42</v>
      </c>
      <c r="F552" s="33">
        <v>1</v>
      </c>
      <c r="G552" s="33">
        <v>56</v>
      </c>
      <c r="H552" s="28"/>
      <c r="I552" s="29"/>
      <c r="J552" s="29"/>
      <c r="K552" s="29"/>
      <c r="L552" s="30"/>
    </row>
    <row r="553" spans="1:12">
      <c r="A553" s="31"/>
      <c r="B553" s="26" t="s">
        <v>291</v>
      </c>
      <c r="C553" s="33">
        <v>0</v>
      </c>
      <c r="D553" s="33">
        <v>11</v>
      </c>
      <c r="E553" s="33">
        <v>51</v>
      </c>
      <c r="F553" s="33">
        <v>2</v>
      </c>
      <c r="G553" s="33">
        <v>64</v>
      </c>
      <c r="H553" s="28"/>
      <c r="I553" s="29"/>
      <c r="J553" s="29"/>
      <c r="K553" s="29"/>
      <c r="L553" s="30"/>
    </row>
    <row r="554" spans="1:12">
      <c r="A554" s="31"/>
      <c r="B554" s="26" t="s">
        <v>292</v>
      </c>
      <c r="C554" s="33">
        <v>0</v>
      </c>
      <c r="D554" s="33">
        <v>2</v>
      </c>
      <c r="E554" s="33">
        <v>25</v>
      </c>
      <c r="F554" s="33">
        <v>0</v>
      </c>
      <c r="G554" s="33">
        <v>27</v>
      </c>
      <c r="H554" s="28"/>
      <c r="I554" s="29"/>
      <c r="J554" s="29"/>
      <c r="K554" s="29"/>
      <c r="L554" s="30"/>
    </row>
    <row r="555" spans="1:12">
      <c r="A555" s="31"/>
      <c r="B555" s="26" t="s">
        <v>293</v>
      </c>
      <c r="C555" s="33">
        <v>0</v>
      </c>
      <c r="D555" s="33">
        <v>2</v>
      </c>
      <c r="E555" s="33">
        <v>9</v>
      </c>
      <c r="F555" s="33">
        <v>1</v>
      </c>
      <c r="G555" s="33">
        <v>12</v>
      </c>
      <c r="H555" s="28"/>
      <c r="I555" s="29"/>
      <c r="J555" s="29"/>
      <c r="K555" s="29"/>
      <c r="L555" s="30"/>
    </row>
    <row r="556" spans="1:12">
      <c r="A556" s="31"/>
      <c r="B556" s="26" t="s">
        <v>294</v>
      </c>
      <c r="C556" s="33">
        <v>0</v>
      </c>
      <c r="D556" s="33">
        <v>0</v>
      </c>
      <c r="E556" s="33">
        <v>8</v>
      </c>
      <c r="F556" s="33">
        <v>0</v>
      </c>
      <c r="G556" s="33">
        <v>8</v>
      </c>
      <c r="H556" s="28"/>
      <c r="I556" s="29"/>
      <c r="J556" s="29"/>
      <c r="K556" s="29"/>
      <c r="L556" s="30"/>
    </row>
    <row r="557" spans="1:12">
      <c r="A557" s="31"/>
      <c r="B557" s="26" t="s">
        <v>295</v>
      </c>
      <c r="C557" s="33">
        <v>0</v>
      </c>
      <c r="D557" s="33">
        <v>0</v>
      </c>
      <c r="E557" s="33">
        <v>7</v>
      </c>
      <c r="F557" s="33">
        <v>1</v>
      </c>
      <c r="G557" s="33">
        <v>8</v>
      </c>
      <c r="H557" s="28"/>
      <c r="I557" s="29"/>
      <c r="J557" s="29"/>
      <c r="K557" s="29"/>
      <c r="L557" s="30"/>
    </row>
    <row r="558" spans="1:12">
      <c r="A558" s="31"/>
      <c r="B558" s="26" t="s">
        <v>296</v>
      </c>
      <c r="C558" s="33">
        <v>0</v>
      </c>
      <c r="D558" s="33">
        <v>3</v>
      </c>
      <c r="E558" s="33">
        <v>21</v>
      </c>
      <c r="F558" s="33">
        <v>3</v>
      </c>
      <c r="G558" s="33">
        <v>27</v>
      </c>
      <c r="H558" s="28"/>
      <c r="I558" s="29"/>
      <c r="J558" s="29"/>
      <c r="K558" s="29"/>
      <c r="L558" s="30"/>
    </row>
    <row r="559" spans="1:12">
      <c r="A559" s="31"/>
      <c r="B559" s="26" t="s">
        <v>297</v>
      </c>
      <c r="C559" s="33">
        <v>0</v>
      </c>
      <c r="D559" s="33">
        <v>1</v>
      </c>
      <c r="E559" s="33">
        <v>7</v>
      </c>
      <c r="F559" s="33">
        <v>0</v>
      </c>
      <c r="G559" s="33">
        <v>8</v>
      </c>
      <c r="H559" s="28"/>
      <c r="I559" s="29"/>
      <c r="J559" s="29"/>
      <c r="K559" s="29"/>
      <c r="L559" s="30"/>
    </row>
    <row r="560" spans="1:12">
      <c r="A560" s="31"/>
      <c r="B560" s="26" t="s">
        <v>298</v>
      </c>
      <c r="C560" s="33">
        <v>0</v>
      </c>
      <c r="D560" s="33">
        <v>6</v>
      </c>
      <c r="E560" s="33">
        <v>11</v>
      </c>
      <c r="F560" s="33">
        <v>2</v>
      </c>
      <c r="G560" s="33">
        <v>19</v>
      </c>
      <c r="H560" s="28"/>
      <c r="I560" s="29"/>
      <c r="J560" s="29"/>
      <c r="K560" s="29"/>
      <c r="L560" s="30"/>
    </row>
    <row r="561" spans="1:12">
      <c r="A561" s="31"/>
      <c r="B561" s="26" t="s">
        <v>299</v>
      </c>
      <c r="C561" s="33">
        <v>0</v>
      </c>
      <c r="D561" s="33">
        <v>6</v>
      </c>
      <c r="E561" s="33">
        <v>9</v>
      </c>
      <c r="F561" s="33">
        <v>1</v>
      </c>
      <c r="G561" s="33">
        <v>16</v>
      </c>
      <c r="H561" s="28"/>
      <c r="I561" s="29"/>
      <c r="J561" s="29"/>
      <c r="K561" s="29"/>
      <c r="L561" s="30"/>
    </row>
    <row r="562" spans="1:12">
      <c r="A562" s="31"/>
      <c r="B562" s="26" t="s">
        <v>300</v>
      </c>
      <c r="C562" s="33">
        <v>0</v>
      </c>
      <c r="D562" s="33">
        <v>12</v>
      </c>
      <c r="E562" s="33">
        <v>25</v>
      </c>
      <c r="F562" s="33">
        <v>1</v>
      </c>
      <c r="G562" s="33">
        <v>38</v>
      </c>
      <c r="H562" s="28"/>
      <c r="I562" s="29"/>
      <c r="J562" s="29"/>
      <c r="K562" s="29"/>
      <c r="L562" s="30"/>
    </row>
    <row r="563" spans="1:12">
      <c r="A563" s="31"/>
      <c r="B563" s="26" t="s">
        <v>301</v>
      </c>
      <c r="C563" s="33">
        <v>0</v>
      </c>
      <c r="D563" s="33">
        <v>4</v>
      </c>
      <c r="E563" s="33">
        <v>12</v>
      </c>
      <c r="F563" s="33">
        <v>0</v>
      </c>
      <c r="G563" s="33">
        <v>16</v>
      </c>
      <c r="H563" s="28"/>
      <c r="I563" s="29"/>
      <c r="J563" s="29"/>
      <c r="K563" s="29"/>
      <c r="L563" s="30"/>
    </row>
    <row r="564" spans="1:12">
      <c r="A564" s="31"/>
      <c r="B564" s="26" t="s">
        <v>302</v>
      </c>
      <c r="C564" s="33">
        <v>0</v>
      </c>
      <c r="D564" s="33">
        <v>5</v>
      </c>
      <c r="E564" s="33">
        <v>15</v>
      </c>
      <c r="F564" s="33">
        <v>0</v>
      </c>
      <c r="G564" s="33">
        <v>20</v>
      </c>
      <c r="H564" s="28"/>
      <c r="I564" s="29"/>
      <c r="J564" s="29"/>
      <c r="K564" s="29"/>
      <c r="L564" s="30"/>
    </row>
    <row r="565" spans="1:12">
      <c r="A565" s="31"/>
      <c r="B565" s="26" t="s">
        <v>303</v>
      </c>
      <c r="C565" s="33">
        <v>0</v>
      </c>
      <c r="D565" s="33">
        <v>1</v>
      </c>
      <c r="E565" s="33">
        <v>4</v>
      </c>
      <c r="F565" s="33">
        <v>0</v>
      </c>
      <c r="G565" s="33">
        <v>5</v>
      </c>
      <c r="H565" s="28"/>
      <c r="I565" s="29"/>
      <c r="J565" s="29"/>
      <c r="K565" s="29"/>
      <c r="L565" s="30"/>
    </row>
    <row r="566" spans="1:12">
      <c r="A566" s="31"/>
      <c r="B566" s="26" t="s">
        <v>304</v>
      </c>
      <c r="C566" s="33">
        <v>0</v>
      </c>
      <c r="D566" s="33">
        <f>D91</f>
        <v>13</v>
      </c>
      <c r="E566" s="33">
        <f>E91</f>
        <v>16</v>
      </c>
      <c r="F566" s="33">
        <f>F91</f>
        <v>1</v>
      </c>
      <c r="G566" s="33">
        <f>G91</f>
        <v>30</v>
      </c>
      <c r="H566" s="28"/>
      <c r="I566" s="29"/>
      <c r="J566" s="29"/>
      <c r="K566" s="29"/>
      <c r="L566" s="30"/>
    </row>
    <row r="567" spans="1:12">
      <c r="A567" s="31"/>
      <c r="B567" s="26" t="s">
        <v>305</v>
      </c>
      <c r="C567" s="33">
        <v>0</v>
      </c>
      <c r="D567" s="33">
        <v>1</v>
      </c>
      <c r="E567" s="33">
        <v>2</v>
      </c>
      <c r="F567" s="33">
        <v>1</v>
      </c>
      <c r="G567" s="33">
        <v>4</v>
      </c>
      <c r="H567" s="28"/>
      <c r="I567" s="29"/>
      <c r="J567" s="29"/>
      <c r="K567" s="29"/>
      <c r="L567" s="30"/>
    </row>
    <row r="568" spans="1:12">
      <c r="A568" s="31"/>
      <c r="B568" s="26" t="s">
        <v>306</v>
      </c>
      <c r="C568" s="33">
        <v>0</v>
      </c>
      <c r="D568" s="33">
        <v>1</v>
      </c>
      <c r="E568" s="33">
        <v>12</v>
      </c>
      <c r="F568" s="33">
        <v>0</v>
      </c>
      <c r="G568" s="33">
        <v>13</v>
      </c>
      <c r="H568" s="28"/>
      <c r="I568" s="29"/>
      <c r="J568" s="29"/>
      <c r="K568" s="29"/>
      <c r="L568" s="30"/>
    </row>
    <row r="569" spans="1:12">
      <c r="A569" s="31"/>
      <c r="B569" s="26" t="s">
        <v>307</v>
      </c>
      <c r="C569" s="33">
        <v>0</v>
      </c>
      <c r="D569" s="33">
        <v>16</v>
      </c>
      <c r="E569" s="33">
        <v>34</v>
      </c>
      <c r="F569" s="33">
        <v>2</v>
      </c>
      <c r="G569" s="33">
        <v>52</v>
      </c>
      <c r="H569" s="28"/>
      <c r="I569" s="29"/>
      <c r="J569" s="29"/>
      <c r="K569" s="29"/>
      <c r="L569" s="30"/>
    </row>
    <row r="570" spans="1:12">
      <c r="A570" s="31"/>
      <c r="B570" s="26" t="s">
        <v>308</v>
      </c>
      <c r="C570" s="33">
        <v>0</v>
      </c>
      <c r="D570" s="33">
        <v>16</v>
      </c>
      <c r="E570" s="33">
        <v>22</v>
      </c>
      <c r="F570" s="33">
        <v>4</v>
      </c>
      <c r="G570" s="33">
        <v>42</v>
      </c>
      <c r="H570" s="28"/>
      <c r="I570" s="29"/>
      <c r="J570" s="29"/>
      <c r="K570" s="29"/>
      <c r="L570" s="30"/>
    </row>
    <row r="571" spans="1:12">
      <c r="A571" s="31"/>
      <c r="B571" s="26" t="s">
        <v>309</v>
      </c>
      <c r="C571" s="33">
        <v>0</v>
      </c>
      <c r="D571" s="33">
        <v>29</v>
      </c>
      <c r="E571" s="33">
        <v>29</v>
      </c>
      <c r="F571" s="33">
        <v>3</v>
      </c>
      <c r="G571" s="33">
        <v>61</v>
      </c>
      <c r="H571" s="28"/>
      <c r="I571" s="29"/>
      <c r="J571" s="29"/>
      <c r="K571" s="29"/>
      <c r="L571" s="30"/>
    </row>
    <row r="572" spans="1:12">
      <c r="A572" s="31"/>
      <c r="B572" s="26" t="s">
        <v>310</v>
      </c>
      <c r="C572" s="33">
        <v>0</v>
      </c>
      <c r="D572" s="33">
        <v>39</v>
      </c>
      <c r="E572" s="33">
        <v>36</v>
      </c>
      <c r="F572" s="33">
        <v>2</v>
      </c>
      <c r="G572" s="33">
        <v>77</v>
      </c>
      <c r="H572" s="28"/>
      <c r="I572" s="29"/>
      <c r="J572" s="29"/>
      <c r="K572" s="29"/>
      <c r="L572" s="30"/>
    </row>
    <row r="573" spans="1:12">
      <c r="A573" s="31"/>
      <c r="B573" s="26" t="s">
        <v>311</v>
      </c>
      <c r="C573" s="33">
        <v>0</v>
      </c>
      <c r="D573" s="33">
        <v>30</v>
      </c>
      <c r="E573" s="33">
        <v>40</v>
      </c>
      <c r="F573" s="33">
        <v>3</v>
      </c>
      <c r="G573" s="33">
        <v>73</v>
      </c>
      <c r="H573" s="28"/>
      <c r="I573" s="29"/>
      <c r="J573" s="29"/>
      <c r="K573" s="29"/>
      <c r="L573" s="30"/>
    </row>
    <row r="574" spans="1:12">
      <c r="A574" s="31"/>
      <c r="B574" s="26" t="s">
        <v>312</v>
      </c>
      <c r="C574" s="33">
        <v>0</v>
      </c>
      <c r="D574" s="33">
        <v>13</v>
      </c>
      <c r="E574" s="33">
        <v>14</v>
      </c>
      <c r="F574" s="33">
        <v>0</v>
      </c>
      <c r="G574" s="33">
        <v>27</v>
      </c>
      <c r="H574" s="28"/>
      <c r="I574" s="29"/>
      <c r="J574" s="29"/>
      <c r="K574" s="29"/>
      <c r="L574" s="30"/>
    </row>
    <row r="575" spans="1:12">
      <c r="A575" s="31"/>
      <c r="B575" s="26" t="s">
        <v>313</v>
      </c>
      <c r="C575" s="33">
        <v>0</v>
      </c>
      <c r="D575" s="33">
        <v>27</v>
      </c>
      <c r="E575" s="33">
        <v>30</v>
      </c>
      <c r="F575" s="33">
        <v>1</v>
      </c>
      <c r="G575" s="33">
        <v>58</v>
      </c>
      <c r="H575" s="28"/>
      <c r="I575" s="29"/>
      <c r="J575" s="29"/>
      <c r="K575" s="29"/>
      <c r="L575" s="30"/>
    </row>
    <row r="576" spans="1:12">
      <c r="A576" s="31"/>
      <c r="B576" s="26" t="s">
        <v>314</v>
      </c>
      <c r="C576" s="33">
        <v>0</v>
      </c>
      <c r="D576" s="33">
        <v>9</v>
      </c>
      <c r="E576" s="33">
        <v>19</v>
      </c>
      <c r="F576" s="33">
        <v>2</v>
      </c>
      <c r="G576" s="33">
        <v>30</v>
      </c>
      <c r="H576" s="28"/>
      <c r="I576" s="29"/>
      <c r="J576" s="29"/>
      <c r="K576" s="29"/>
      <c r="L576" s="30"/>
    </row>
    <row r="577" spans="1:12">
      <c r="A577" s="31"/>
      <c r="B577" s="26" t="s">
        <v>315</v>
      </c>
      <c r="C577" s="33">
        <v>0</v>
      </c>
      <c r="D577" s="33">
        <v>5</v>
      </c>
      <c r="E577" s="33">
        <v>10</v>
      </c>
      <c r="F577" s="33">
        <v>2</v>
      </c>
      <c r="G577" s="33">
        <v>17</v>
      </c>
      <c r="H577" s="28"/>
      <c r="I577" s="29"/>
      <c r="J577" s="29"/>
      <c r="K577" s="29"/>
      <c r="L577" s="30"/>
    </row>
    <row r="578" spans="1:12">
      <c r="A578" s="31"/>
      <c r="B578" s="26" t="s">
        <v>316</v>
      </c>
      <c r="C578" s="33">
        <v>0</v>
      </c>
      <c r="D578" s="33">
        <v>10</v>
      </c>
      <c r="E578" s="33">
        <v>16</v>
      </c>
      <c r="F578" s="33">
        <v>1</v>
      </c>
      <c r="G578" s="33">
        <v>27</v>
      </c>
      <c r="H578" s="28"/>
      <c r="I578" s="29"/>
      <c r="J578" s="29"/>
      <c r="K578" s="29"/>
      <c r="L578" s="30"/>
    </row>
    <row r="579" spans="1:12">
      <c r="A579" s="31"/>
      <c r="B579" s="26" t="s">
        <v>317</v>
      </c>
      <c r="C579" s="33">
        <v>0</v>
      </c>
      <c r="D579" s="33">
        <v>10</v>
      </c>
      <c r="E579" s="33">
        <v>16</v>
      </c>
      <c r="F579" s="33">
        <v>1</v>
      </c>
      <c r="G579" s="33">
        <v>27</v>
      </c>
      <c r="H579" s="28"/>
      <c r="I579" s="29"/>
      <c r="J579" s="29"/>
      <c r="K579" s="29"/>
      <c r="L579" s="30"/>
    </row>
    <row r="580" spans="1:12">
      <c r="A580" s="31"/>
      <c r="B580" s="26" t="s">
        <v>318</v>
      </c>
      <c r="C580" s="33">
        <v>0</v>
      </c>
      <c r="D580" s="33">
        <v>9</v>
      </c>
      <c r="E580" s="33">
        <v>7</v>
      </c>
      <c r="F580" s="33">
        <v>0</v>
      </c>
      <c r="G580" s="33">
        <v>16</v>
      </c>
      <c r="H580" s="28"/>
      <c r="I580" s="29"/>
      <c r="J580" s="29"/>
      <c r="K580" s="29"/>
      <c r="L580" s="30"/>
    </row>
    <row r="581" spans="1:12">
      <c r="A581" s="31"/>
      <c r="B581" s="26" t="s">
        <v>319</v>
      </c>
      <c r="C581" s="33">
        <v>0</v>
      </c>
      <c r="D581" s="33">
        <v>10</v>
      </c>
      <c r="E581" s="33">
        <v>15</v>
      </c>
      <c r="F581" s="33">
        <v>1</v>
      </c>
      <c r="G581" s="33">
        <v>26</v>
      </c>
      <c r="H581" s="28"/>
      <c r="I581" s="29"/>
      <c r="J581" s="29"/>
      <c r="K581" s="29"/>
      <c r="L581" s="30"/>
    </row>
    <row r="582" spans="1:12">
      <c r="A582" s="31"/>
      <c r="B582" s="26" t="s">
        <v>320</v>
      </c>
      <c r="C582" s="33">
        <v>0</v>
      </c>
      <c r="D582" s="33">
        <v>7</v>
      </c>
      <c r="E582" s="33">
        <v>9</v>
      </c>
      <c r="F582" s="33">
        <v>2</v>
      </c>
      <c r="G582" s="33">
        <v>18</v>
      </c>
      <c r="H582" s="28"/>
      <c r="I582" s="29"/>
      <c r="J582" s="29"/>
      <c r="K582" s="29"/>
      <c r="L582" s="30"/>
    </row>
    <row r="583" spans="1:12">
      <c r="A583" s="31"/>
      <c r="B583" s="26" t="s">
        <v>321</v>
      </c>
      <c r="C583" s="33">
        <v>0</v>
      </c>
      <c r="D583" s="33">
        <v>10</v>
      </c>
      <c r="E583" s="33">
        <v>17</v>
      </c>
      <c r="F583" s="33">
        <v>0</v>
      </c>
      <c r="G583" s="33">
        <v>27</v>
      </c>
      <c r="H583" s="28"/>
      <c r="I583" s="29"/>
      <c r="J583" s="29"/>
      <c r="K583" s="29"/>
      <c r="L583" s="30"/>
    </row>
    <row r="584" spans="1:12">
      <c r="A584" s="31"/>
      <c r="B584" s="26" t="s">
        <v>322</v>
      </c>
      <c r="C584" s="33">
        <v>0</v>
      </c>
      <c r="D584" s="33">
        <v>5</v>
      </c>
      <c r="E584" s="33">
        <v>9</v>
      </c>
      <c r="F584" s="33">
        <v>1</v>
      </c>
      <c r="G584" s="33">
        <v>15</v>
      </c>
      <c r="H584" s="28"/>
      <c r="I584" s="29"/>
      <c r="J584" s="29"/>
      <c r="K584" s="29"/>
      <c r="L584" s="30"/>
    </row>
    <row r="585" spans="1:12">
      <c r="A585" s="31"/>
      <c r="B585" s="26" t="s">
        <v>323</v>
      </c>
      <c r="C585" s="33">
        <v>0</v>
      </c>
      <c r="D585" s="33">
        <v>7</v>
      </c>
      <c r="E585" s="33">
        <v>12</v>
      </c>
      <c r="F585" s="33">
        <v>3</v>
      </c>
      <c r="G585" s="33">
        <v>22</v>
      </c>
      <c r="H585" s="28"/>
      <c r="I585" s="29"/>
      <c r="J585" s="29"/>
      <c r="K585" s="29"/>
      <c r="L585" s="30"/>
    </row>
    <row r="586" spans="1:12">
      <c r="A586" s="31"/>
      <c r="B586" s="26" t="s">
        <v>324</v>
      </c>
      <c r="C586" s="33">
        <v>0</v>
      </c>
      <c r="D586" s="33">
        <v>9</v>
      </c>
      <c r="E586" s="33">
        <v>9</v>
      </c>
      <c r="F586" s="33">
        <v>0</v>
      </c>
      <c r="G586" s="33">
        <v>18</v>
      </c>
      <c r="H586" s="28"/>
      <c r="I586" s="29"/>
      <c r="J586" s="29"/>
      <c r="K586" s="29"/>
      <c r="L586" s="30"/>
    </row>
    <row r="587" spans="1:12">
      <c r="A587" s="31"/>
      <c r="B587" s="26" t="s">
        <v>325</v>
      </c>
      <c r="C587" s="33">
        <v>0</v>
      </c>
      <c r="D587" s="33">
        <v>4</v>
      </c>
      <c r="E587" s="33">
        <v>6</v>
      </c>
      <c r="F587" s="33">
        <v>0</v>
      </c>
      <c r="G587" s="33">
        <v>10</v>
      </c>
      <c r="H587" s="28"/>
      <c r="I587" s="29"/>
      <c r="J587" s="29"/>
      <c r="K587" s="29"/>
      <c r="L587" s="30"/>
    </row>
    <row r="588" spans="1:12">
      <c r="A588" s="31"/>
      <c r="B588" s="26" t="s">
        <v>326</v>
      </c>
      <c r="C588" s="33">
        <v>0</v>
      </c>
      <c r="D588" s="33">
        <v>15</v>
      </c>
      <c r="E588" s="33">
        <v>8</v>
      </c>
      <c r="F588" s="33">
        <v>0</v>
      </c>
      <c r="G588" s="33">
        <v>23</v>
      </c>
      <c r="H588" s="28"/>
      <c r="I588" s="29"/>
      <c r="J588" s="29"/>
      <c r="K588" s="29"/>
      <c r="L588" s="30"/>
    </row>
    <row r="589" spans="1:12">
      <c r="A589" s="31"/>
      <c r="B589" s="26" t="s">
        <v>327</v>
      </c>
      <c r="C589" s="33">
        <v>0</v>
      </c>
      <c r="D589" s="33">
        <v>11</v>
      </c>
      <c r="E589" s="33">
        <v>25</v>
      </c>
      <c r="F589" s="33">
        <v>0</v>
      </c>
      <c r="G589" s="33">
        <v>36</v>
      </c>
      <c r="H589" s="28"/>
      <c r="I589" s="29"/>
      <c r="J589" s="29"/>
      <c r="K589" s="29"/>
      <c r="L589" s="30"/>
    </row>
    <row r="590" spans="1:12">
      <c r="A590" s="31"/>
      <c r="B590" s="26" t="s">
        <v>328</v>
      </c>
      <c r="C590" s="33">
        <v>0</v>
      </c>
      <c r="D590" s="33">
        <v>8</v>
      </c>
      <c r="E590" s="33">
        <v>11</v>
      </c>
      <c r="F590" s="33">
        <v>2</v>
      </c>
      <c r="G590" s="33">
        <v>21</v>
      </c>
      <c r="H590" s="28"/>
      <c r="I590" s="29"/>
      <c r="J590" s="29"/>
      <c r="K590" s="29"/>
      <c r="L590" s="30"/>
    </row>
    <row r="591" spans="1:12">
      <c r="A591" s="31"/>
      <c r="B591" s="26" t="s">
        <v>329</v>
      </c>
      <c r="C591" s="33">
        <v>0</v>
      </c>
      <c r="D591" s="33">
        <v>13</v>
      </c>
      <c r="E591" s="33">
        <v>13</v>
      </c>
      <c r="F591" s="33">
        <v>0</v>
      </c>
      <c r="G591" s="33">
        <v>26</v>
      </c>
      <c r="H591" s="28"/>
      <c r="I591" s="29"/>
      <c r="J591" s="29"/>
      <c r="K591" s="29"/>
      <c r="L591" s="30"/>
    </row>
    <row r="592" spans="1:12">
      <c r="A592" s="31"/>
      <c r="B592" s="26" t="s">
        <v>330</v>
      </c>
      <c r="C592" s="33">
        <v>0</v>
      </c>
      <c r="D592" s="33">
        <v>10</v>
      </c>
      <c r="E592" s="33">
        <v>18</v>
      </c>
      <c r="F592" s="33">
        <v>0</v>
      </c>
      <c r="G592" s="33">
        <v>28</v>
      </c>
      <c r="H592" s="28"/>
      <c r="I592" s="29"/>
      <c r="J592" s="29"/>
      <c r="K592" s="29"/>
      <c r="L592" s="30"/>
    </row>
    <row r="593" spans="1:12">
      <c r="A593" s="31"/>
      <c r="B593" s="26" t="s">
        <v>331</v>
      </c>
      <c r="C593" s="33">
        <v>0</v>
      </c>
      <c r="D593" s="33">
        <v>11</v>
      </c>
      <c r="E593" s="33">
        <v>20</v>
      </c>
      <c r="F593" s="33">
        <v>0</v>
      </c>
      <c r="G593" s="33">
        <v>31</v>
      </c>
      <c r="H593" s="28"/>
      <c r="I593" s="29"/>
      <c r="J593" s="29"/>
      <c r="K593" s="29"/>
      <c r="L593" s="30"/>
    </row>
    <row r="594" spans="1:12">
      <c r="A594" s="31"/>
      <c r="B594" s="26" t="s">
        <v>332</v>
      </c>
      <c r="C594" s="33">
        <v>0</v>
      </c>
      <c r="D594" s="33">
        <v>12</v>
      </c>
      <c r="E594" s="33">
        <v>16</v>
      </c>
      <c r="F594" s="33">
        <v>0</v>
      </c>
      <c r="G594" s="33">
        <v>28</v>
      </c>
      <c r="H594" s="28"/>
      <c r="I594" s="29"/>
      <c r="J594" s="29"/>
      <c r="K594" s="29"/>
      <c r="L594" s="30"/>
    </row>
    <row r="595" spans="1:12">
      <c r="A595" s="31"/>
      <c r="B595" s="26" t="s">
        <v>333</v>
      </c>
      <c r="C595" s="33">
        <v>0</v>
      </c>
      <c r="D595" s="33">
        <v>14</v>
      </c>
      <c r="E595" s="33">
        <v>19</v>
      </c>
      <c r="F595" s="33">
        <v>2</v>
      </c>
      <c r="G595" s="33">
        <v>35</v>
      </c>
      <c r="H595" s="28"/>
      <c r="I595" s="29"/>
      <c r="J595" s="29"/>
      <c r="K595" s="29"/>
      <c r="L595" s="30"/>
    </row>
    <row r="596" spans="1:12">
      <c r="A596" s="31"/>
      <c r="B596" s="26" t="s">
        <v>334</v>
      </c>
      <c r="C596" s="33">
        <v>0</v>
      </c>
      <c r="D596" s="33">
        <v>14</v>
      </c>
      <c r="E596" s="33">
        <v>27</v>
      </c>
      <c r="F596" s="33">
        <v>3</v>
      </c>
      <c r="G596" s="33">
        <v>44</v>
      </c>
      <c r="H596" s="28"/>
      <c r="I596" s="29"/>
      <c r="J596" s="29"/>
      <c r="K596" s="29"/>
      <c r="L596" s="30"/>
    </row>
    <row r="597" spans="1:12">
      <c r="A597" s="31"/>
      <c r="B597" s="26" t="s">
        <v>335</v>
      </c>
      <c r="C597" s="33">
        <v>0</v>
      </c>
      <c r="D597" s="33">
        <v>15</v>
      </c>
      <c r="E597" s="33">
        <v>23</v>
      </c>
      <c r="F597" s="33">
        <v>1</v>
      </c>
      <c r="G597" s="33">
        <v>39</v>
      </c>
      <c r="H597" s="28"/>
      <c r="I597" s="29"/>
      <c r="J597" s="29"/>
      <c r="K597" s="29"/>
      <c r="L597" s="30"/>
    </row>
    <row r="598" spans="1:12">
      <c r="A598" s="31"/>
      <c r="B598" s="26" t="s">
        <v>336</v>
      </c>
      <c r="C598" s="33">
        <v>0</v>
      </c>
      <c r="D598" s="33">
        <v>8</v>
      </c>
      <c r="E598" s="33">
        <v>20</v>
      </c>
      <c r="F598" s="33">
        <v>0</v>
      </c>
      <c r="G598" s="33">
        <v>28</v>
      </c>
      <c r="H598" s="28"/>
      <c r="I598" s="29"/>
      <c r="J598" s="29"/>
      <c r="K598" s="29"/>
      <c r="L598" s="30"/>
    </row>
    <row r="599" spans="1:12">
      <c r="A599" s="31"/>
      <c r="B599" s="26" t="s">
        <v>337</v>
      </c>
      <c r="C599" s="33">
        <v>0</v>
      </c>
      <c r="D599" s="33">
        <v>10</v>
      </c>
      <c r="E599" s="33">
        <v>14</v>
      </c>
      <c r="F599" s="33">
        <v>1</v>
      </c>
      <c r="G599" s="33">
        <v>25</v>
      </c>
      <c r="H599" s="28"/>
      <c r="I599" s="29"/>
      <c r="J599" s="29"/>
      <c r="K599" s="29"/>
      <c r="L599" s="30"/>
    </row>
    <row r="600" spans="1:12">
      <c r="A600" s="31"/>
      <c r="B600" s="26" t="s">
        <v>338</v>
      </c>
      <c r="C600" s="33">
        <v>0</v>
      </c>
      <c r="D600" s="33">
        <v>7</v>
      </c>
      <c r="E600" s="33">
        <v>24</v>
      </c>
      <c r="F600" s="33">
        <v>0</v>
      </c>
      <c r="G600" s="33">
        <v>31</v>
      </c>
      <c r="H600" s="28"/>
      <c r="I600" s="29"/>
      <c r="J600" s="29"/>
      <c r="K600" s="29"/>
      <c r="L600" s="30"/>
    </row>
    <row r="601" spans="1:12">
      <c r="A601" s="31"/>
      <c r="B601" s="26" t="s">
        <v>339</v>
      </c>
      <c r="C601" s="33">
        <v>0</v>
      </c>
      <c r="D601" s="33">
        <v>10</v>
      </c>
      <c r="E601" s="33">
        <v>19</v>
      </c>
      <c r="F601" s="33">
        <v>1</v>
      </c>
      <c r="G601" s="33">
        <v>30</v>
      </c>
      <c r="H601" s="28"/>
      <c r="I601" s="29"/>
      <c r="J601" s="29"/>
      <c r="K601" s="29"/>
      <c r="L601" s="30"/>
    </row>
    <row r="602" spans="1:12">
      <c r="A602" s="31"/>
      <c r="B602" s="26" t="s">
        <v>340</v>
      </c>
      <c r="C602" s="33">
        <v>0</v>
      </c>
      <c r="D602" s="33">
        <v>13</v>
      </c>
      <c r="E602" s="33">
        <v>18</v>
      </c>
      <c r="F602" s="33">
        <v>3</v>
      </c>
      <c r="G602" s="33">
        <v>34</v>
      </c>
      <c r="H602" s="28"/>
      <c r="I602" s="29"/>
      <c r="J602" s="29"/>
      <c r="K602" s="29"/>
      <c r="L602" s="30"/>
    </row>
    <row r="603" spans="1:12">
      <c r="A603" s="31"/>
      <c r="B603" s="26" t="s">
        <v>341</v>
      </c>
      <c r="C603" s="33">
        <v>0</v>
      </c>
      <c r="D603" s="33">
        <v>3</v>
      </c>
      <c r="E603" s="33">
        <v>14</v>
      </c>
      <c r="F603" s="33">
        <v>0</v>
      </c>
      <c r="G603" s="33">
        <v>17</v>
      </c>
      <c r="H603" s="28"/>
      <c r="I603" s="29"/>
      <c r="J603" s="29"/>
      <c r="K603" s="29"/>
      <c r="L603" s="30"/>
    </row>
    <row r="604" spans="1:12">
      <c r="A604" s="31"/>
      <c r="B604" s="26" t="s">
        <v>342</v>
      </c>
      <c r="C604" s="33">
        <v>0</v>
      </c>
      <c r="D604" s="33">
        <v>2</v>
      </c>
      <c r="E604" s="33">
        <v>11</v>
      </c>
      <c r="F604" s="33">
        <v>0</v>
      </c>
      <c r="G604" s="33">
        <v>13</v>
      </c>
      <c r="H604" s="28"/>
      <c r="I604" s="29"/>
      <c r="J604" s="29"/>
      <c r="K604" s="29"/>
      <c r="L604" s="30"/>
    </row>
    <row r="605" spans="1:12">
      <c r="A605" s="31"/>
      <c r="B605" s="26" t="s">
        <v>343</v>
      </c>
      <c r="C605" s="33">
        <v>0</v>
      </c>
      <c r="D605" s="33">
        <v>21</v>
      </c>
      <c r="E605" s="33">
        <v>47</v>
      </c>
      <c r="F605" s="33">
        <v>2</v>
      </c>
      <c r="G605" s="33">
        <v>70</v>
      </c>
      <c r="H605" s="28"/>
      <c r="I605" s="29"/>
      <c r="J605" s="29"/>
      <c r="K605" s="29"/>
      <c r="L605" s="30"/>
    </row>
    <row r="606" spans="1:12">
      <c r="A606" s="31"/>
      <c r="B606" s="26" t="s">
        <v>344</v>
      </c>
      <c r="C606" s="33">
        <v>0</v>
      </c>
      <c r="D606" s="33">
        <v>11</v>
      </c>
      <c r="E606" s="33">
        <v>16</v>
      </c>
      <c r="F606" s="33">
        <v>3</v>
      </c>
      <c r="G606" s="33">
        <v>30</v>
      </c>
      <c r="H606" s="28"/>
      <c r="I606" s="29"/>
      <c r="J606" s="29"/>
      <c r="K606" s="29"/>
      <c r="L606" s="30"/>
    </row>
    <row r="607" spans="1:12">
      <c r="A607" s="31"/>
      <c r="B607" s="26" t="s">
        <v>345</v>
      </c>
      <c r="C607" s="33">
        <v>0</v>
      </c>
      <c r="D607" s="33">
        <v>9</v>
      </c>
      <c r="E607" s="33">
        <v>22</v>
      </c>
      <c r="F607" s="33">
        <v>3</v>
      </c>
      <c r="G607" s="33">
        <v>34</v>
      </c>
      <c r="H607" s="28"/>
      <c r="I607" s="29"/>
      <c r="J607" s="29"/>
      <c r="K607" s="29"/>
      <c r="L607" s="30"/>
    </row>
    <row r="608" spans="1:12">
      <c r="A608" s="31"/>
      <c r="B608" s="26" t="s">
        <v>346</v>
      </c>
      <c r="C608" s="33">
        <v>0</v>
      </c>
      <c r="D608" s="33">
        <v>5</v>
      </c>
      <c r="E608" s="33">
        <v>11</v>
      </c>
      <c r="F608" s="33">
        <v>1</v>
      </c>
      <c r="G608" s="33">
        <v>17</v>
      </c>
      <c r="H608" s="28"/>
      <c r="I608" s="29"/>
      <c r="J608" s="29"/>
      <c r="K608" s="29"/>
      <c r="L608" s="30"/>
    </row>
    <row r="609" spans="1:12">
      <c r="A609" s="31"/>
      <c r="B609" s="26" t="s">
        <v>347</v>
      </c>
      <c r="C609" s="33">
        <v>0</v>
      </c>
      <c r="D609" s="33">
        <v>6</v>
      </c>
      <c r="E609" s="33">
        <v>14</v>
      </c>
      <c r="F609" s="33">
        <v>1</v>
      </c>
      <c r="G609" s="33">
        <v>21</v>
      </c>
      <c r="H609" s="28"/>
      <c r="I609" s="29"/>
      <c r="J609" s="29"/>
      <c r="K609" s="29"/>
      <c r="L609" s="30"/>
    </row>
    <row r="610" spans="1:12">
      <c r="A610" s="31"/>
      <c r="B610" s="26" t="s">
        <v>348</v>
      </c>
      <c r="C610" s="33">
        <v>0</v>
      </c>
      <c r="D610" s="33">
        <v>8</v>
      </c>
      <c r="E610" s="33">
        <v>23</v>
      </c>
      <c r="F610" s="33">
        <v>3</v>
      </c>
      <c r="G610" s="33">
        <v>34</v>
      </c>
      <c r="H610" s="28"/>
      <c r="I610" s="29"/>
      <c r="J610" s="29"/>
      <c r="K610" s="29"/>
      <c r="L610" s="30"/>
    </row>
    <row r="611" spans="1:12">
      <c r="A611" s="31"/>
      <c r="B611" s="26" t="s">
        <v>349</v>
      </c>
      <c r="C611" s="33">
        <v>0</v>
      </c>
      <c r="D611" s="33">
        <v>9</v>
      </c>
      <c r="E611" s="33">
        <v>23</v>
      </c>
      <c r="F611" s="33">
        <v>4</v>
      </c>
      <c r="G611" s="33">
        <v>36</v>
      </c>
      <c r="H611" s="28"/>
      <c r="I611" s="29"/>
      <c r="J611" s="29"/>
      <c r="K611" s="29"/>
      <c r="L611" s="30"/>
    </row>
    <row r="612" spans="1:12">
      <c r="A612" s="31"/>
      <c r="B612" s="26" t="s">
        <v>350</v>
      </c>
      <c r="C612" s="33">
        <v>0</v>
      </c>
      <c r="D612" s="33">
        <v>2</v>
      </c>
      <c r="E612" s="33">
        <v>10</v>
      </c>
      <c r="F612" s="33">
        <v>0</v>
      </c>
      <c r="G612" s="33">
        <v>12</v>
      </c>
      <c r="H612" s="28"/>
      <c r="I612" s="29"/>
      <c r="J612" s="29"/>
      <c r="K612" s="29"/>
      <c r="L612" s="30"/>
    </row>
    <row r="613" spans="1:12">
      <c r="A613" s="31"/>
      <c r="B613" s="26" t="s">
        <v>351</v>
      </c>
      <c r="C613" s="33">
        <v>0</v>
      </c>
      <c r="D613" s="33">
        <v>6</v>
      </c>
      <c r="E613" s="33">
        <v>17</v>
      </c>
      <c r="F613" s="33">
        <v>4</v>
      </c>
      <c r="G613" s="33">
        <v>27</v>
      </c>
      <c r="H613" s="28"/>
      <c r="I613" s="29"/>
      <c r="J613" s="29"/>
      <c r="K613" s="29"/>
      <c r="L613" s="30"/>
    </row>
    <row r="614" spans="1:12">
      <c r="A614" s="31"/>
      <c r="B614" s="26" t="s">
        <v>352</v>
      </c>
      <c r="C614" s="33">
        <v>0</v>
      </c>
      <c r="D614" s="33">
        <v>4</v>
      </c>
      <c r="E614" s="33">
        <v>13</v>
      </c>
      <c r="F614" s="33">
        <v>0</v>
      </c>
      <c r="G614" s="33">
        <v>17</v>
      </c>
      <c r="H614" s="28"/>
      <c r="I614" s="29"/>
      <c r="J614" s="29"/>
      <c r="K614" s="29"/>
      <c r="L614" s="30"/>
    </row>
    <row r="615" spans="1:12">
      <c r="A615" s="31"/>
      <c r="B615" s="26" t="s">
        <v>353</v>
      </c>
      <c r="C615" s="33">
        <v>0</v>
      </c>
      <c r="D615" s="33">
        <v>10</v>
      </c>
      <c r="E615" s="33">
        <v>13</v>
      </c>
      <c r="F615" s="33">
        <v>3</v>
      </c>
      <c r="G615" s="33">
        <v>26</v>
      </c>
      <c r="H615" s="28"/>
      <c r="I615" s="29"/>
      <c r="J615" s="29"/>
      <c r="K615" s="29"/>
      <c r="L615" s="30"/>
    </row>
    <row r="616" spans="1:12">
      <c r="A616" s="31"/>
      <c r="B616" s="26" t="s">
        <v>354</v>
      </c>
      <c r="C616" s="33">
        <v>0</v>
      </c>
      <c r="D616" s="33">
        <v>0</v>
      </c>
      <c r="E616" s="33">
        <v>0</v>
      </c>
      <c r="F616" s="33">
        <v>0</v>
      </c>
      <c r="G616" s="33">
        <v>0</v>
      </c>
      <c r="H616" s="28"/>
      <c r="I616" s="29"/>
      <c r="J616" s="29"/>
      <c r="K616" s="29"/>
      <c r="L616" s="30"/>
    </row>
    <row r="617" spans="1:12">
      <c r="A617" s="31"/>
      <c r="B617" s="26" t="s">
        <v>355</v>
      </c>
      <c r="C617" s="33">
        <v>0</v>
      </c>
      <c r="D617" s="33">
        <v>13</v>
      </c>
      <c r="E617" s="33">
        <v>30</v>
      </c>
      <c r="F617" s="33">
        <v>2</v>
      </c>
      <c r="G617" s="33">
        <v>45</v>
      </c>
      <c r="H617" s="28"/>
      <c r="I617" s="29"/>
      <c r="J617" s="29"/>
      <c r="K617" s="29"/>
      <c r="L617" s="30"/>
    </row>
    <row r="618" spans="1:12">
      <c r="A618" s="31"/>
      <c r="B618" s="26" t="s">
        <v>356</v>
      </c>
      <c r="C618" s="33">
        <v>0</v>
      </c>
      <c r="D618" s="33">
        <v>4</v>
      </c>
      <c r="E618" s="33">
        <v>12</v>
      </c>
      <c r="F618" s="33">
        <v>1</v>
      </c>
      <c r="G618" s="33">
        <v>17</v>
      </c>
      <c r="H618" s="28"/>
      <c r="I618" s="29"/>
      <c r="J618" s="29"/>
      <c r="K618" s="29"/>
      <c r="L618" s="30"/>
    </row>
    <row r="619" spans="1:12">
      <c r="A619" s="31"/>
      <c r="B619" s="26" t="s">
        <v>357</v>
      </c>
      <c r="C619" s="33">
        <v>0</v>
      </c>
      <c r="D619" s="33">
        <v>17</v>
      </c>
      <c r="E619" s="33">
        <v>27</v>
      </c>
      <c r="F619" s="33">
        <v>7</v>
      </c>
      <c r="G619" s="33">
        <v>51</v>
      </c>
      <c r="H619" s="28"/>
      <c r="I619" s="29"/>
      <c r="J619" s="29"/>
      <c r="K619" s="29"/>
      <c r="L619" s="30"/>
    </row>
    <row r="620" spans="1:12">
      <c r="A620" s="31"/>
      <c r="B620" s="26" t="s">
        <v>358</v>
      </c>
      <c r="C620" s="33">
        <v>0</v>
      </c>
      <c r="D620" s="33">
        <v>18</v>
      </c>
      <c r="E620" s="33">
        <v>31</v>
      </c>
      <c r="F620" s="33">
        <v>7</v>
      </c>
      <c r="G620" s="33">
        <v>56</v>
      </c>
      <c r="H620" s="28"/>
      <c r="I620" s="29"/>
      <c r="J620" s="29"/>
      <c r="K620" s="29"/>
      <c r="L620" s="30"/>
    </row>
    <row r="621" spans="1:12">
      <c r="A621" s="31"/>
      <c r="B621" s="26" t="s">
        <v>359</v>
      </c>
      <c r="C621" s="33">
        <v>0</v>
      </c>
      <c r="D621" s="33">
        <v>12</v>
      </c>
      <c r="E621" s="33">
        <v>28</v>
      </c>
      <c r="F621" s="33">
        <v>3</v>
      </c>
      <c r="G621" s="33">
        <v>43</v>
      </c>
      <c r="H621" s="28"/>
      <c r="I621" s="29"/>
      <c r="J621" s="29"/>
      <c r="K621" s="29"/>
      <c r="L621" s="30"/>
    </row>
    <row r="622" spans="1:12">
      <c r="A622" s="31"/>
      <c r="B622" s="26" t="s">
        <v>360</v>
      </c>
      <c r="C622" s="33">
        <v>0</v>
      </c>
      <c r="D622" s="33">
        <v>11</v>
      </c>
      <c r="E622" s="33">
        <v>34</v>
      </c>
      <c r="F622" s="33">
        <v>3</v>
      </c>
      <c r="G622" s="33">
        <v>48</v>
      </c>
      <c r="H622" s="28"/>
      <c r="I622" s="29"/>
      <c r="J622" s="29"/>
      <c r="K622" s="29"/>
      <c r="L622" s="30"/>
    </row>
    <row r="623" spans="1:12">
      <c r="A623" s="31"/>
      <c r="B623" s="26" t="s">
        <v>361</v>
      </c>
      <c r="C623" s="33">
        <v>0</v>
      </c>
      <c r="D623" s="33">
        <v>7</v>
      </c>
      <c r="E623" s="33">
        <v>27</v>
      </c>
      <c r="F623" s="33">
        <v>2</v>
      </c>
      <c r="G623" s="33">
        <v>36</v>
      </c>
      <c r="H623" s="28"/>
      <c r="I623" s="29"/>
      <c r="J623" s="29"/>
      <c r="K623" s="29"/>
      <c r="L623" s="30"/>
    </row>
    <row r="624" spans="1:12">
      <c r="A624" s="31"/>
      <c r="B624" s="26" t="s">
        <v>362</v>
      </c>
      <c r="C624" s="33">
        <v>0</v>
      </c>
      <c r="D624" s="33">
        <v>14</v>
      </c>
      <c r="E624" s="33">
        <v>31</v>
      </c>
      <c r="F624" s="33">
        <v>2</v>
      </c>
      <c r="G624" s="33">
        <v>47</v>
      </c>
      <c r="H624" s="28"/>
      <c r="I624" s="29"/>
      <c r="J624" s="29"/>
      <c r="K624" s="29"/>
      <c r="L624" s="30"/>
    </row>
    <row r="625" spans="1:12">
      <c r="A625" s="31"/>
      <c r="B625" s="26" t="s">
        <v>363</v>
      </c>
      <c r="C625" s="33">
        <v>0</v>
      </c>
      <c r="D625" s="33">
        <v>11</v>
      </c>
      <c r="E625" s="33">
        <v>18</v>
      </c>
      <c r="F625" s="33">
        <v>3</v>
      </c>
      <c r="G625" s="33">
        <v>32</v>
      </c>
      <c r="H625" s="28"/>
      <c r="I625" s="29"/>
      <c r="J625" s="29"/>
      <c r="K625" s="29"/>
      <c r="L625" s="30"/>
    </row>
    <row r="626" spans="1:12">
      <c r="A626" s="31"/>
      <c r="B626" s="26" t="s">
        <v>364</v>
      </c>
      <c r="C626" s="33">
        <v>0</v>
      </c>
      <c r="D626" s="33">
        <v>12</v>
      </c>
      <c r="E626" s="33">
        <v>24</v>
      </c>
      <c r="F626" s="33">
        <v>6</v>
      </c>
      <c r="G626" s="33">
        <v>42</v>
      </c>
      <c r="H626" s="28"/>
      <c r="I626" s="29"/>
      <c r="J626" s="29"/>
      <c r="K626" s="29"/>
      <c r="L626" s="30"/>
    </row>
    <row r="627" spans="1:12">
      <c r="A627" s="31"/>
      <c r="B627" s="26" t="s">
        <v>365</v>
      </c>
      <c r="C627" s="33">
        <v>0</v>
      </c>
      <c r="D627" s="33">
        <v>18</v>
      </c>
      <c r="E627" s="33">
        <v>37</v>
      </c>
      <c r="F627" s="33">
        <v>3</v>
      </c>
      <c r="G627" s="33">
        <v>58</v>
      </c>
      <c r="H627" s="28"/>
      <c r="I627" s="29"/>
      <c r="J627" s="29"/>
      <c r="K627" s="29"/>
      <c r="L627" s="30"/>
    </row>
    <row r="628" spans="1:12">
      <c r="A628" s="31"/>
      <c r="B628" s="26" t="s">
        <v>366</v>
      </c>
      <c r="C628" s="33">
        <v>0</v>
      </c>
      <c r="D628" s="33">
        <v>10</v>
      </c>
      <c r="E628" s="33">
        <v>23</v>
      </c>
      <c r="F628" s="33">
        <v>7</v>
      </c>
      <c r="G628" s="33">
        <v>40</v>
      </c>
      <c r="H628" s="28"/>
      <c r="I628" s="29"/>
      <c r="J628" s="29"/>
      <c r="K628" s="29"/>
      <c r="L628" s="30"/>
    </row>
    <row r="629" spans="1:12">
      <c r="A629" s="31"/>
      <c r="B629" s="26" t="s">
        <v>367</v>
      </c>
      <c r="C629" s="33">
        <v>0</v>
      </c>
      <c r="D629" s="33">
        <v>7</v>
      </c>
      <c r="E629" s="33">
        <v>14</v>
      </c>
      <c r="F629" s="33">
        <v>1</v>
      </c>
      <c r="G629" s="33">
        <v>22</v>
      </c>
      <c r="H629" s="28"/>
      <c r="I629" s="29"/>
      <c r="J629" s="29"/>
      <c r="K629" s="29"/>
      <c r="L629" s="30"/>
    </row>
    <row r="630" spans="1:12">
      <c r="A630" s="31"/>
      <c r="B630" s="26" t="s">
        <v>368</v>
      </c>
      <c r="C630" s="33">
        <v>0</v>
      </c>
      <c r="D630" s="33">
        <v>6</v>
      </c>
      <c r="E630" s="33">
        <v>24</v>
      </c>
      <c r="F630" s="33">
        <v>2</v>
      </c>
      <c r="G630" s="33">
        <v>32</v>
      </c>
      <c r="H630" s="28"/>
      <c r="I630" s="29"/>
      <c r="J630" s="29"/>
      <c r="K630" s="29"/>
      <c r="L630" s="30"/>
    </row>
    <row r="631" spans="1:12">
      <c r="A631" s="31"/>
      <c r="B631" s="26" t="s">
        <v>369</v>
      </c>
      <c r="C631" s="33">
        <v>0</v>
      </c>
      <c r="D631" s="33">
        <v>6</v>
      </c>
      <c r="E631" s="33">
        <v>23</v>
      </c>
      <c r="F631" s="33">
        <v>6</v>
      </c>
      <c r="G631" s="33">
        <v>35</v>
      </c>
      <c r="H631" s="28"/>
      <c r="I631" s="29"/>
      <c r="J631" s="29"/>
      <c r="K631" s="29"/>
      <c r="L631" s="30"/>
    </row>
    <row r="632" spans="1:12">
      <c r="A632" s="31"/>
      <c r="B632" s="26" t="s">
        <v>370</v>
      </c>
      <c r="C632" s="33">
        <v>0</v>
      </c>
      <c r="D632" s="33">
        <v>10</v>
      </c>
      <c r="E632" s="33">
        <v>35</v>
      </c>
      <c r="F632" s="33">
        <v>6</v>
      </c>
      <c r="G632" s="33">
        <v>51</v>
      </c>
      <c r="H632" s="28"/>
      <c r="I632" s="29"/>
      <c r="J632" s="29"/>
      <c r="K632" s="29"/>
      <c r="L632" s="30"/>
    </row>
    <row r="633" spans="1:12">
      <c r="A633" s="31"/>
      <c r="B633" s="26" t="s">
        <v>371</v>
      </c>
      <c r="C633" s="33">
        <v>0</v>
      </c>
      <c r="D633" s="33">
        <v>7</v>
      </c>
      <c r="E633" s="33">
        <v>20</v>
      </c>
      <c r="F633" s="33">
        <v>2</v>
      </c>
      <c r="G633" s="33">
        <v>29</v>
      </c>
      <c r="H633" s="28"/>
      <c r="I633" s="29"/>
      <c r="J633" s="29"/>
      <c r="K633" s="29"/>
      <c r="L633" s="30"/>
    </row>
    <row r="634" spans="1:12">
      <c r="A634" s="31"/>
      <c r="B634" s="26" t="s">
        <v>372</v>
      </c>
      <c r="C634" s="33">
        <v>0</v>
      </c>
      <c r="D634" s="33">
        <v>9</v>
      </c>
      <c r="E634" s="33">
        <v>24</v>
      </c>
      <c r="F634" s="33">
        <v>3</v>
      </c>
      <c r="G634" s="33">
        <v>36</v>
      </c>
      <c r="H634" s="28"/>
      <c r="I634" s="29"/>
      <c r="J634" s="29"/>
      <c r="K634" s="29"/>
      <c r="L634" s="30"/>
    </row>
    <row r="635" spans="1:12">
      <c r="A635" s="31"/>
      <c r="B635" s="26" t="s">
        <v>373</v>
      </c>
      <c r="C635" s="33">
        <v>0</v>
      </c>
      <c r="D635" s="33">
        <v>20</v>
      </c>
      <c r="E635" s="33">
        <v>20</v>
      </c>
      <c r="F635" s="33">
        <v>5</v>
      </c>
      <c r="G635" s="33">
        <v>45</v>
      </c>
      <c r="H635" s="28"/>
      <c r="I635" s="29"/>
      <c r="J635" s="29"/>
      <c r="K635" s="29"/>
      <c r="L635" s="30"/>
    </row>
    <row r="636" spans="1:12">
      <c r="A636" s="31"/>
      <c r="B636" s="26" t="s">
        <v>374</v>
      </c>
      <c r="C636" s="33">
        <v>0</v>
      </c>
      <c r="D636" s="33">
        <v>19</v>
      </c>
      <c r="E636" s="33">
        <v>23</v>
      </c>
      <c r="F636" s="33">
        <v>3</v>
      </c>
      <c r="G636" s="33">
        <v>45</v>
      </c>
    </row>
    <row r="637" spans="1:12">
      <c r="A637" s="31"/>
      <c r="B637" s="26" t="s">
        <v>375</v>
      </c>
      <c r="C637" s="33">
        <v>0</v>
      </c>
      <c r="D637" s="33">
        <v>6</v>
      </c>
      <c r="E637" s="33">
        <v>21</v>
      </c>
      <c r="F637" s="33">
        <v>0</v>
      </c>
      <c r="G637" s="33">
        <v>27</v>
      </c>
    </row>
    <row r="638" spans="1:12">
      <c r="A638" s="31"/>
      <c r="B638" s="26" t="s">
        <v>376</v>
      </c>
      <c r="C638" s="33">
        <v>0</v>
      </c>
      <c r="D638" s="33">
        <v>5</v>
      </c>
      <c r="E638" s="33">
        <v>24</v>
      </c>
      <c r="F638" s="33">
        <v>3</v>
      </c>
      <c r="G638" s="33">
        <v>32</v>
      </c>
    </row>
    <row r="639" spans="1:12">
      <c r="A639" s="31"/>
      <c r="B639" s="26" t="s">
        <v>377</v>
      </c>
      <c r="C639" s="33">
        <v>0</v>
      </c>
      <c r="D639" s="33">
        <v>7</v>
      </c>
      <c r="E639" s="33">
        <v>20</v>
      </c>
      <c r="F639" s="33">
        <v>1</v>
      </c>
      <c r="G639" s="33">
        <v>28</v>
      </c>
    </row>
    <row r="640" spans="1:12">
      <c r="A640" s="31"/>
      <c r="B640" s="26" t="s">
        <v>378</v>
      </c>
      <c r="C640" s="33">
        <v>0</v>
      </c>
      <c r="D640" s="33">
        <v>5</v>
      </c>
      <c r="E640" s="33">
        <v>20</v>
      </c>
      <c r="F640" s="33">
        <v>6</v>
      </c>
      <c r="G640" s="33">
        <v>31</v>
      </c>
    </row>
    <row r="641" spans="1:7">
      <c r="A641" s="31"/>
      <c r="B641" s="26" t="s">
        <v>379</v>
      </c>
      <c r="C641" s="33">
        <v>0</v>
      </c>
      <c r="D641" s="33">
        <v>5</v>
      </c>
      <c r="E641" s="33">
        <v>15</v>
      </c>
      <c r="F641" s="33">
        <v>4</v>
      </c>
      <c r="G641" s="33">
        <v>24</v>
      </c>
    </row>
    <row r="642" spans="1:7">
      <c r="A642" s="31"/>
      <c r="B642" s="26" t="s">
        <v>380</v>
      </c>
      <c r="C642" s="33">
        <v>0</v>
      </c>
      <c r="D642" s="33">
        <v>6</v>
      </c>
      <c r="E642" s="33">
        <v>18</v>
      </c>
      <c r="F642" s="33">
        <v>2</v>
      </c>
      <c r="G642" s="33">
        <v>26</v>
      </c>
    </row>
    <row r="643" spans="1:7">
      <c r="A643" s="31"/>
      <c r="B643" s="26" t="s">
        <v>381</v>
      </c>
      <c r="C643" s="33">
        <v>0</v>
      </c>
      <c r="D643" s="33">
        <v>5</v>
      </c>
      <c r="E643" s="33">
        <v>19</v>
      </c>
      <c r="F643" s="33">
        <v>2</v>
      </c>
      <c r="G643" s="33">
        <v>26</v>
      </c>
    </row>
    <row r="644" spans="1:7">
      <c r="A644" s="31"/>
      <c r="B644" s="26" t="s">
        <v>382</v>
      </c>
      <c r="C644" s="33">
        <v>0</v>
      </c>
      <c r="D644" s="33">
        <v>10</v>
      </c>
      <c r="E644" s="33">
        <v>22</v>
      </c>
      <c r="F644" s="33">
        <v>1</v>
      </c>
      <c r="G644" s="33">
        <v>33</v>
      </c>
    </row>
    <row r="645" spans="1:7">
      <c r="A645" s="31"/>
      <c r="B645" s="26" t="s">
        <v>383</v>
      </c>
      <c r="C645" s="33">
        <v>0</v>
      </c>
      <c r="D645" s="33">
        <v>9</v>
      </c>
      <c r="E645" s="33">
        <v>26</v>
      </c>
      <c r="F645" s="33">
        <v>5</v>
      </c>
      <c r="G645" s="33">
        <v>40</v>
      </c>
    </row>
    <row r="646" spans="1:7">
      <c r="A646" s="31"/>
      <c r="B646" s="26" t="s">
        <v>384</v>
      </c>
      <c r="C646" s="33">
        <v>0</v>
      </c>
      <c r="D646" s="33">
        <v>13</v>
      </c>
      <c r="E646" s="33">
        <v>24</v>
      </c>
      <c r="F646" s="33">
        <v>2</v>
      </c>
      <c r="G646" s="33">
        <v>39</v>
      </c>
    </row>
    <row r="647" spans="1:7">
      <c r="A647" s="31"/>
      <c r="B647" s="26" t="s">
        <v>385</v>
      </c>
      <c r="C647" s="33">
        <v>0</v>
      </c>
      <c r="D647" s="33">
        <v>11</v>
      </c>
      <c r="E647" s="33">
        <v>19</v>
      </c>
      <c r="F647" s="33">
        <v>1</v>
      </c>
      <c r="G647" s="33">
        <v>31</v>
      </c>
    </row>
    <row r="648" spans="1:7">
      <c r="A648" s="31"/>
      <c r="B648" s="26" t="s">
        <v>386</v>
      </c>
      <c r="C648" s="33">
        <v>0</v>
      </c>
      <c r="D648" s="33">
        <v>9</v>
      </c>
      <c r="E648" s="33">
        <v>32</v>
      </c>
      <c r="F648" s="33">
        <v>2</v>
      </c>
      <c r="G648" s="33">
        <v>43</v>
      </c>
    </row>
    <row r="649" spans="1:7">
      <c r="A649" s="31"/>
      <c r="B649" s="26" t="s">
        <v>387</v>
      </c>
      <c r="C649" s="33">
        <v>0</v>
      </c>
      <c r="D649" s="33">
        <v>7</v>
      </c>
      <c r="E649" s="33">
        <v>18</v>
      </c>
      <c r="F649" s="33">
        <v>4</v>
      </c>
      <c r="G649" s="33">
        <v>29</v>
      </c>
    </row>
    <row r="650" spans="1:7">
      <c r="A650" s="31"/>
      <c r="B650" s="26" t="s">
        <v>388</v>
      </c>
      <c r="C650" s="33">
        <v>0</v>
      </c>
      <c r="D650" s="33">
        <v>2</v>
      </c>
      <c r="E650" s="33">
        <v>15</v>
      </c>
      <c r="F650" s="33">
        <v>1</v>
      </c>
      <c r="G650" s="33">
        <v>18</v>
      </c>
    </row>
    <row r="651" spans="1:7">
      <c r="A651" s="31"/>
      <c r="B651" s="26" t="s">
        <v>389</v>
      </c>
      <c r="C651" s="33">
        <v>0</v>
      </c>
      <c r="D651" s="33">
        <v>5</v>
      </c>
      <c r="E651" s="33">
        <v>23</v>
      </c>
      <c r="F651" s="33">
        <v>1</v>
      </c>
      <c r="G651" s="33">
        <v>29</v>
      </c>
    </row>
    <row r="652" spans="1:7">
      <c r="B652" s="26" t="s">
        <v>390</v>
      </c>
      <c r="C652" s="33">
        <v>0</v>
      </c>
      <c r="D652" s="33">
        <v>8</v>
      </c>
      <c r="E652" s="33">
        <v>17</v>
      </c>
      <c r="F652" s="33">
        <v>6</v>
      </c>
      <c r="G652" s="33">
        <v>31</v>
      </c>
    </row>
    <row r="653" spans="1:7">
      <c r="B653" s="26" t="s">
        <v>391</v>
      </c>
      <c r="C653" s="33">
        <v>0</v>
      </c>
      <c r="D653" s="33">
        <v>9</v>
      </c>
      <c r="E653" s="33">
        <v>21</v>
      </c>
      <c r="F653" s="33">
        <v>5</v>
      </c>
      <c r="G653" s="33">
        <v>35</v>
      </c>
    </row>
    <row r="654" spans="1:7">
      <c r="B654" s="26" t="s">
        <v>392</v>
      </c>
      <c r="C654" s="33">
        <v>0</v>
      </c>
      <c r="D654" s="33">
        <v>12</v>
      </c>
      <c r="E654" s="33">
        <v>12</v>
      </c>
      <c r="F654" s="33">
        <v>3</v>
      </c>
      <c r="G654" s="33">
        <v>27</v>
      </c>
    </row>
    <row r="655" spans="1:7">
      <c r="B655" s="26" t="s">
        <v>393</v>
      </c>
      <c r="C655" s="33">
        <v>0</v>
      </c>
      <c r="D655" s="33">
        <v>12</v>
      </c>
      <c r="E655" s="33">
        <v>12</v>
      </c>
      <c r="F655" s="33">
        <v>3</v>
      </c>
      <c r="G655" s="33">
        <v>27</v>
      </c>
    </row>
    <row r="656" spans="1:7">
      <c r="B656" s="26" t="s">
        <v>394</v>
      </c>
      <c r="C656" s="33">
        <v>0</v>
      </c>
      <c r="D656" s="33">
        <v>12</v>
      </c>
      <c r="E656" s="33">
        <v>12</v>
      </c>
      <c r="F656" s="33">
        <v>3</v>
      </c>
      <c r="G656" s="33">
        <v>27</v>
      </c>
    </row>
    <row r="657" spans="2:7">
      <c r="B657" s="26" t="s">
        <v>395</v>
      </c>
      <c r="C657" s="33">
        <v>0</v>
      </c>
      <c r="D657" s="33">
        <v>6</v>
      </c>
      <c r="E657" s="33">
        <v>13</v>
      </c>
      <c r="F657" s="33">
        <v>1</v>
      </c>
      <c r="G657" s="33">
        <v>20</v>
      </c>
    </row>
    <row r="658" spans="2:7">
      <c r="B658" s="26" t="s">
        <v>396</v>
      </c>
      <c r="C658" s="33">
        <v>0</v>
      </c>
      <c r="D658" s="33">
        <v>5</v>
      </c>
      <c r="E658" s="33">
        <v>22</v>
      </c>
      <c r="F658" s="33">
        <v>4</v>
      </c>
      <c r="G658" s="33">
        <v>31</v>
      </c>
    </row>
    <row r="659" spans="2:7">
      <c r="B659" s="26" t="s">
        <v>397</v>
      </c>
      <c r="C659" s="33">
        <v>0</v>
      </c>
      <c r="D659" s="33">
        <v>10</v>
      </c>
      <c r="E659" s="33">
        <v>17</v>
      </c>
      <c r="F659" s="33">
        <v>2</v>
      </c>
      <c r="G659" s="33">
        <v>29</v>
      </c>
    </row>
    <row r="660" spans="2:7">
      <c r="B660" s="26" t="s">
        <v>398</v>
      </c>
      <c r="C660" s="33">
        <v>0</v>
      </c>
      <c r="D660" s="33">
        <v>7</v>
      </c>
      <c r="E660" s="33">
        <v>24</v>
      </c>
      <c r="F660" s="33">
        <v>1</v>
      </c>
      <c r="G660" s="33">
        <v>32</v>
      </c>
    </row>
    <row r="661" spans="2:7">
      <c r="B661" s="26" t="s">
        <v>399</v>
      </c>
      <c r="C661" s="33">
        <v>0</v>
      </c>
      <c r="D661" s="33">
        <v>5</v>
      </c>
      <c r="E661" s="33">
        <v>28</v>
      </c>
      <c r="F661" s="33">
        <v>0</v>
      </c>
      <c r="G661" s="33">
        <v>33</v>
      </c>
    </row>
    <row r="662" spans="2:7">
      <c r="B662" s="26" t="s">
        <v>400</v>
      </c>
      <c r="C662" s="33">
        <v>0</v>
      </c>
      <c r="D662" s="33">
        <v>15</v>
      </c>
      <c r="E662" s="33">
        <v>19</v>
      </c>
      <c r="F662" s="33">
        <v>1</v>
      </c>
      <c r="G662" s="33">
        <v>35</v>
      </c>
    </row>
    <row r="663" spans="2:7">
      <c r="B663" s="26" t="s">
        <v>401</v>
      </c>
      <c r="C663" s="33">
        <v>0</v>
      </c>
      <c r="D663" s="33">
        <v>14</v>
      </c>
      <c r="E663" s="33">
        <v>20</v>
      </c>
      <c r="F663" s="33">
        <v>3</v>
      </c>
      <c r="G663" s="33">
        <v>37</v>
      </c>
    </row>
    <row r="664" spans="2:7">
      <c r="B664" s="26" t="s">
        <v>402</v>
      </c>
      <c r="C664" s="33">
        <v>0</v>
      </c>
      <c r="D664" s="33">
        <v>13</v>
      </c>
      <c r="E664" s="33">
        <v>15</v>
      </c>
      <c r="F664" s="33">
        <v>4</v>
      </c>
      <c r="G664" s="33">
        <v>32</v>
      </c>
    </row>
    <row r="665" spans="2:7">
      <c r="B665" s="26" t="s">
        <v>403</v>
      </c>
      <c r="C665" s="33">
        <v>0</v>
      </c>
      <c r="D665" s="33">
        <v>13</v>
      </c>
      <c r="E665" s="33">
        <v>21</v>
      </c>
      <c r="F665" s="33">
        <v>3</v>
      </c>
      <c r="G665" s="33">
        <v>37</v>
      </c>
    </row>
    <row r="666" spans="2:7">
      <c r="B666" s="26" t="s">
        <v>404</v>
      </c>
      <c r="C666" s="33">
        <v>0</v>
      </c>
      <c r="D666" s="33">
        <v>7</v>
      </c>
      <c r="E666" s="33">
        <v>25</v>
      </c>
      <c r="F666" s="33">
        <v>3</v>
      </c>
      <c r="G666" s="33">
        <v>35</v>
      </c>
    </row>
    <row r="667" spans="2:7">
      <c r="B667" s="26" t="s">
        <v>405</v>
      </c>
      <c r="C667" s="33">
        <v>0</v>
      </c>
      <c r="D667" s="33">
        <v>12</v>
      </c>
      <c r="E667" s="33">
        <v>14</v>
      </c>
      <c r="F667" s="33">
        <v>3</v>
      </c>
      <c r="G667" s="33">
        <v>29</v>
      </c>
    </row>
    <row r="668" spans="2:7">
      <c r="B668" s="26" t="s">
        <v>406</v>
      </c>
      <c r="C668" s="33">
        <v>0</v>
      </c>
      <c r="D668" s="33">
        <v>8</v>
      </c>
      <c r="E668" s="33">
        <v>23</v>
      </c>
      <c r="F668" s="33">
        <v>2</v>
      </c>
      <c r="G668" s="33">
        <v>33</v>
      </c>
    </row>
    <row r="669" spans="2:7">
      <c r="B669" s="26" t="s">
        <v>407</v>
      </c>
      <c r="C669" s="33">
        <v>0</v>
      </c>
      <c r="D669" s="33">
        <v>10</v>
      </c>
      <c r="E669" s="33">
        <v>28</v>
      </c>
      <c r="F669" s="33">
        <v>3</v>
      </c>
      <c r="G669" s="33">
        <v>41</v>
      </c>
    </row>
    <row r="670" spans="2:7">
      <c r="B670" s="26" t="s">
        <v>408</v>
      </c>
      <c r="C670" s="33">
        <v>0</v>
      </c>
      <c r="D670" s="33">
        <v>6</v>
      </c>
      <c r="E670" s="33">
        <v>16</v>
      </c>
      <c r="F670" s="33">
        <v>0</v>
      </c>
      <c r="G670" s="33">
        <v>22</v>
      </c>
    </row>
    <row r="671" spans="2:7">
      <c r="B671" s="26" t="s">
        <v>409</v>
      </c>
      <c r="C671" s="33">
        <v>0</v>
      </c>
      <c r="D671" s="33">
        <v>3</v>
      </c>
      <c r="E671" s="33">
        <v>22</v>
      </c>
      <c r="F671" s="33">
        <v>4</v>
      </c>
      <c r="G671" s="33">
        <v>29</v>
      </c>
    </row>
    <row r="672" spans="2:7">
      <c r="B672" s="26" t="s">
        <v>410</v>
      </c>
      <c r="C672" s="33">
        <v>0</v>
      </c>
      <c r="D672" s="33">
        <v>11</v>
      </c>
      <c r="E672" s="33">
        <v>21</v>
      </c>
      <c r="F672" s="33">
        <v>5</v>
      </c>
      <c r="G672" s="33">
        <v>37</v>
      </c>
    </row>
    <row r="673" spans="2:7">
      <c r="B673" s="26" t="s">
        <v>411</v>
      </c>
      <c r="C673" s="33">
        <v>0</v>
      </c>
      <c r="D673" s="33">
        <v>11</v>
      </c>
      <c r="E673" s="33">
        <v>19</v>
      </c>
      <c r="F673" s="33">
        <v>0</v>
      </c>
      <c r="G673" s="33">
        <v>30</v>
      </c>
    </row>
    <row r="674" spans="2:7">
      <c r="B674" s="26" t="s">
        <v>412</v>
      </c>
      <c r="C674" s="33">
        <v>0</v>
      </c>
      <c r="D674" s="33">
        <v>7</v>
      </c>
      <c r="E674" s="33">
        <v>20</v>
      </c>
      <c r="F674" s="33">
        <v>2</v>
      </c>
      <c r="G674" s="33">
        <v>29</v>
      </c>
    </row>
    <row r="675" spans="2:7">
      <c r="B675" s="26" t="s">
        <v>413</v>
      </c>
      <c r="C675" s="33">
        <v>0</v>
      </c>
      <c r="D675" s="33">
        <v>3</v>
      </c>
      <c r="E675" s="33">
        <v>5</v>
      </c>
      <c r="F675" s="33">
        <v>1</v>
      </c>
      <c r="G675" s="33">
        <v>9</v>
      </c>
    </row>
    <row r="676" spans="2:7">
      <c r="B676" s="26" t="s">
        <v>414</v>
      </c>
      <c r="C676" s="33">
        <v>0</v>
      </c>
      <c r="D676" s="33">
        <v>6</v>
      </c>
      <c r="E676" s="33">
        <v>20</v>
      </c>
      <c r="F676" s="33">
        <v>4</v>
      </c>
      <c r="G676" s="33">
        <v>30</v>
      </c>
    </row>
    <row r="677" spans="2:7">
      <c r="B677" s="26" t="s">
        <v>415</v>
      </c>
      <c r="C677" s="33">
        <v>0</v>
      </c>
      <c r="D677" s="33">
        <f>$D$91</f>
        <v>13</v>
      </c>
      <c r="E677" s="33">
        <f>$E$91</f>
        <v>16</v>
      </c>
      <c r="F677" s="33">
        <f>$F$91</f>
        <v>1</v>
      </c>
      <c r="G677" s="33">
        <f>$G$91</f>
        <v>30</v>
      </c>
    </row>
    <row r="678" spans="2:7">
      <c r="B678" s="26" t="s">
        <v>416</v>
      </c>
      <c r="C678" s="33">
        <v>0</v>
      </c>
      <c r="D678" s="33">
        <v>8</v>
      </c>
      <c r="E678" s="33">
        <v>16</v>
      </c>
      <c r="F678" s="33">
        <v>0</v>
      </c>
      <c r="G678" s="33">
        <v>24</v>
      </c>
    </row>
    <row r="679" spans="2:7">
      <c r="B679" s="26" t="s">
        <v>417</v>
      </c>
      <c r="C679" s="33">
        <v>0</v>
      </c>
      <c r="D679" s="33">
        <v>9</v>
      </c>
      <c r="E679" s="33">
        <v>19</v>
      </c>
      <c r="F679" s="33">
        <v>3</v>
      </c>
      <c r="G679" s="33">
        <v>31</v>
      </c>
    </row>
    <row r="680" spans="2:7">
      <c r="B680" s="26" t="s">
        <v>418</v>
      </c>
      <c r="C680" s="33">
        <v>0</v>
      </c>
      <c r="D680" s="33">
        <v>5</v>
      </c>
      <c r="E680" s="33">
        <v>14</v>
      </c>
      <c r="F680" s="33">
        <v>1</v>
      </c>
      <c r="G680" s="33">
        <v>20</v>
      </c>
    </row>
    <row r="681" spans="2:7">
      <c r="B681" s="26" t="s">
        <v>419</v>
      </c>
      <c r="C681" s="33">
        <v>0</v>
      </c>
      <c r="D681" s="33">
        <v>5</v>
      </c>
      <c r="E681" s="33">
        <v>20</v>
      </c>
      <c r="F681" s="33">
        <v>3</v>
      </c>
      <c r="G681" s="33">
        <v>28</v>
      </c>
    </row>
    <row r="682" spans="2:7">
      <c r="B682" s="26" t="s">
        <v>420</v>
      </c>
      <c r="C682" s="33">
        <v>0</v>
      </c>
      <c r="D682" s="33">
        <v>8</v>
      </c>
      <c r="E682" s="33">
        <v>15</v>
      </c>
      <c r="F682" s="33">
        <v>4</v>
      </c>
      <c r="G682" s="33">
        <v>27</v>
      </c>
    </row>
    <row r="683" spans="2:7">
      <c r="B683" s="26" t="s">
        <v>421</v>
      </c>
      <c r="C683" s="33">
        <v>0</v>
      </c>
      <c r="D683" s="33">
        <v>10</v>
      </c>
      <c r="E683" s="33">
        <v>14</v>
      </c>
      <c r="F683" s="33">
        <v>3</v>
      </c>
      <c r="G683" s="33">
        <v>27</v>
      </c>
    </row>
    <row r="684" spans="2:7">
      <c r="B684" s="26" t="s">
        <v>422</v>
      </c>
      <c r="C684" s="33">
        <v>0</v>
      </c>
      <c r="D684" s="33">
        <v>10</v>
      </c>
      <c r="E684" s="33">
        <v>20</v>
      </c>
      <c r="F684" s="33">
        <v>2</v>
      </c>
      <c r="G684" s="33">
        <v>32</v>
      </c>
    </row>
    <row r="685" spans="2:7">
      <c r="B685" s="26" t="s">
        <v>423</v>
      </c>
      <c r="C685" s="33">
        <v>0</v>
      </c>
      <c r="D685" s="33">
        <v>7</v>
      </c>
      <c r="E685" s="33">
        <v>12</v>
      </c>
      <c r="F685" s="33">
        <v>4</v>
      </c>
      <c r="G685" s="33">
        <v>23</v>
      </c>
    </row>
    <row r="686" spans="2:7">
      <c r="B686" s="26" t="s">
        <v>424</v>
      </c>
      <c r="C686" s="33">
        <v>0</v>
      </c>
      <c r="D686" s="33">
        <v>7</v>
      </c>
      <c r="E686" s="33">
        <v>24</v>
      </c>
      <c r="F686" s="33">
        <v>4</v>
      </c>
      <c r="G686" s="33">
        <v>35</v>
      </c>
    </row>
    <row r="687" spans="2:7">
      <c r="B687" s="26" t="s">
        <v>425</v>
      </c>
      <c r="C687" s="33">
        <v>0</v>
      </c>
      <c r="D687" s="33">
        <v>3</v>
      </c>
      <c r="E687" s="33">
        <v>16</v>
      </c>
      <c r="F687" s="33">
        <v>6</v>
      </c>
      <c r="G687" s="33">
        <v>25</v>
      </c>
    </row>
    <row r="688" spans="2:7">
      <c r="B688" s="26" t="s">
        <v>426</v>
      </c>
      <c r="C688" s="33">
        <v>0</v>
      </c>
      <c r="D688" s="33">
        <v>12</v>
      </c>
      <c r="E688" s="33">
        <v>17</v>
      </c>
      <c r="F688" s="33">
        <v>3</v>
      </c>
      <c r="G688" s="33">
        <v>32</v>
      </c>
    </row>
    <row r="689" spans="2:7">
      <c r="B689" s="26" t="s">
        <v>427</v>
      </c>
      <c r="C689" s="33">
        <v>0</v>
      </c>
      <c r="D689" s="33">
        <v>6</v>
      </c>
      <c r="E689" s="33">
        <v>13</v>
      </c>
      <c r="F689" s="33">
        <v>0</v>
      </c>
      <c r="G689" s="33">
        <v>19</v>
      </c>
    </row>
    <row r="690" spans="2:7">
      <c r="B690" s="26" t="s">
        <v>428</v>
      </c>
      <c r="C690" s="33">
        <v>0</v>
      </c>
      <c r="D690" s="33">
        <v>6</v>
      </c>
      <c r="E690" s="33">
        <v>18</v>
      </c>
      <c r="F690" s="33">
        <v>0</v>
      </c>
      <c r="G690" s="33">
        <v>24</v>
      </c>
    </row>
    <row r="691" spans="2:7">
      <c r="B691" s="26" t="s">
        <v>429</v>
      </c>
      <c r="C691" s="33">
        <v>0</v>
      </c>
      <c r="D691" s="33">
        <v>7</v>
      </c>
      <c r="E691" s="33">
        <v>27</v>
      </c>
      <c r="F691" s="33">
        <v>0</v>
      </c>
      <c r="G691" s="33">
        <v>34</v>
      </c>
    </row>
    <row r="692" spans="2:7">
      <c r="B692" s="26" t="s">
        <v>430</v>
      </c>
      <c r="C692" s="33">
        <v>0</v>
      </c>
      <c r="D692" s="33">
        <v>3</v>
      </c>
      <c r="E692" s="33">
        <v>20</v>
      </c>
      <c r="F692" s="33">
        <v>1</v>
      </c>
      <c r="G692" s="33">
        <v>24</v>
      </c>
    </row>
    <row r="693" spans="2:7">
      <c r="B693" s="26" t="s">
        <v>431</v>
      </c>
      <c r="C693" s="33">
        <v>0</v>
      </c>
      <c r="D693" s="33">
        <v>3</v>
      </c>
      <c r="E693" s="33">
        <v>20</v>
      </c>
      <c r="F693" s="33">
        <v>1</v>
      </c>
      <c r="G693" s="33">
        <v>24</v>
      </c>
    </row>
    <row r="694" spans="2:7">
      <c r="B694" s="26" t="s">
        <v>432</v>
      </c>
      <c r="C694" s="33">
        <v>0</v>
      </c>
      <c r="D694" s="33">
        <v>10</v>
      </c>
      <c r="E694" s="33">
        <v>32</v>
      </c>
      <c r="F694" s="33">
        <v>2</v>
      </c>
      <c r="G694" s="33">
        <v>44</v>
      </c>
    </row>
    <row r="695" spans="2:7">
      <c r="B695" s="26" t="s">
        <v>433</v>
      </c>
      <c r="C695" s="33">
        <v>0</v>
      </c>
      <c r="D695" s="33">
        <v>7</v>
      </c>
      <c r="E695" s="33">
        <v>27</v>
      </c>
      <c r="F695" s="33">
        <v>3</v>
      </c>
      <c r="G695" s="33">
        <v>37</v>
      </c>
    </row>
    <row r="696" spans="2:7">
      <c r="B696" s="26" t="s">
        <v>434</v>
      </c>
      <c r="C696" s="33">
        <v>0</v>
      </c>
      <c r="D696" s="33">
        <v>18</v>
      </c>
      <c r="E696" s="33">
        <v>36</v>
      </c>
      <c r="F696" s="33">
        <v>5</v>
      </c>
      <c r="G696" s="33">
        <v>59</v>
      </c>
    </row>
    <row r="697" spans="2:7">
      <c r="B697" s="26" t="s">
        <v>435</v>
      </c>
      <c r="C697" s="33">
        <v>0</v>
      </c>
      <c r="D697" s="33">
        <v>10</v>
      </c>
      <c r="E697" s="33">
        <v>27</v>
      </c>
      <c r="F697" s="33">
        <v>4</v>
      </c>
      <c r="G697" s="33">
        <v>41</v>
      </c>
    </row>
    <row r="698" spans="2:7">
      <c r="B698" s="26" t="s">
        <v>436</v>
      </c>
      <c r="C698" s="33">
        <v>0</v>
      </c>
      <c r="D698" s="33">
        <f>$D$91</f>
        <v>13</v>
      </c>
      <c r="E698" s="33">
        <f>$E$91</f>
        <v>16</v>
      </c>
      <c r="F698" s="33">
        <f>$F$91</f>
        <v>1</v>
      </c>
      <c r="G698" s="33">
        <f>$G$91</f>
        <v>30</v>
      </c>
    </row>
    <row r="699" spans="2:7">
      <c r="B699" s="26" t="s">
        <v>437</v>
      </c>
      <c r="C699" s="33">
        <v>0</v>
      </c>
      <c r="D699" s="33">
        <v>5</v>
      </c>
      <c r="E699" s="33">
        <v>15</v>
      </c>
      <c r="F699" s="33">
        <v>3</v>
      </c>
      <c r="G699" s="33">
        <v>23</v>
      </c>
    </row>
    <row r="700" spans="2:7">
      <c r="B700" s="26" t="s">
        <v>438</v>
      </c>
      <c r="C700" s="33">
        <v>0</v>
      </c>
      <c r="D700" s="33">
        <v>9</v>
      </c>
      <c r="E700" s="33">
        <v>29</v>
      </c>
      <c r="F700" s="33">
        <v>1</v>
      </c>
      <c r="G700" s="33">
        <v>39</v>
      </c>
    </row>
    <row r="701" spans="2:7">
      <c r="B701" s="26" t="s">
        <v>439</v>
      </c>
      <c r="C701" s="33">
        <v>0</v>
      </c>
      <c r="D701" s="33">
        <v>4</v>
      </c>
      <c r="E701" s="33">
        <v>12</v>
      </c>
      <c r="F701" s="33">
        <v>1</v>
      </c>
      <c r="G701" s="33">
        <v>17</v>
      </c>
    </row>
    <row r="702" spans="2:7">
      <c r="B702" s="26" t="s">
        <v>440</v>
      </c>
      <c r="C702" s="33">
        <v>0</v>
      </c>
      <c r="D702" s="33">
        <v>9</v>
      </c>
      <c r="E702" s="33">
        <v>24</v>
      </c>
      <c r="F702" s="33">
        <v>2</v>
      </c>
      <c r="G702" s="33">
        <v>35</v>
      </c>
    </row>
    <row r="703" spans="2:7">
      <c r="B703" s="26" t="s">
        <v>441</v>
      </c>
      <c r="C703" s="33">
        <v>0</v>
      </c>
      <c r="D703" s="33">
        <v>4</v>
      </c>
      <c r="E703" s="33">
        <v>25</v>
      </c>
      <c r="F703" s="33">
        <v>1</v>
      </c>
      <c r="G703" s="33">
        <v>30</v>
      </c>
    </row>
    <row r="704" spans="2:7">
      <c r="B704" s="26" t="s">
        <v>442</v>
      </c>
      <c r="C704" s="33">
        <v>0</v>
      </c>
      <c r="D704" s="33">
        <v>20</v>
      </c>
      <c r="E704" s="33">
        <v>31</v>
      </c>
      <c r="F704" s="33">
        <v>4</v>
      </c>
      <c r="G704" s="33">
        <v>55</v>
      </c>
    </row>
    <row r="705" spans="2:7">
      <c r="B705" s="26" t="s">
        <v>443</v>
      </c>
      <c r="C705" s="33">
        <v>0</v>
      </c>
      <c r="D705" s="33">
        <v>8</v>
      </c>
      <c r="E705" s="33">
        <v>34</v>
      </c>
      <c r="F705" s="33">
        <v>2</v>
      </c>
      <c r="G705" s="33">
        <v>44</v>
      </c>
    </row>
    <row r="706" spans="2:7">
      <c r="B706" s="26" t="s">
        <v>444</v>
      </c>
      <c r="C706" s="33">
        <v>0</v>
      </c>
      <c r="D706" s="33">
        <v>15</v>
      </c>
      <c r="E706" s="33">
        <v>24</v>
      </c>
      <c r="F706" s="33">
        <v>4</v>
      </c>
      <c r="G706" s="33">
        <v>43</v>
      </c>
    </row>
    <row r="707" spans="2:7">
      <c r="B707" s="26" t="s">
        <v>445</v>
      </c>
      <c r="C707" s="33">
        <v>0</v>
      </c>
      <c r="D707" s="33">
        <v>8</v>
      </c>
      <c r="E707" s="33">
        <v>35</v>
      </c>
      <c r="F707" s="33">
        <v>3</v>
      </c>
      <c r="G707" s="33">
        <v>46</v>
      </c>
    </row>
    <row r="708" spans="2:7">
      <c r="B708" s="26" t="s">
        <v>446</v>
      </c>
      <c r="C708" s="33">
        <v>0</v>
      </c>
      <c r="D708" s="33">
        <v>6</v>
      </c>
      <c r="E708" s="33">
        <v>25</v>
      </c>
      <c r="F708" s="33">
        <v>4</v>
      </c>
      <c r="G708" s="33">
        <v>35</v>
      </c>
    </row>
    <row r="709" spans="2:7">
      <c r="B709" s="26" t="s">
        <v>447</v>
      </c>
      <c r="C709" s="33">
        <v>0</v>
      </c>
      <c r="D709" s="33">
        <v>12</v>
      </c>
      <c r="E709" s="33">
        <v>16</v>
      </c>
      <c r="F709" s="33">
        <v>5</v>
      </c>
      <c r="G709" s="33">
        <v>33</v>
      </c>
    </row>
    <row r="710" spans="2:7">
      <c r="B710" s="26" t="s">
        <v>448</v>
      </c>
      <c r="C710" s="33">
        <v>0</v>
      </c>
      <c r="D710" s="33">
        <v>11</v>
      </c>
      <c r="E710" s="33">
        <v>20</v>
      </c>
      <c r="F710" s="33">
        <v>3</v>
      </c>
      <c r="G710" s="33">
        <v>34</v>
      </c>
    </row>
    <row r="711" spans="2:7">
      <c r="B711" s="26" t="s">
        <v>449</v>
      </c>
      <c r="C711" s="33">
        <v>0</v>
      </c>
      <c r="D711" s="33">
        <v>8</v>
      </c>
      <c r="E711" s="33">
        <v>18</v>
      </c>
      <c r="F711" s="33">
        <v>5</v>
      </c>
      <c r="G711" s="33">
        <v>31</v>
      </c>
    </row>
    <row r="712" spans="2:7">
      <c r="B712" s="26" t="s">
        <v>450</v>
      </c>
      <c r="C712" s="33">
        <v>0</v>
      </c>
      <c r="D712" s="33">
        <v>8</v>
      </c>
      <c r="E712" s="33">
        <v>23</v>
      </c>
      <c r="F712" s="33">
        <v>6</v>
      </c>
      <c r="G712" s="33">
        <v>37</v>
      </c>
    </row>
    <row r="713" spans="2:7">
      <c r="B713" s="26" t="s">
        <v>451</v>
      </c>
      <c r="C713" s="33">
        <v>0</v>
      </c>
      <c r="D713" s="33">
        <v>3</v>
      </c>
      <c r="E713" s="33">
        <v>20</v>
      </c>
      <c r="F713" s="33">
        <v>3</v>
      </c>
      <c r="G713" s="33">
        <v>26</v>
      </c>
    </row>
    <row r="714" spans="2:7">
      <c r="B714" s="26" t="s">
        <v>452</v>
      </c>
      <c r="C714" s="33">
        <v>0</v>
      </c>
      <c r="D714" s="33">
        <v>5</v>
      </c>
      <c r="E714" s="33">
        <v>30</v>
      </c>
      <c r="F714" s="33">
        <v>2</v>
      </c>
      <c r="G714" s="33">
        <v>37</v>
      </c>
    </row>
    <row r="715" spans="2:7">
      <c r="B715" s="26" t="s">
        <v>453</v>
      </c>
      <c r="C715" s="33">
        <v>0</v>
      </c>
      <c r="D715" s="33">
        <v>7</v>
      </c>
      <c r="E715" s="33">
        <v>28</v>
      </c>
      <c r="F715" s="33">
        <v>1</v>
      </c>
      <c r="G715" s="33">
        <v>36</v>
      </c>
    </row>
    <row r="716" spans="2:7">
      <c r="B716" s="26" t="s">
        <v>454</v>
      </c>
      <c r="C716" s="33">
        <v>0</v>
      </c>
      <c r="D716" s="33">
        <v>8</v>
      </c>
      <c r="E716" s="33">
        <v>27</v>
      </c>
      <c r="F716" s="33">
        <v>5</v>
      </c>
      <c r="G716" s="33">
        <v>40</v>
      </c>
    </row>
    <row r="717" spans="2:7">
      <c r="B717" s="26" t="s">
        <v>455</v>
      </c>
      <c r="C717" s="33">
        <v>0</v>
      </c>
      <c r="D717" s="33">
        <v>7</v>
      </c>
      <c r="E717" s="33">
        <v>28</v>
      </c>
      <c r="F717" s="33">
        <v>4</v>
      </c>
      <c r="G717" s="33">
        <v>39</v>
      </c>
    </row>
    <row r="718" spans="2:7">
      <c r="B718" s="26" t="s">
        <v>456</v>
      </c>
      <c r="C718" s="33">
        <v>0</v>
      </c>
      <c r="D718" s="33">
        <v>5</v>
      </c>
      <c r="E718" s="33">
        <v>25</v>
      </c>
      <c r="F718" s="33">
        <v>3</v>
      </c>
      <c r="G718" s="33">
        <v>33</v>
      </c>
    </row>
    <row r="719" spans="2:7">
      <c r="B719" s="26" t="s">
        <v>457</v>
      </c>
      <c r="C719" s="33">
        <v>0</v>
      </c>
      <c r="D719" s="33">
        <v>8</v>
      </c>
      <c r="E719" s="33">
        <v>25</v>
      </c>
      <c r="F719" s="33">
        <v>3</v>
      </c>
      <c r="G719" s="33">
        <v>36</v>
      </c>
    </row>
    <row r="720" spans="2:7">
      <c r="B720" s="26" t="s">
        <v>458</v>
      </c>
      <c r="C720" s="33">
        <v>0</v>
      </c>
      <c r="D720" s="33">
        <v>7</v>
      </c>
      <c r="E720" s="33">
        <v>8</v>
      </c>
      <c r="F720" s="33">
        <v>2</v>
      </c>
      <c r="G720" s="33">
        <v>17</v>
      </c>
    </row>
    <row r="721" spans="2:7">
      <c r="B721" s="26" t="s">
        <v>459</v>
      </c>
      <c r="C721" s="33">
        <v>0</v>
      </c>
      <c r="D721" s="33">
        <v>5</v>
      </c>
      <c r="E721" s="33">
        <v>9</v>
      </c>
      <c r="F721" s="33">
        <v>2</v>
      </c>
      <c r="G721" s="33">
        <v>16</v>
      </c>
    </row>
    <row r="722" spans="2:7">
      <c r="B722" s="26" t="s">
        <v>460</v>
      </c>
      <c r="C722" s="33">
        <v>0</v>
      </c>
      <c r="D722" s="33">
        <v>6</v>
      </c>
      <c r="E722" s="33">
        <v>20</v>
      </c>
      <c r="F722" s="33">
        <v>3</v>
      </c>
      <c r="G722" s="33">
        <v>29</v>
      </c>
    </row>
    <row r="723" spans="2:7">
      <c r="B723" s="26" t="s">
        <v>461</v>
      </c>
      <c r="C723" s="33">
        <v>0</v>
      </c>
      <c r="D723" s="33">
        <v>9</v>
      </c>
      <c r="E723" s="33">
        <v>13</v>
      </c>
      <c r="F723" s="33">
        <v>3</v>
      </c>
      <c r="G723" s="33">
        <v>25</v>
      </c>
    </row>
    <row r="724" spans="2:7">
      <c r="B724" s="26" t="s">
        <v>462</v>
      </c>
      <c r="C724" s="33">
        <v>0</v>
      </c>
      <c r="D724" s="33">
        <v>11</v>
      </c>
      <c r="E724" s="33">
        <v>13</v>
      </c>
      <c r="F724" s="33">
        <v>6</v>
      </c>
      <c r="G724" s="33">
        <v>30</v>
      </c>
    </row>
    <row r="725" spans="2:7">
      <c r="B725" s="26" t="s">
        <v>463</v>
      </c>
      <c r="C725" s="33">
        <v>0</v>
      </c>
      <c r="D725" s="33">
        <v>6</v>
      </c>
      <c r="E725" s="33">
        <v>27</v>
      </c>
      <c r="F725" s="33">
        <v>5</v>
      </c>
      <c r="G725" s="33">
        <v>38</v>
      </c>
    </row>
    <row r="726" spans="2:7">
      <c r="B726" s="26" t="s">
        <v>464</v>
      </c>
      <c r="C726" s="33">
        <v>0</v>
      </c>
      <c r="D726" s="33">
        <v>17</v>
      </c>
      <c r="E726" s="33">
        <v>34</v>
      </c>
      <c r="F726" s="33">
        <v>3</v>
      </c>
      <c r="G726" s="33">
        <v>54</v>
      </c>
    </row>
    <row r="727" spans="2:7">
      <c r="B727" s="26" t="s">
        <v>465</v>
      </c>
      <c r="C727" s="33">
        <v>0</v>
      </c>
      <c r="D727" s="33">
        <v>5</v>
      </c>
      <c r="E727" s="33">
        <v>21</v>
      </c>
      <c r="F727" s="33">
        <v>8</v>
      </c>
      <c r="G727" s="33">
        <v>34</v>
      </c>
    </row>
    <row r="728" spans="2:7">
      <c r="B728" s="26" t="s">
        <v>466</v>
      </c>
      <c r="C728" s="33">
        <v>0</v>
      </c>
      <c r="D728" s="33">
        <v>6</v>
      </c>
      <c r="E728" s="33">
        <v>19</v>
      </c>
      <c r="F728" s="33">
        <v>3</v>
      </c>
      <c r="G728" s="33">
        <v>28</v>
      </c>
    </row>
    <row r="729" spans="2:7">
      <c r="B729" s="26" t="s">
        <v>467</v>
      </c>
      <c r="C729" s="33">
        <v>0</v>
      </c>
      <c r="D729" s="33">
        <v>7</v>
      </c>
      <c r="E729" s="33">
        <v>24</v>
      </c>
      <c r="F729" s="33">
        <v>2</v>
      </c>
      <c r="G729" s="33">
        <v>33</v>
      </c>
    </row>
    <row r="730" spans="2:7">
      <c r="B730" s="26" t="s">
        <v>468</v>
      </c>
      <c r="C730" s="33">
        <v>0</v>
      </c>
      <c r="D730" s="33">
        <v>8</v>
      </c>
      <c r="E730" s="33">
        <v>23</v>
      </c>
      <c r="F730" s="33">
        <v>6</v>
      </c>
      <c r="G730" s="33">
        <v>37</v>
      </c>
    </row>
    <row r="731" spans="2:7">
      <c r="B731" s="26" t="s">
        <v>469</v>
      </c>
      <c r="C731" s="33">
        <v>0</v>
      </c>
      <c r="D731" s="33">
        <v>8</v>
      </c>
      <c r="E731" s="33">
        <v>28</v>
      </c>
      <c r="F731" s="33">
        <v>5</v>
      </c>
      <c r="G731" s="33">
        <v>41</v>
      </c>
    </row>
    <row r="732" spans="2:7">
      <c r="B732" s="26" t="s">
        <v>470</v>
      </c>
      <c r="C732" s="33">
        <v>0</v>
      </c>
      <c r="D732" s="33">
        <v>6</v>
      </c>
      <c r="E732" s="33">
        <v>19</v>
      </c>
      <c r="F732" s="33">
        <v>2</v>
      </c>
      <c r="G732" s="33">
        <v>27</v>
      </c>
    </row>
    <row r="733" spans="2:7">
      <c r="B733" s="26" t="s">
        <v>471</v>
      </c>
      <c r="C733" s="33">
        <v>0</v>
      </c>
      <c r="D733" s="33">
        <v>15</v>
      </c>
      <c r="E733" s="33">
        <v>22</v>
      </c>
      <c r="F733" s="33">
        <v>3</v>
      </c>
      <c r="G733" s="33">
        <v>40</v>
      </c>
    </row>
    <row r="734" spans="2:7">
      <c r="B734" s="26" t="s">
        <v>472</v>
      </c>
      <c r="C734" s="33">
        <v>0</v>
      </c>
      <c r="D734" s="33">
        <v>24</v>
      </c>
      <c r="E734" s="33">
        <v>30</v>
      </c>
      <c r="F734" s="33">
        <v>8</v>
      </c>
      <c r="G734" s="33">
        <v>62</v>
      </c>
    </row>
    <row r="735" spans="2:7">
      <c r="B735" s="26" t="s">
        <v>473</v>
      </c>
      <c r="C735" s="33">
        <v>0</v>
      </c>
      <c r="D735" s="33">
        <v>27</v>
      </c>
      <c r="E735" s="33">
        <v>37</v>
      </c>
      <c r="F735" s="33">
        <v>9</v>
      </c>
      <c r="G735" s="33">
        <v>73</v>
      </c>
    </row>
    <row r="736" spans="2:7">
      <c r="B736" s="26" t="s">
        <v>474</v>
      </c>
      <c r="C736" s="33">
        <v>0</v>
      </c>
      <c r="D736" s="33">
        <v>17</v>
      </c>
      <c r="E736" s="33">
        <v>30</v>
      </c>
      <c r="F736" s="33">
        <v>11</v>
      </c>
      <c r="G736" s="33">
        <v>58</v>
      </c>
    </row>
    <row r="737" spans="2:7">
      <c r="B737" s="26" t="s">
        <v>475</v>
      </c>
      <c r="C737" s="33">
        <v>0</v>
      </c>
      <c r="D737" s="33">
        <v>13</v>
      </c>
      <c r="E737" s="33">
        <v>31</v>
      </c>
      <c r="F737" s="33">
        <v>11</v>
      </c>
      <c r="G737" s="33">
        <v>55</v>
      </c>
    </row>
    <row r="738" spans="2:7">
      <c r="B738" s="26" t="s">
        <v>476</v>
      </c>
      <c r="C738" s="33">
        <v>0</v>
      </c>
      <c r="D738" s="33">
        <v>9</v>
      </c>
      <c r="E738" s="33">
        <v>30</v>
      </c>
      <c r="F738" s="33">
        <v>6</v>
      </c>
      <c r="G738" s="33">
        <v>45</v>
      </c>
    </row>
    <row r="739" spans="2:7">
      <c r="B739" s="26" t="s">
        <v>477</v>
      </c>
      <c r="C739" s="33">
        <v>0</v>
      </c>
      <c r="D739" s="33">
        <v>6</v>
      </c>
      <c r="E739" s="33">
        <v>28</v>
      </c>
      <c r="F739" s="33">
        <v>3</v>
      </c>
      <c r="G739" s="33">
        <v>37</v>
      </c>
    </row>
    <row r="740" spans="2:7">
      <c r="B740" s="26" t="s">
        <v>478</v>
      </c>
      <c r="C740" s="33">
        <v>0</v>
      </c>
      <c r="D740" s="33">
        <v>1</v>
      </c>
      <c r="E740" s="33">
        <v>18</v>
      </c>
      <c r="F740" s="33">
        <v>4</v>
      </c>
      <c r="G740" s="33">
        <v>23</v>
      </c>
    </row>
    <row r="741" spans="2:7">
      <c r="B741" s="26" t="s">
        <v>479</v>
      </c>
      <c r="C741" s="33">
        <v>0</v>
      </c>
      <c r="D741" s="33">
        <v>13</v>
      </c>
      <c r="E741" s="33">
        <v>29</v>
      </c>
      <c r="F741" s="33">
        <v>5</v>
      </c>
      <c r="G741" s="33">
        <v>47</v>
      </c>
    </row>
    <row r="742" spans="2:7">
      <c r="B742" s="26" t="s">
        <v>480</v>
      </c>
      <c r="C742" s="33">
        <v>0</v>
      </c>
      <c r="D742" s="33">
        <v>14</v>
      </c>
      <c r="E742" s="33">
        <v>20</v>
      </c>
      <c r="F742" s="33">
        <v>5</v>
      </c>
      <c r="G742" s="33">
        <v>39</v>
      </c>
    </row>
    <row r="743" spans="2:7">
      <c r="B743" s="26" t="s">
        <v>481</v>
      </c>
      <c r="C743" s="33">
        <v>0</v>
      </c>
      <c r="D743" s="33">
        <v>7</v>
      </c>
      <c r="E743" s="33">
        <v>13</v>
      </c>
      <c r="F743" s="33">
        <v>5</v>
      </c>
      <c r="G743" s="33">
        <v>25</v>
      </c>
    </row>
    <row r="744" spans="2:7">
      <c r="B744" s="26" t="s">
        <v>482</v>
      </c>
      <c r="C744" s="33">
        <v>0</v>
      </c>
      <c r="D744" s="33">
        <v>7</v>
      </c>
      <c r="E744" s="33">
        <v>30</v>
      </c>
      <c r="F744" s="33">
        <v>4</v>
      </c>
      <c r="G744" s="33">
        <v>41</v>
      </c>
    </row>
    <row r="745" spans="2:7">
      <c r="B745" s="26" t="s">
        <v>483</v>
      </c>
      <c r="C745" s="33">
        <v>0</v>
      </c>
      <c r="D745" s="33">
        <v>5</v>
      </c>
      <c r="E745" s="33">
        <v>12</v>
      </c>
      <c r="F745" s="33">
        <v>0</v>
      </c>
      <c r="G745" s="33">
        <v>17</v>
      </c>
    </row>
    <row r="746" spans="2:7">
      <c r="B746" s="26" t="s">
        <v>484</v>
      </c>
      <c r="C746" s="33">
        <v>0</v>
      </c>
      <c r="D746" s="33">
        <v>0</v>
      </c>
      <c r="E746" s="33">
        <v>10</v>
      </c>
      <c r="F746" s="33">
        <v>3</v>
      </c>
      <c r="G746" s="33">
        <v>13</v>
      </c>
    </row>
    <row r="747" spans="2:7">
      <c r="B747" s="26" t="s">
        <v>485</v>
      </c>
      <c r="C747" s="33">
        <v>0</v>
      </c>
      <c r="D747" s="33">
        <v>2</v>
      </c>
      <c r="E747" s="33">
        <v>21</v>
      </c>
      <c r="F747" s="33">
        <v>0</v>
      </c>
      <c r="G747" s="33">
        <v>23</v>
      </c>
    </row>
    <row r="748" spans="2:7">
      <c r="B748" s="26" t="s">
        <v>486</v>
      </c>
      <c r="C748" s="33">
        <v>0</v>
      </c>
      <c r="D748" s="33">
        <v>2</v>
      </c>
      <c r="E748" s="33">
        <v>21</v>
      </c>
      <c r="F748" s="33">
        <v>0</v>
      </c>
      <c r="G748" s="33">
        <v>23</v>
      </c>
    </row>
    <row r="749" spans="2:7">
      <c r="B749" s="26" t="s">
        <v>487</v>
      </c>
      <c r="C749" s="33">
        <v>0</v>
      </c>
      <c r="D749" s="33">
        <v>4</v>
      </c>
      <c r="E749" s="33">
        <v>18</v>
      </c>
      <c r="F749" s="33">
        <v>1</v>
      </c>
      <c r="G749" s="33">
        <v>23</v>
      </c>
    </row>
    <row r="750" spans="2:7">
      <c r="B750" s="26" t="s">
        <v>488</v>
      </c>
      <c r="C750" s="33">
        <v>0</v>
      </c>
      <c r="D750" s="33">
        <v>4</v>
      </c>
      <c r="E750" s="33">
        <v>17</v>
      </c>
      <c r="F750" s="33">
        <v>0</v>
      </c>
      <c r="G750" s="33">
        <v>21</v>
      </c>
    </row>
    <row r="751" spans="2:7">
      <c r="B751" s="26" t="s">
        <v>489</v>
      </c>
      <c r="C751" s="33">
        <v>0</v>
      </c>
      <c r="D751" s="33">
        <f>$D$91</f>
        <v>13</v>
      </c>
      <c r="E751" s="33">
        <f>$E$91</f>
        <v>16</v>
      </c>
      <c r="F751" s="33">
        <f>$F$91</f>
        <v>1</v>
      </c>
      <c r="G751" s="33">
        <f>$G$91</f>
        <v>30</v>
      </c>
    </row>
    <row r="752" spans="2:7">
      <c r="B752" s="26" t="s">
        <v>490</v>
      </c>
      <c r="C752" s="33">
        <v>0</v>
      </c>
      <c r="D752" s="33">
        <v>7</v>
      </c>
      <c r="E752" s="33">
        <v>15</v>
      </c>
      <c r="F752" s="33">
        <v>2</v>
      </c>
      <c r="G752" s="33">
        <v>24</v>
      </c>
    </row>
    <row r="753" spans="2:7">
      <c r="B753" s="26" t="s">
        <v>491</v>
      </c>
      <c r="C753" s="33">
        <v>0</v>
      </c>
      <c r="D753" s="33">
        <v>6</v>
      </c>
      <c r="E753" s="33">
        <v>11</v>
      </c>
      <c r="F753" s="33">
        <v>3</v>
      </c>
      <c r="G753" s="33">
        <v>20</v>
      </c>
    </row>
    <row r="754" spans="2:7">
      <c r="B754" s="26" t="s">
        <v>492</v>
      </c>
      <c r="C754" s="33">
        <v>0</v>
      </c>
      <c r="D754" s="33">
        <v>9</v>
      </c>
      <c r="E754" s="33">
        <v>24</v>
      </c>
      <c r="F754" s="33">
        <v>3</v>
      </c>
      <c r="G754" s="33">
        <v>36</v>
      </c>
    </row>
    <row r="755" spans="2:7">
      <c r="B755" s="26" t="s">
        <v>493</v>
      </c>
      <c r="C755" s="33">
        <v>0</v>
      </c>
      <c r="D755" s="33">
        <v>4</v>
      </c>
      <c r="E755" s="33">
        <v>12</v>
      </c>
      <c r="F755" s="33">
        <v>1</v>
      </c>
      <c r="G755" s="33">
        <v>17</v>
      </c>
    </row>
    <row r="756" spans="2:7">
      <c r="B756" s="26" t="s">
        <v>494</v>
      </c>
      <c r="C756" s="33">
        <v>0</v>
      </c>
      <c r="D756" s="33">
        <v>5</v>
      </c>
      <c r="E756" s="33">
        <v>20</v>
      </c>
      <c r="F756" s="33">
        <v>1</v>
      </c>
      <c r="G756" s="33">
        <v>26</v>
      </c>
    </row>
    <row r="757" spans="2:7">
      <c r="B757" s="26" t="s">
        <v>495</v>
      </c>
      <c r="C757" s="33">
        <v>0</v>
      </c>
      <c r="D757" s="33">
        <v>9</v>
      </c>
      <c r="E757" s="33">
        <v>19</v>
      </c>
      <c r="F757" s="33">
        <v>0</v>
      </c>
      <c r="G757" s="33">
        <v>28</v>
      </c>
    </row>
    <row r="758" spans="2:7">
      <c r="B758" s="26" t="s">
        <v>496</v>
      </c>
      <c r="C758" s="33">
        <v>0</v>
      </c>
      <c r="D758" s="33">
        <v>6</v>
      </c>
      <c r="E758" s="33">
        <v>19</v>
      </c>
      <c r="F758" s="33">
        <v>4</v>
      </c>
      <c r="G758" s="33">
        <v>29</v>
      </c>
    </row>
    <row r="759" spans="2:7">
      <c r="B759" s="26" t="s">
        <v>497</v>
      </c>
      <c r="C759" s="33">
        <v>0</v>
      </c>
      <c r="D759" s="33">
        <v>8</v>
      </c>
      <c r="E759" s="33">
        <v>19</v>
      </c>
      <c r="F759" s="33">
        <v>6</v>
      </c>
      <c r="G759" s="33">
        <v>33</v>
      </c>
    </row>
    <row r="760" spans="2:7">
      <c r="B760" s="26" t="s">
        <v>498</v>
      </c>
      <c r="C760" s="33">
        <v>0</v>
      </c>
      <c r="D760" s="33">
        <v>0</v>
      </c>
      <c r="E760" s="33">
        <v>10</v>
      </c>
      <c r="F760" s="33">
        <v>2</v>
      </c>
      <c r="G760" s="33">
        <v>12</v>
      </c>
    </row>
    <row r="761" spans="2:7">
      <c r="B761" s="26" t="s">
        <v>499</v>
      </c>
      <c r="C761" s="33">
        <v>0</v>
      </c>
      <c r="D761" s="33">
        <v>2</v>
      </c>
      <c r="E761" s="33">
        <v>16</v>
      </c>
      <c r="F761" s="33">
        <v>1</v>
      </c>
      <c r="G761" s="33">
        <v>19</v>
      </c>
    </row>
    <row r="762" spans="2:7">
      <c r="B762" s="26" t="s">
        <v>500</v>
      </c>
      <c r="C762" s="33">
        <v>0</v>
      </c>
      <c r="D762" s="33">
        <v>10</v>
      </c>
      <c r="E762" s="33">
        <v>24</v>
      </c>
      <c r="F762" s="33">
        <v>8</v>
      </c>
      <c r="G762" s="33">
        <v>42</v>
      </c>
    </row>
    <row r="763" spans="2:7">
      <c r="B763" s="26" t="s">
        <v>501</v>
      </c>
      <c r="C763" s="33">
        <v>0</v>
      </c>
      <c r="D763" s="33">
        <v>3</v>
      </c>
      <c r="E763" s="33">
        <v>9</v>
      </c>
      <c r="F763" s="33">
        <v>5</v>
      </c>
      <c r="G763" s="33">
        <v>17</v>
      </c>
    </row>
    <row r="764" spans="2:7">
      <c r="B764" s="26" t="s">
        <v>502</v>
      </c>
      <c r="C764" s="33">
        <v>0</v>
      </c>
      <c r="D764" s="33">
        <v>5</v>
      </c>
      <c r="E764" s="33">
        <v>10</v>
      </c>
      <c r="F764" s="33">
        <v>0</v>
      </c>
      <c r="G764" s="33">
        <v>15</v>
      </c>
    </row>
    <row r="765" spans="2:7">
      <c r="B765" s="26" t="s">
        <v>503</v>
      </c>
      <c r="C765" s="33">
        <v>0</v>
      </c>
      <c r="D765" s="33">
        <v>6</v>
      </c>
      <c r="E765" s="33">
        <v>25</v>
      </c>
      <c r="F765" s="33">
        <v>2</v>
      </c>
      <c r="G765" s="33">
        <v>33</v>
      </c>
    </row>
    <row r="766" spans="2:7">
      <c r="B766" s="26" t="s">
        <v>504</v>
      </c>
      <c r="C766" s="33">
        <v>0</v>
      </c>
      <c r="D766" s="33">
        <f>$D$91</f>
        <v>13</v>
      </c>
      <c r="E766" s="33">
        <f>$E$91</f>
        <v>16</v>
      </c>
      <c r="F766" s="33">
        <f>$F$91</f>
        <v>1</v>
      </c>
      <c r="G766" s="33">
        <f>$G$91</f>
        <v>30</v>
      </c>
    </row>
    <row r="767" spans="2:7">
      <c r="B767" s="26" t="s">
        <v>505</v>
      </c>
      <c r="C767" s="33">
        <v>0</v>
      </c>
      <c r="D767" s="33">
        <v>3</v>
      </c>
      <c r="E767" s="33">
        <v>16</v>
      </c>
      <c r="F767" s="33">
        <v>4</v>
      </c>
      <c r="G767" s="33">
        <v>23</v>
      </c>
    </row>
    <row r="768" spans="2:7">
      <c r="B768" s="26" t="s">
        <v>506</v>
      </c>
      <c r="C768" s="33">
        <v>0</v>
      </c>
      <c r="D768" s="33">
        <v>3</v>
      </c>
      <c r="E768" s="33">
        <v>18</v>
      </c>
      <c r="F768" s="33">
        <v>2</v>
      </c>
      <c r="G768" s="33">
        <v>23</v>
      </c>
    </row>
    <row r="769" spans="2:7">
      <c r="B769" s="26" t="s">
        <v>507</v>
      </c>
      <c r="C769" s="33">
        <v>0</v>
      </c>
      <c r="D769" s="33">
        <v>7</v>
      </c>
      <c r="E769" s="33">
        <v>19</v>
      </c>
      <c r="F769" s="33">
        <v>8</v>
      </c>
      <c r="G769" s="33">
        <v>34</v>
      </c>
    </row>
    <row r="770" spans="2:7">
      <c r="B770" s="26" t="s">
        <v>508</v>
      </c>
      <c r="C770" s="33">
        <v>0</v>
      </c>
      <c r="D770" s="33">
        <f>$D$91</f>
        <v>13</v>
      </c>
      <c r="E770" s="33">
        <f>$E$91</f>
        <v>16</v>
      </c>
      <c r="F770" s="33">
        <f>$F$91</f>
        <v>1</v>
      </c>
      <c r="G770" s="33">
        <f>$G$91</f>
        <v>30</v>
      </c>
    </row>
    <row r="771" spans="2:7">
      <c r="B771" s="26" t="s">
        <v>509</v>
      </c>
      <c r="C771" s="33">
        <v>0</v>
      </c>
      <c r="D771" s="33">
        <v>5</v>
      </c>
      <c r="E771" s="33">
        <v>20</v>
      </c>
      <c r="F771" s="33">
        <v>6</v>
      </c>
      <c r="G771" s="33">
        <v>31</v>
      </c>
    </row>
    <row r="772" spans="2:7">
      <c r="B772" s="26" t="s">
        <v>510</v>
      </c>
      <c r="C772" s="33">
        <v>0</v>
      </c>
      <c r="D772" s="33">
        <v>6</v>
      </c>
      <c r="E772" s="33">
        <v>12</v>
      </c>
      <c r="F772" s="33">
        <v>4</v>
      </c>
      <c r="G772" s="33">
        <v>22</v>
      </c>
    </row>
    <row r="773" spans="2:7">
      <c r="B773" s="26" t="s">
        <v>961</v>
      </c>
      <c r="C773" s="33">
        <v>0</v>
      </c>
      <c r="D773" s="33">
        <v>7</v>
      </c>
      <c r="E773" s="33">
        <v>11</v>
      </c>
      <c r="F773" s="33">
        <v>4</v>
      </c>
      <c r="G773" s="33">
        <v>22</v>
      </c>
    </row>
    <row r="774" spans="2:7">
      <c r="B774" s="26" t="s">
        <v>963</v>
      </c>
      <c r="C774" s="33">
        <v>0</v>
      </c>
      <c r="D774" s="33">
        <v>8</v>
      </c>
      <c r="E774" s="33">
        <v>25</v>
      </c>
      <c r="F774" s="33">
        <v>7</v>
      </c>
      <c r="G774" s="33">
        <v>40</v>
      </c>
    </row>
    <row r="775" spans="2:7">
      <c r="B775" s="26" t="s">
        <v>965</v>
      </c>
      <c r="C775" s="33">
        <v>0</v>
      </c>
      <c r="D775" s="33">
        <v>8</v>
      </c>
      <c r="E775" s="33">
        <v>22</v>
      </c>
      <c r="F775" s="33">
        <v>4</v>
      </c>
      <c r="G775" s="33">
        <v>34</v>
      </c>
    </row>
    <row r="776" spans="2:7">
      <c r="B776" s="26" t="s">
        <v>967</v>
      </c>
      <c r="C776" s="33">
        <v>0</v>
      </c>
      <c r="D776" s="33">
        <v>8</v>
      </c>
      <c r="E776" s="33">
        <v>21</v>
      </c>
      <c r="F776" s="33">
        <v>2</v>
      </c>
      <c r="G776" s="33">
        <v>31</v>
      </c>
    </row>
    <row r="777" spans="2:7">
      <c r="B777" s="26" t="s">
        <v>970</v>
      </c>
      <c r="C777" s="33">
        <v>0</v>
      </c>
      <c r="D777" s="33">
        <v>9</v>
      </c>
      <c r="E777" s="33">
        <v>17</v>
      </c>
      <c r="F777" s="33">
        <v>5</v>
      </c>
      <c r="G777" s="33">
        <v>31</v>
      </c>
    </row>
    <row r="778" spans="2:7">
      <c r="B778" s="26" t="s">
        <v>972</v>
      </c>
      <c r="C778" s="33">
        <v>0</v>
      </c>
      <c r="D778" s="33">
        <v>12</v>
      </c>
      <c r="E778" s="33">
        <v>19</v>
      </c>
      <c r="F778" s="33">
        <v>10</v>
      </c>
      <c r="G778" s="33">
        <v>41</v>
      </c>
    </row>
    <row r="779" spans="2:7">
      <c r="B779" s="26" t="s">
        <v>973</v>
      </c>
      <c r="C779" s="33">
        <v>0</v>
      </c>
      <c r="D779" s="33">
        <v>6</v>
      </c>
      <c r="E779" s="33">
        <v>19</v>
      </c>
      <c r="F779" s="33">
        <v>5</v>
      </c>
      <c r="G779" s="33">
        <v>30</v>
      </c>
    </row>
    <row r="780" spans="2:7">
      <c r="B780" s="26" t="s">
        <v>976</v>
      </c>
      <c r="C780" s="33">
        <v>0</v>
      </c>
      <c r="D780" s="33">
        <v>5</v>
      </c>
      <c r="E780" s="33">
        <v>14</v>
      </c>
      <c r="F780" s="33">
        <v>3</v>
      </c>
      <c r="G780" s="33">
        <v>22</v>
      </c>
    </row>
    <row r="781" spans="2:7">
      <c r="B781" s="26" t="s">
        <v>979</v>
      </c>
      <c r="C781" s="33">
        <v>0</v>
      </c>
      <c r="D781" s="33">
        <v>11</v>
      </c>
      <c r="E781" s="33">
        <v>18</v>
      </c>
      <c r="F781" s="33">
        <v>4</v>
      </c>
      <c r="G781" s="33">
        <v>33</v>
      </c>
    </row>
    <row r="782" spans="2:7">
      <c r="B782" s="26" t="s">
        <v>981</v>
      </c>
      <c r="C782" s="33">
        <v>0</v>
      </c>
      <c r="D782" s="33">
        <v>19</v>
      </c>
      <c r="E782" s="33">
        <v>20</v>
      </c>
      <c r="F782" s="33">
        <v>1</v>
      </c>
      <c r="G782" s="33">
        <v>40</v>
      </c>
    </row>
    <row r="783" spans="2:7">
      <c r="B783" s="26" t="s">
        <v>984</v>
      </c>
      <c r="C783" s="33">
        <v>0</v>
      </c>
      <c r="D783" s="33">
        <v>2</v>
      </c>
      <c r="E783" s="33">
        <v>7</v>
      </c>
      <c r="F783" s="33">
        <v>0</v>
      </c>
      <c r="G783" s="33">
        <v>9</v>
      </c>
    </row>
    <row r="784" spans="2:7">
      <c r="B784" s="26" t="s">
        <v>986</v>
      </c>
      <c r="C784" s="33">
        <v>0</v>
      </c>
      <c r="D784" s="33">
        <v>7</v>
      </c>
      <c r="E784" s="33">
        <v>28</v>
      </c>
      <c r="F784" s="33">
        <v>4</v>
      </c>
      <c r="G784" s="33">
        <v>39</v>
      </c>
    </row>
    <row r="785" spans="2:7">
      <c r="B785" s="26" t="s">
        <v>988</v>
      </c>
      <c r="C785" s="33">
        <v>0</v>
      </c>
      <c r="D785" s="33">
        <v>6</v>
      </c>
      <c r="E785" s="33">
        <v>16</v>
      </c>
      <c r="F785" s="33">
        <v>2</v>
      </c>
      <c r="G785" s="33">
        <v>24</v>
      </c>
    </row>
    <row r="786" spans="2:7">
      <c r="B786" s="26" t="s">
        <v>990</v>
      </c>
      <c r="C786" s="33">
        <v>0</v>
      </c>
      <c r="D786" s="33">
        <v>6</v>
      </c>
      <c r="E786" s="33">
        <v>21</v>
      </c>
      <c r="F786" s="33">
        <v>0</v>
      </c>
      <c r="G786" s="33">
        <v>27</v>
      </c>
    </row>
    <row r="787" spans="2:7">
      <c r="B787" s="26" t="s">
        <v>991</v>
      </c>
      <c r="C787" s="33">
        <v>0</v>
      </c>
      <c r="D787" s="33">
        <v>13</v>
      </c>
      <c r="E787" s="33">
        <v>22</v>
      </c>
      <c r="F787" s="33">
        <v>3</v>
      </c>
      <c r="G787" s="33">
        <v>38</v>
      </c>
    </row>
    <row r="788" spans="2:7">
      <c r="B788" s="26" t="s">
        <v>994</v>
      </c>
      <c r="C788" s="33">
        <v>0</v>
      </c>
      <c r="D788" s="33">
        <v>6</v>
      </c>
      <c r="E788" s="33">
        <v>31</v>
      </c>
      <c r="F788" s="33">
        <v>3</v>
      </c>
      <c r="G788" s="33">
        <v>40</v>
      </c>
    </row>
    <row r="789" spans="2:7">
      <c r="B789" s="26" t="s">
        <v>995</v>
      </c>
      <c r="C789" s="33">
        <v>0</v>
      </c>
      <c r="D789" s="33">
        <v>4</v>
      </c>
      <c r="E789" s="33">
        <v>26</v>
      </c>
      <c r="F789" s="33">
        <v>1</v>
      </c>
      <c r="G789" s="33">
        <v>31</v>
      </c>
    </row>
    <row r="790" spans="2:7">
      <c r="B790" s="26" t="s">
        <v>997</v>
      </c>
      <c r="C790" s="33">
        <v>0</v>
      </c>
      <c r="D790" s="33">
        <v>2</v>
      </c>
      <c r="E790" s="33">
        <v>15</v>
      </c>
      <c r="F790" s="33">
        <v>1</v>
      </c>
      <c r="G790" s="33">
        <v>18</v>
      </c>
    </row>
    <row r="791" spans="2:7">
      <c r="B791" s="26" t="s">
        <v>999</v>
      </c>
      <c r="C791" s="33">
        <v>0</v>
      </c>
      <c r="D791" s="33">
        <v>7</v>
      </c>
      <c r="E791" s="33">
        <v>19</v>
      </c>
      <c r="F791" s="33">
        <v>1</v>
      </c>
      <c r="G791" s="33">
        <v>27</v>
      </c>
    </row>
    <row r="792" spans="2:7">
      <c r="B792" s="26" t="s">
        <v>1001</v>
      </c>
      <c r="C792" s="33">
        <v>0</v>
      </c>
      <c r="D792" s="33">
        <v>7</v>
      </c>
      <c r="E792" s="33">
        <v>19</v>
      </c>
      <c r="F792" s="33">
        <v>1</v>
      </c>
      <c r="G792" s="33">
        <v>27</v>
      </c>
    </row>
    <row r="793" spans="2:7">
      <c r="B793" s="26" t="s">
        <v>1002</v>
      </c>
      <c r="C793" s="33">
        <v>0</v>
      </c>
      <c r="D793" s="33">
        <v>10</v>
      </c>
      <c r="E793" s="33">
        <v>29</v>
      </c>
      <c r="F793" s="33">
        <v>2</v>
      </c>
      <c r="G793" s="33">
        <v>41</v>
      </c>
    </row>
    <row r="794" spans="2:7">
      <c r="B794" s="26" t="s">
        <v>1006</v>
      </c>
      <c r="C794" s="33">
        <v>0</v>
      </c>
      <c r="D794" s="33">
        <v>5</v>
      </c>
      <c r="E794" s="33">
        <v>31</v>
      </c>
      <c r="F794" s="33">
        <v>4</v>
      </c>
      <c r="G794" s="33">
        <v>40</v>
      </c>
    </row>
    <row r="795" spans="2:7">
      <c r="B795" s="26" t="s">
        <v>1007</v>
      </c>
      <c r="C795" s="33">
        <v>0</v>
      </c>
      <c r="D795" s="33">
        <v>5</v>
      </c>
      <c r="E795" s="33">
        <v>32</v>
      </c>
      <c r="F795" s="33">
        <v>4</v>
      </c>
      <c r="G795" s="33">
        <v>41</v>
      </c>
    </row>
    <row r="796" spans="2:7">
      <c r="B796" s="26" t="s">
        <v>1009</v>
      </c>
      <c r="C796" s="33">
        <v>0</v>
      </c>
      <c r="D796" s="33">
        <v>2</v>
      </c>
      <c r="E796" s="33">
        <v>23</v>
      </c>
      <c r="F796" s="33">
        <v>3</v>
      </c>
      <c r="G796" s="33">
        <v>28</v>
      </c>
    </row>
    <row r="797" spans="2:7">
      <c r="B797" s="26" t="s">
        <v>1011</v>
      </c>
      <c r="C797" s="33">
        <v>0</v>
      </c>
      <c r="D797" s="33">
        <v>19</v>
      </c>
      <c r="E797" s="33">
        <v>30</v>
      </c>
      <c r="F797" s="33">
        <v>6</v>
      </c>
      <c r="G797" s="33">
        <v>55</v>
      </c>
    </row>
    <row r="798" spans="2:7">
      <c r="B798" s="26" t="s">
        <v>1013</v>
      </c>
      <c r="C798" s="33">
        <v>0</v>
      </c>
      <c r="D798" s="33">
        <v>9</v>
      </c>
      <c r="E798" s="33">
        <v>21</v>
      </c>
      <c r="F798" s="33">
        <v>5</v>
      </c>
      <c r="G798" s="33">
        <v>35</v>
      </c>
    </row>
    <row r="799" spans="2:7">
      <c r="B799" s="26" t="s">
        <v>1016</v>
      </c>
      <c r="C799" s="33">
        <v>0</v>
      </c>
      <c r="D799" s="33">
        <v>3</v>
      </c>
      <c r="E799" s="33">
        <v>27</v>
      </c>
      <c r="F799" s="33">
        <v>6</v>
      </c>
      <c r="G799" s="33">
        <v>36</v>
      </c>
    </row>
    <row r="800" spans="2:7">
      <c r="B800" s="26" t="s">
        <v>1017</v>
      </c>
      <c r="C800" s="33">
        <v>0</v>
      </c>
      <c r="D800" s="33">
        <v>3</v>
      </c>
      <c r="E800" s="33">
        <v>28</v>
      </c>
      <c r="F800" s="33">
        <v>4</v>
      </c>
      <c r="G800" s="33">
        <v>35</v>
      </c>
    </row>
    <row r="801" spans="2:7">
      <c r="B801" s="26" t="s">
        <v>1020</v>
      </c>
      <c r="C801" s="33">
        <v>0</v>
      </c>
      <c r="D801" s="33">
        <v>2</v>
      </c>
      <c r="E801" s="33">
        <v>10</v>
      </c>
      <c r="F801" s="33">
        <v>1</v>
      </c>
      <c r="G801" s="33">
        <v>13</v>
      </c>
    </row>
    <row r="802" spans="2:7">
      <c r="B802" s="26" t="s">
        <v>1021</v>
      </c>
      <c r="C802" s="33">
        <v>0</v>
      </c>
      <c r="D802" s="33">
        <v>2</v>
      </c>
      <c r="E802" s="33">
        <v>10</v>
      </c>
      <c r="F802" s="33">
        <v>1</v>
      </c>
      <c r="G802" s="33">
        <v>13</v>
      </c>
    </row>
    <row r="803" spans="2:7">
      <c r="B803" s="26" t="s">
        <v>1023</v>
      </c>
      <c r="C803" s="33">
        <v>0</v>
      </c>
      <c r="D803" s="33">
        <v>8</v>
      </c>
      <c r="E803" s="33">
        <v>24</v>
      </c>
      <c r="F803" s="33">
        <v>1</v>
      </c>
      <c r="G803" s="33">
        <v>33</v>
      </c>
    </row>
    <row r="804" spans="2:7">
      <c r="B804" s="26" t="s">
        <v>1026</v>
      </c>
      <c r="C804" s="33">
        <v>0</v>
      </c>
      <c r="D804" s="33">
        <v>8</v>
      </c>
      <c r="E804" s="33">
        <v>24</v>
      </c>
      <c r="F804" s="33">
        <v>1</v>
      </c>
      <c r="G804" s="33">
        <v>33</v>
      </c>
    </row>
    <row r="805" spans="2:7">
      <c r="B805" s="26" t="s">
        <v>1027</v>
      </c>
      <c r="C805" s="33">
        <v>0</v>
      </c>
      <c r="D805" s="33">
        <v>8</v>
      </c>
      <c r="E805" s="33">
        <v>24</v>
      </c>
      <c r="F805" s="33">
        <v>1</v>
      </c>
      <c r="G805" s="33">
        <v>33</v>
      </c>
    </row>
    <row r="806" spans="2:7">
      <c r="B806" s="26" t="s">
        <v>1029</v>
      </c>
      <c r="C806" s="33">
        <v>0</v>
      </c>
      <c r="D806" s="33">
        <v>9</v>
      </c>
      <c r="E806" s="33">
        <v>23</v>
      </c>
      <c r="F806" s="33">
        <v>2</v>
      </c>
      <c r="G806" s="33">
        <v>34</v>
      </c>
    </row>
    <row r="807" spans="2:7">
      <c r="B807" s="26" t="s">
        <v>1031</v>
      </c>
      <c r="C807" s="33">
        <v>0</v>
      </c>
      <c r="D807" s="33">
        <v>7</v>
      </c>
      <c r="E807" s="33">
        <v>40</v>
      </c>
      <c r="F807" s="33">
        <v>3</v>
      </c>
      <c r="G807" s="33">
        <v>50</v>
      </c>
    </row>
    <row r="808" spans="2:7">
      <c r="B808" s="26" t="s">
        <v>1033</v>
      </c>
      <c r="C808" s="33">
        <v>0</v>
      </c>
      <c r="D808" s="33">
        <v>7</v>
      </c>
      <c r="E808" s="33">
        <v>23</v>
      </c>
      <c r="F808" s="33">
        <v>3</v>
      </c>
      <c r="G808" s="33">
        <v>33</v>
      </c>
    </row>
    <row r="809" spans="2:7">
      <c r="B809" s="26" t="s">
        <v>1035</v>
      </c>
      <c r="C809" s="33">
        <v>0</v>
      </c>
      <c r="D809" s="33">
        <v>12</v>
      </c>
      <c r="E809" s="33">
        <v>24</v>
      </c>
      <c r="F809" s="33">
        <v>3</v>
      </c>
      <c r="G809" s="33">
        <v>39</v>
      </c>
    </row>
    <row r="810" spans="2:7">
      <c r="B810" s="26" t="s">
        <v>1037</v>
      </c>
      <c r="C810" s="33">
        <v>0</v>
      </c>
      <c r="D810" s="33">
        <v>7</v>
      </c>
      <c r="E810" s="33">
        <v>15</v>
      </c>
      <c r="F810" s="33">
        <v>2</v>
      </c>
      <c r="G810" s="33">
        <v>24</v>
      </c>
    </row>
    <row r="811" spans="2:7">
      <c r="B811" s="26" t="s">
        <v>1039</v>
      </c>
      <c r="C811" s="33">
        <v>0</v>
      </c>
      <c r="D811" s="33">
        <v>10</v>
      </c>
      <c r="E811" s="33">
        <v>19</v>
      </c>
      <c r="F811" s="33">
        <v>1</v>
      </c>
      <c r="G811" s="33">
        <v>30</v>
      </c>
    </row>
    <row r="812" spans="2:7">
      <c r="B812" s="26" t="s">
        <v>1042</v>
      </c>
      <c r="C812" s="33">
        <v>0</v>
      </c>
      <c r="D812" s="33">
        <v>5</v>
      </c>
      <c r="E812" s="33">
        <v>26</v>
      </c>
      <c r="F812" s="33">
        <v>4</v>
      </c>
      <c r="G812" s="33">
        <v>35</v>
      </c>
    </row>
    <row r="813" spans="2:7">
      <c r="B813" s="26" t="s">
        <v>1045</v>
      </c>
      <c r="C813" s="33">
        <v>0</v>
      </c>
      <c r="D813" s="33">
        <v>6</v>
      </c>
      <c r="E813" s="33">
        <v>33</v>
      </c>
      <c r="F813" s="33">
        <v>5</v>
      </c>
      <c r="G813" s="33">
        <v>44</v>
      </c>
    </row>
    <row r="814" spans="2:7">
      <c r="B814" s="26" t="s">
        <v>1048</v>
      </c>
      <c r="C814" s="33">
        <v>0</v>
      </c>
      <c r="D814" s="33">
        <v>4</v>
      </c>
      <c r="E814" s="33">
        <v>20</v>
      </c>
      <c r="F814" s="33">
        <v>5</v>
      </c>
      <c r="G814" s="33">
        <v>29</v>
      </c>
    </row>
    <row r="815" spans="2:7">
      <c r="B815" s="26" t="s">
        <v>1051</v>
      </c>
      <c r="C815" s="33">
        <v>0</v>
      </c>
      <c r="D815" s="33">
        <v>5</v>
      </c>
      <c r="E815" s="33">
        <v>8</v>
      </c>
      <c r="F815" s="33">
        <v>3</v>
      </c>
      <c r="G815" s="33">
        <v>16</v>
      </c>
    </row>
    <row r="816" spans="2:7">
      <c r="B816" s="26" t="s">
        <v>1053</v>
      </c>
      <c r="C816" s="33">
        <v>0</v>
      </c>
      <c r="D816" s="33">
        <v>9</v>
      </c>
      <c r="E816" s="33">
        <v>13</v>
      </c>
      <c r="F816" s="33">
        <v>5</v>
      </c>
      <c r="G816" s="33">
        <v>27</v>
      </c>
    </row>
    <row r="817" spans="2:7">
      <c r="B817" s="26" t="s">
        <v>1057</v>
      </c>
      <c r="C817" s="33">
        <v>0</v>
      </c>
      <c r="D817" s="33">
        <v>3</v>
      </c>
      <c r="E817" s="33">
        <v>17</v>
      </c>
      <c r="F817" s="33">
        <v>5</v>
      </c>
      <c r="G817" s="33">
        <v>25</v>
      </c>
    </row>
    <row r="818" spans="2:7">
      <c r="B818" s="26" t="s">
        <v>1060</v>
      </c>
      <c r="C818" s="33">
        <v>0</v>
      </c>
      <c r="D818" s="33">
        <v>6</v>
      </c>
      <c r="E818" s="33">
        <v>25</v>
      </c>
      <c r="F818" s="33">
        <v>7</v>
      </c>
      <c r="G818" s="33">
        <v>38</v>
      </c>
    </row>
    <row r="819" spans="2:7">
      <c r="B819" s="26" t="s">
        <v>1063</v>
      </c>
      <c r="C819" s="33">
        <v>0</v>
      </c>
      <c r="D819" s="33">
        <v>8</v>
      </c>
      <c r="E819" s="33">
        <v>19</v>
      </c>
      <c r="F819" s="33">
        <v>6</v>
      </c>
      <c r="G819" s="33">
        <v>33</v>
      </c>
    </row>
    <row r="820" spans="2:7">
      <c r="B820" s="26" t="s">
        <v>1066</v>
      </c>
      <c r="C820" s="33">
        <v>0</v>
      </c>
      <c r="D820" s="33">
        <v>2</v>
      </c>
      <c r="E820" s="33">
        <v>15</v>
      </c>
      <c r="F820" s="33">
        <v>5</v>
      </c>
      <c r="G820" s="33">
        <v>22</v>
      </c>
    </row>
    <row r="821" spans="2:7">
      <c r="B821" s="26" t="s">
        <v>1078</v>
      </c>
      <c r="C821" s="33">
        <v>0</v>
      </c>
      <c r="D821" s="33">
        <v>6</v>
      </c>
      <c r="E821" s="33">
        <v>20</v>
      </c>
      <c r="F821" s="33">
        <v>8</v>
      </c>
      <c r="G821" s="33">
        <v>34</v>
      </c>
    </row>
    <row r="822" spans="2:7">
      <c r="B822" s="26" t="s">
        <v>1082</v>
      </c>
      <c r="C822" s="33">
        <v>0</v>
      </c>
      <c r="D822" s="33">
        <v>9</v>
      </c>
      <c r="E822" s="33">
        <v>16</v>
      </c>
      <c r="F822" s="33">
        <v>3</v>
      </c>
      <c r="G822" s="33">
        <v>28</v>
      </c>
    </row>
    <row r="823" spans="2:7">
      <c r="B823" s="26" t="s">
        <v>1085</v>
      </c>
      <c r="C823" s="33">
        <v>0</v>
      </c>
      <c r="D823" s="33">
        <v>13</v>
      </c>
      <c r="E823" s="33">
        <v>15</v>
      </c>
      <c r="F823" s="33">
        <v>5</v>
      </c>
      <c r="G823" s="33">
        <v>33</v>
      </c>
    </row>
    <row r="824" spans="2:7">
      <c r="B824" s="26" t="s">
        <v>1087</v>
      </c>
      <c r="C824" s="33">
        <v>0</v>
      </c>
      <c r="D824" s="33">
        <v>9</v>
      </c>
      <c r="E824" s="33">
        <v>13</v>
      </c>
      <c r="F824" s="33">
        <v>7</v>
      </c>
      <c r="G824" s="33">
        <v>29</v>
      </c>
    </row>
    <row r="825" spans="2:7">
      <c r="B825" s="26" t="s">
        <v>1090</v>
      </c>
      <c r="C825" s="33">
        <v>0</v>
      </c>
      <c r="D825" s="33">
        <v>7</v>
      </c>
      <c r="E825" s="33">
        <v>13</v>
      </c>
      <c r="F825" s="33">
        <v>4</v>
      </c>
      <c r="G825" s="33">
        <v>24</v>
      </c>
    </row>
    <row r="826" spans="2:7">
      <c r="B826" s="26" t="s">
        <v>1093</v>
      </c>
      <c r="C826" s="33">
        <v>0</v>
      </c>
      <c r="D826" s="33">
        <v>11</v>
      </c>
      <c r="E826" s="33">
        <v>13</v>
      </c>
      <c r="F826" s="33">
        <v>1</v>
      </c>
      <c r="G826" s="33">
        <v>25</v>
      </c>
    </row>
    <row r="827" spans="2:7">
      <c r="B827" s="26" t="s">
        <v>1096</v>
      </c>
      <c r="C827" s="33">
        <v>0</v>
      </c>
      <c r="D827" s="33">
        <v>13</v>
      </c>
      <c r="E827" s="33">
        <v>32</v>
      </c>
      <c r="F827" s="33">
        <v>5</v>
      </c>
      <c r="G827" s="33">
        <v>50</v>
      </c>
    </row>
    <row r="828" spans="2:7">
      <c r="B828" s="26" t="s">
        <v>1114</v>
      </c>
      <c r="C828" s="33">
        <v>0</v>
      </c>
      <c r="D828" s="33">
        <v>14</v>
      </c>
      <c r="E828" s="33">
        <v>25</v>
      </c>
      <c r="F828" s="33">
        <v>1</v>
      </c>
      <c r="G828" s="33">
        <v>40</v>
      </c>
    </row>
    <row r="829" spans="2:7">
      <c r="B829" s="26" t="s">
        <v>1117</v>
      </c>
      <c r="C829" s="33">
        <v>0</v>
      </c>
      <c r="D829" s="33">
        <v>11</v>
      </c>
      <c r="E829" s="33">
        <v>25</v>
      </c>
      <c r="F829" s="33">
        <v>8</v>
      </c>
      <c r="G829" s="33">
        <v>44</v>
      </c>
    </row>
    <row r="830" spans="2:7">
      <c r="B830" s="26" t="s">
        <v>1120</v>
      </c>
      <c r="C830" s="33">
        <v>0</v>
      </c>
      <c r="D830" s="33">
        <v>8</v>
      </c>
      <c r="E830" s="33">
        <v>26</v>
      </c>
      <c r="F830" s="33">
        <v>5</v>
      </c>
      <c r="G830" s="33">
        <v>39</v>
      </c>
    </row>
    <row r="831" spans="2:7">
      <c r="B831" s="26" t="s">
        <v>1123</v>
      </c>
      <c r="C831" s="33">
        <v>0</v>
      </c>
      <c r="D831" s="33">
        <v>9</v>
      </c>
      <c r="E831" s="33">
        <v>35</v>
      </c>
      <c r="F831" s="33">
        <v>3</v>
      </c>
      <c r="G831" s="33">
        <v>47</v>
      </c>
    </row>
    <row r="832" spans="2:7">
      <c r="B832" s="26" t="s">
        <v>1126</v>
      </c>
      <c r="C832" s="33">
        <v>0</v>
      </c>
      <c r="D832" s="33">
        <v>4</v>
      </c>
      <c r="E832" s="33">
        <v>34</v>
      </c>
      <c r="F832" s="33">
        <v>2</v>
      </c>
      <c r="G832" s="33">
        <v>40</v>
      </c>
    </row>
    <row r="833" spans="2:7">
      <c r="B833" s="26" t="s">
        <v>1130</v>
      </c>
      <c r="C833" s="33">
        <v>0</v>
      </c>
      <c r="D833" s="33">
        <v>4</v>
      </c>
      <c r="E833" s="33">
        <v>34</v>
      </c>
      <c r="F833" s="33">
        <v>2</v>
      </c>
      <c r="G833" s="33">
        <v>40</v>
      </c>
    </row>
    <row r="834" spans="2:7">
      <c r="B834" s="26" t="s">
        <v>1132</v>
      </c>
      <c r="C834" s="33">
        <v>0</v>
      </c>
      <c r="D834" s="33">
        <v>4</v>
      </c>
      <c r="E834" s="33">
        <v>34</v>
      </c>
      <c r="F834" s="33">
        <v>2</v>
      </c>
      <c r="G834" s="33">
        <v>40</v>
      </c>
    </row>
    <row r="835" spans="2:7">
      <c r="B835" s="26" t="s">
        <v>1134</v>
      </c>
      <c r="C835" s="33">
        <v>0</v>
      </c>
      <c r="D835" s="33">
        <v>13</v>
      </c>
      <c r="E835" s="33">
        <v>36</v>
      </c>
      <c r="F835" s="33">
        <v>11</v>
      </c>
      <c r="G835" s="33">
        <v>60</v>
      </c>
    </row>
    <row r="836" spans="2:7">
      <c r="B836" s="26" t="s">
        <v>1138</v>
      </c>
      <c r="C836" s="33">
        <v>0</v>
      </c>
      <c r="D836" s="33">
        <v>14</v>
      </c>
      <c r="E836" s="33">
        <v>32</v>
      </c>
      <c r="F836" s="33">
        <v>2</v>
      </c>
      <c r="G836" s="33">
        <v>48</v>
      </c>
    </row>
    <row r="837" spans="2:7">
      <c r="B837" s="26" t="s">
        <v>1141</v>
      </c>
      <c r="C837" s="33">
        <v>0</v>
      </c>
      <c r="D837" s="33">
        <v>20</v>
      </c>
      <c r="E837" s="33">
        <v>33</v>
      </c>
      <c r="F837" s="33">
        <v>2</v>
      </c>
      <c r="G837" s="33">
        <v>55</v>
      </c>
    </row>
    <row r="838" spans="2:7">
      <c r="B838" s="26" t="s">
        <v>1144</v>
      </c>
      <c r="C838" s="33">
        <v>0</v>
      </c>
      <c r="D838" s="33">
        <v>4</v>
      </c>
      <c r="E838" s="33">
        <v>9</v>
      </c>
      <c r="F838" s="33">
        <v>1</v>
      </c>
      <c r="G838" s="33">
        <v>14</v>
      </c>
    </row>
    <row r="839" spans="2:7">
      <c r="B839" s="26" t="s">
        <v>1147</v>
      </c>
      <c r="C839" s="33">
        <v>0</v>
      </c>
      <c r="D839" s="33">
        <v>12</v>
      </c>
      <c r="E839" s="33">
        <v>25</v>
      </c>
      <c r="F839" s="33">
        <v>1</v>
      </c>
      <c r="G839" s="33">
        <v>38</v>
      </c>
    </row>
    <row r="840" spans="2:7">
      <c r="B840" s="26" t="s">
        <v>1154</v>
      </c>
      <c r="C840" s="33">
        <v>0</v>
      </c>
      <c r="D840" s="33">
        <v>8</v>
      </c>
      <c r="E840" s="33">
        <v>28</v>
      </c>
      <c r="F840" s="33">
        <v>1</v>
      </c>
      <c r="G840" s="33">
        <v>37</v>
      </c>
    </row>
    <row r="841" spans="2:7">
      <c r="B841" s="26" t="s">
        <v>1162</v>
      </c>
      <c r="C841" s="33">
        <v>2</v>
      </c>
      <c r="D841" s="33">
        <v>3</v>
      </c>
      <c r="E841" s="33">
        <v>18</v>
      </c>
      <c r="F841" s="33">
        <v>3</v>
      </c>
      <c r="G841" s="33">
        <v>24</v>
      </c>
    </row>
    <row r="842" spans="2:7">
      <c r="B842" s="26" t="s">
        <v>1172</v>
      </c>
      <c r="C842" s="33">
        <v>4</v>
      </c>
      <c r="D842" s="33">
        <v>6</v>
      </c>
      <c r="E842" s="33">
        <v>24</v>
      </c>
      <c r="F842" s="33">
        <v>4</v>
      </c>
      <c r="G842" s="33">
        <v>34</v>
      </c>
    </row>
    <row r="843" spans="2:7">
      <c r="B843" s="26" t="s">
        <v>1179</v>
      </c>
      <c r="C843" s="33">
        <v>4</v>
      </c>
      <c r="D843" s="33">
        <v>12</v>
      </c>
      <c r="E843" s="33">
        <v>27</v>
      </c>
      <c r="F843" s="33">
        <v>2</v>
      </c>
      <c r="G843" s="33">
        <v>41</v>
      </c>
    </row>
    <row r="844" spans="2:7">
      <c r="B844" s="26" t="s">
        <v>1182</v>
      </c>
      <c r="C844" s="33">
        <v>7</v>
      </c>
      <c r="D844" s="33">
        <v>5</v>
      </c>
      <c r="E844" s="33">
        <v>22</v>
      </c>
      <c r="F844" s="33">
        <v>4</v>
      </c>
      <c r="G844" s="33">
        <v>31</v>
      </c>
    </row>
    <row r="845" spans="2:7">
      <c r="B845" s="26" t="s">
        <v>1184</v>
      </c>
      <c r="C845" s="33">
        <v>0</v>
      </c>
      <c r="D845" s="33">
        <v>2</v>
      </c>
      <c r="E845" s="33">
        <v>2</v>
      </c>
      <c r="F845" s="33">
        <v>0</v>
      </c>
      <c r="G845" s="33">
        <v>4</v>
      </c>
    </row>
    <row r="846" spans="2:7">
      <c r="B846" s="26" t="s">
        <v>1189</v>
      </c>
      <c r="C846" s="33">
        <v>6</v>
      </c>
      <c r="D846" s="33">
        <v>13</v>
      </c>
      <c r="E846" s="33">
        <v>21</v>
      </c>
      <c r="F846" s="33">
        <v>3</v>
      </c>
      <c r="G846" s="33">
        <v>37</v>
      </c>
    </row>
    <row r="847" spans="2:7">
      <c r="B847" s="26" t="s">
        <v>1191</v>
      </c>
      <c r="C847" s="33">
        <v>2</v>
      </c>
      <c r="D847" s="33">
        <v>10</v>
      </c>
      <c r="E847" s="33">
        <v>18</v>
      </c>
      <c r="F847" s="33">
        <v>4</v>
      </c>
      <c r="G847" s="33">
        <v>32</v>
      </c>
    </row>
    <row r="848" spans="2:7">
      <c r="B848" s="26" t="s">
        <v>1196</v>
      </c>
      <c r="C848" s="33">
        <v>2</v>
      </c>
      <c r="D848" s="33">
        <v>12</v>
      </c>
      <c r="E848" s="33">
        <v>25</v>
      </c>
      <c r="F848" s="33">
        <v>3</v>
      </c>
      <c r="G848" s="33">
        <v>40</v>
      </c>
    </row>
    <row r="849" spans="1:7">
      <c r="B849" s="26" t="s">
        <v>1199</v>
      </c>
      <c r="C849" s="33">
        <v>2</v>
      </c>
      <c r="D849" s="33">
        <v>17</v>
      </c>
      <c r="E849" s="33">
        <v>23</v>
      </c>
      <c r="F849" s="33">
        <v>4</v>
      </c>
      <c r="G849" s="33">
        <v>44</v>
      </c>
    </row>
    <row r="850" spans="1:7">
      <c r="A850" s="348"/>
      <c r="B850" s="26" t="s">
        <v>1202</v>
      </c>
      <c r="C850" s="33">
        <v>4</v>
      </c>
      <c r="D850" s="33">
        <v>9</v>
      </c>
      <c r="E850" s="33">
        <v>15</v>
      </c>
      <c r="F850" s="33">
        <v>2</v>
      </c>
      <c r="G850" s="33">
        <v>26</v>
      </c>
    </row>
    <row r="851" spans="1:7">
      <c r="A851" s="348"/>
      <c r="B851" s="26" t="s">
        <v>1207</v>
      </c>
      <c r="C851" s="33">
        <f>$C$91</f>
        <v>1</v>
      </c>
      <c r="D851" s="33">
        <f>$D$91</f>
        <v>13</v>
      </c>
      <c r="E851" s="33">
        <f>$E$91</f>
        <v>16</v>
      </c>
      <c r="F851" s="33">
        <f>$F$91</f>
        <v>1</v>
      </c>
      <c r="G851" s="33">
        <f>$G$91</f>
        <v>30</v>
      </c>
    </row>
    <row r="853" spans="1:7">
      <c r="B853" s="34" t="s">
        <v>511</v>
      </c>
      <c r="C853" s="35">
        <f>SUM(C850-C849)/C848</f>
        <v>1</v>
      </c>
      <c r="D853" s="35">
        <f>SUM(D850-D849)/D849</f>
        <v>-0.47058823529411764</v>
      </c>
      <c r="E853" s="35">
        <f>SUM(E850-E849)/E849</f>
        <v>-0.34782608695652173</v>
      </c>
      <c r="F853" s="35">
        <f t="shared" ref="F853:G853" si="2">SUM(F850-F849)/F849</f>
        <v>-0.5</v>
      </c>
      <c r="G853" s="35">
        <f t="shared" si="2"/>
        <v>-0.40909090909090912</v>
      </c>
    </row>
    <row r="854" spans="1:7">
      <c r="B854" s="34" t="s">
        <v>512</v>
      </c>
      <c r="C854" s="35" t="e">
        <f>SUM(C832-C828)/C828</f>
        <v>#DIV/0!</v>
      </c>
      <c r="D854" s="35">
        <f>SUM(D832-D828)/D828</f>
        <v>-0.7142857142857143</v>
      </c>
      <c r="E854" s="35">
        <f>SUM(E832-E828)/E828</f>
        <v>0.36</v>
      </c>
      <c r="F854" s="35">
        <f>SUM(F832-F828)/F828</f>
        <v>1</v>
      </c>
      <c r="G854" s="35">
        <f>SUM(G832-G828)/G828</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43"/>
  <sheetViews>
    <sheetView showGridLines="0" zoomScale="85" zoomScaleNormal="85" zoomScalePageLayoutView="85" workbookViewId="0">
      <selection activeCell="C50" sqref="C50"/>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2" customFormat="1" ht="22.5">
      <c r="A2" s="133" t="s">
        <v>21</v>
      </c>
    </row>
    <row r="3" spans="1:10" s="120" customFormat="1" ht="16.5">
      <c r="A3" s="123" t="s">
        <v>1208</v>
      </c>
    </row>
    <row r="6" spans="1:10" ht="15">
      <c r="A6" s="134" t="s">
        <v>173</v>
      </c>
      <c r="J6" s="18"/>
    </row>
    <row r="8" spans="1:10">
      <c r="A8" s="41" t="s">
        <v>151</v>
      </c>
      <c r="B8" s="18"/>
      <c r="C8" s="19" t="s">
        <v>1072</v>
      </c>
      <c r="D8" s="19" t="s">
        <v>152</v>
      </c>
      <c r="E8" s="19" t="s">
        <v>153</v>
      </c>
      <c r="F8" s="19" t="s">
        <v>154</v>
      </c>
      <c r="G8" s="19" t="s">
        <v>1098</v>
      </c>
      <c r="H8" s="102" t="s">
        <v>1100</v>
      </c>
      <c r="I8" s="19"/>
    </row>
    <row r="9" spans="1:10">
      <c r="A9" s="50" t="s">
        <v>555</v>
      </c>
      <c r="B9" s="19" t="s">
        <v>156</v>
      </c>
      <c r="C9" s="19" t="s">
        <v>1073</v>
      </c>
      <c r="D9" s="20" t="s">
        <v>157</v>
      </c>
      <c r="E9" s="20" t="s">
        <v>158</v>
      </c>
      <c r="F9" s="20" t="s">
        <v>1102</v>
      </c>
      <c r="G9" s="19" t="s">
        <v>1099</v>
      </c>
      <c r="H9" s="102" t="s">
        <v>1101</v>
      </c>
      <c r="I9" s="19" t="s">
        <v>160</v>
      </c>
    </row>
    <row r="10" spans="1:10">
      <c r="B10" s="18"/>
      <c r="C10" s="18"/>
      <c r="D10" s="19"/>
      <c r="E10" s="19"/>
      <c r="F10" s="19"/>
      <c r="G10" s="19"/>
      <c r="H10" s="19"/>
      <c r="I10" s="19"/>
    </row>
    <row r="11" spans="1:10">
      <c r="A11" s="41" t="s">
        <v>553</v>
      </c>
      <c r="C11" s="16">
        <v>0</v>
      </c>
      <c r="D11" s="16">
        <v>0</v>
      </c>
      <c r="E11" s="16">
        <v>0</v>
      </c>
      <c r="F11" s="16">
        <v>0</v>
      </c>
      <c r="G11" s="16">
        <v>0</v>
      </c>
      <c r="H11" s="16">
        <v>0</v>
      </c>
      <c r="I11" s="16">
        <f>F11+G11+H11+E11+C11+D11</f>
        <v>0</v>
      </c>
    </row>
    <row r="12" spans="1:10">
      <c r="A12" s="41" t="s">
        <v>162</v>
      </c>
      <c r="C12" s="16">
        <v>0</v>
      </c>
      <c r="D12" s="16">
        <v>0</v>
      </c>
      <c r="E12" s="16">
        <v>7</v>
      </c>
      <c r="F12" s="16">
        <v>1</v>
      </c>
      <c r="G12" s="16">
        <v>0</v>
      </c>
      <c r="H12" s="16">
        <v>0</v>
      </c>
      <c r="I12" s="16">
        <f>F12+G12+H12+E12+C12+D12</f>
        <v>8</v>
      </c>
    </row>
    <row r="15" spans="1:10">
      <c r="A15" s="41" t="s">
        <v>151</v>
      </c>
      <c r="B15" s="18"/>
      <c r="C15" s="19" t="s">
        <v>1072</v>
      </c>
      <c r="D15" s="19" t="s">
        <v>152</v>
      </c>
      <c r="E15" s="19" t="s">
        <v>153</v>
      </c>
      <c r="F15" s="19" t="s">
        <v>154</v>
      </c>
      <c r="G15" s="19" t="s">
        <v>1098</v>
      </c>
      <c r="H15" s="102" t="s">
        <v>1100</v>
      </c>
      <c r="I15" s="19"/>
    </row>
    <row r="16" spans="1:10">
      <c r="A16" s="50" t="s">
        <v>556</v>
      </c>
      <c r="B16" s="19" t="s">
        <v>156</v>
      </c>
      <c r="C16" s="19" t="s">
        <v>1073</v>
      </c>
      <c r="D16" s="20" t="s">
        <v>157</v>
      </c>
      <c r="E16" s="20" t="s">
        <v>158</v>
      </c>
      <c r="F16" s="20" t="s">
        <v>1102</v>
      </c>
      <c r="G16" s="19" t="s">
        <v>1099</v>
      </c>
      <c r="H16" s="102" t="s">
        <v>1101</v>
      </c>
      <c r="I16" s="19" t="s">
        <v>160</v>
      </c>
    </row>
    <row r="17" spans="1:9">
      <c r="B17" s="18"/>
      <c r="C17" s="18"/>
      <c r="D17" s="19"/>
      <c r="E17" s="19"/>
      <c r="F17" s="19"/>
      <c r="G17" s="19"/>
      <c r="H17" s="19"/>
      <c r="I17" s="19"/>
    </row>
    <row r="18" spans="1:9">
      <c r="A18" s="41" t="s">
        <v>553</v>
      </c>
      <c r="C18" s="16">
        <v>1</v>
      </c>
      <c r="D18" s="16">
        <v>0</v>
      </c>
      <c r="E18" s="16">
        <v>7</v>
      </c>
      <c r="F18" s="16">
        <v>0</v>
      </c>
      <c r="G18" s="16">
        <v>0</v>
      </c>
      <c r="H18" s="16">
        <v>0</v>
      </c>
      <c r="I18" s="16">
        <f>F18+G18+H18+E18+C18+D18</f>
        <v>8</v>
      </c>
    </row>
    <row r="19" spans="1:9">
      <c r="A19" s="41" t="s">
        <v>162</v>
      </c>
      <c r="C19" s="16">
        <v>2</v>
      </c>
      <c r="D19" s="16">
        <v>1</v>
      </c>
      <c r="E19" s="16">
        <v>6</v>
      </c>
      <c r="F19" s="16">
        <v>8</v>
      </c>
      <c r="G19" s="16">
        <v>0</v>
      </c>
      <c r="H19" s="16">
        <v>0</v>
      </c>
      <c r="I19" s="16">
        <f>F19+G19+H19+E19+C19+D19</f>
        <v>17</v>
      </c>
    </row>
    <row r="22" spans="1:9">
      <c r="A22" s="41" t="s">
        <v>151</v>
      </c>
      <c r="B22" s="18"/>
      <c r="C22" s="19" t="s">
        <v>1072</v>
      </c>
      <c r="D22" s="19" t="s">
        <v>152</v>
      </c>
      <c r="E22" s="19" t="s">
        <v>153</v>
      </c>
      <c r="F22" s="19" t="s">
        <v>154</v>
      </c>
      <c r="G22" s="19" t="s">
        <v>1098</v>
      </c>
      <c r="H22" s="102" t="s">
        <v>1100</v>
      </c>
      <c r="I22" s="19"/>
    </row>
    <row r="23" spans="1:9">
      <c r="A23" s="50" t="s">
        <v>557</v>
      </c>
      <c r="B23" s="19" t="s">
        <v>156</v>
      </c>
      <c r="C23" s="19" t="s">
        <v>1073</v>
      </c>
      <c r="D23" s="20" t="s">
        <v>157</v>
      </c>
      <c r="E23" s="20" t="s">
        <v>158</v>
      </c>
      <c r="F23" s="20" t="s">
        <v>1102</v>
      </c>
      <c r="G23" s="19" t="s">
        <v>1099</v>
      </c>
      <c r="H23" s="102" t="s">
        <v>1101</v>
      </c>
      <c r="I23" s="19" t="s">
        <v>160</v>
      </c>
    </row>
    <row r="24" spans="1:9">
      <c r="B24" s="18"/>
      <c r="C24" s="18"/>
      <c r="D24" s="19"/>
      <c r="E24" s="19"/>
      <c r="F24" s="19"/>
      <c r="G24" s="19"/>
      <c r="H24" s="19"/>
      <c r="I24" s="19"/>
    </row>
    <row r="25" spans="1:9">
      <c r="A25" s="41" t="s">
        <v>553</v>
      </c>
      <c r="C25" s="16">
        <v>0</v>
      </c>
      <c r="D25" s="16">
        <v>2</v>
      </c>
      <c r="E25" s="16">
        <v>3</v>
      </c>
      <c r="F25" s="16">
        <v>4</v>
      </c>
      <c r="G25" s="16">
        <v>0</v>
      </c>
      <c r="H25" s="16">
        <v>0</v>
      </c>
      <c r="I25" s="16">
        <f>F25+G25+H25+E25+C25+D25</f>
        <v>9</v>
      </c>
    </row>
    <row r="26" spans="1:9">
      <c r="A26" s="41" t="s">
        <v>162</v>
      </c>
      <c r="C26" s="16">
        <v>4</v>
      </c>
      <c r="D26" s="16">
        <v>0</v>
      </c>
      <c r="E26" s="16">
        <v>10</v>
      </c>
      <c r="F26" s="16">
        <v>7</v>
      </c>
      <c r="G26" s="16">
        <v>0</v>
      </c>
      <c r="H26" s="16">
        <v>0</v>
      </c>
      <c r="I26" s="16">
        <f>F26+G26+H26+E26+C26+D26</f>
        <v>21</v>
      </c>
    </row>
    <row r="29" spans="1:9">
      <c r="A29" s="41" t="s">
        <v>151</v>
      </c>
      <c r="B29" s="18"/>
      <c r="C29" s="19" t="s">
        <v>1072</v>
      </c>
      <c r="D29" s="19" t="s">
        <v>152</v>
      </c>
      <c r="E29" s="19" t="s">
        <v>153</v>
      </c>
      <c r="F29" s="19" t="s">
        <v>154</v>
      </c>
      <c r="G29" s="19" t="s">
        <v>1098</v>
      </c>
      <c r="H29" s="102" t="s">
        <v>1100</v>
      </c>
      <c r="I29" s="19"/>
    </row>
    <row r="30" spans="1:9">
      <c r="A30" s="50" t="s">
        <v>558</v>
      </c>
      <c r="B30" s="19" t="s">
        <v>156</v>
      </c>
      <c r="C30" s="19" t="s">
        <v>1073</v>
      </c>
      <c r="D30" s="20" t="s">
        <v>157</v>
      </c>
      <c r="E30" s="20" t="s">
        <v>158</v>
      </c>
      <c r="F30" s="20" t="s">
        <v>1102</v>
      </c>
      <c r="G30" s="19" t="s">
        <v>1099</v>
      </c>
      <c r="H30" s="102" t="s">
        <v>1101</v>
      </c>
      <c r="I30" s="19" t="s">
        <v>160</v>
      </c>
    </row>
    <row r="31" spans="1:9">
      <c r="B31" s="18"/>
      <c r="C31" s="18"/>
      <c r="D31" s="19"/>
      <c r="E31" s="19"/>
      <c r="F31" s="19"/>
      <c r="G31" s="19"/>
      <c r="H31" s="19"/>
      <c r="I31" s="19"/>
    </row>
    <row r="32" spans="1:9">
      <c r="A32" s="41" t="s">
        <v>553</v>
      </c>
      <c r="C32" s="16">
        <v>1</v>
      </c>
      <c r="D32" s="16">
        <v>0</v>
      </c>
      <c r="E32" s="16">
        <v>3</v>
      </c>
      <c r="F32" s="16">
        <v>2</v>
      </c>
      <c r="G32" s="16">
        <v>0</v>
      </c>
      <c r="H32" s="16">
        <v>0</v>
      </c>
      <c r="I32" s="16">
        <f>F32+G32+H32+E32+C32+D32</f>
        <v>6</v>
      </c>
    </row>
    <row r="33" spans="1:9">
      <c r="A33" s="41" t="s">
        <v>162</v>
      </c>
      <c r="C33" s="16">
        <v>3</v>
      </c>
      <c r="D33" s="16">
        <v>2</v>
      </c>
      <c r="E33" s="16">
        <v>8</v>
      </c>
      <c r="F33" s="16">
        <v>14</v>
      </c>
      <c r="G33" s="16">
        <v>0</v>
      </c>
      <c r="H33" s="16">
        <v>0</v>
      </c>
      <c r="I33" s="16">
        <f>F33+G33+H33+E33+C33+D33</f>
        <v>27</v>
      </c>
    </row>
    <row r="36" spans="1:9">
      <c r="A36" s="41" t="s">
        <v>151</v>
      </c>
      <c r="B36" s="18"/>
      <c r="C36" s="19" t="s">
        <v>1072</v>
      </c>
      <c r="D36" s="19" t="s">
        <v>152</v>
      </c>
      <c r="E36" s="19" t="s">
        <v>153</v>
      </c>
      <c r="F36" s="19" t="s">
        <v>154</v>
      </c>
      <c r="G36" s="19" t="s">
        <v>1098</v>
      </c>
      <c r="H36" s="102" t="s">
        <v>1100</v>
      </c>
      <c r="I36" s="19"/>
    </row>
    <row r="37" spans="1:9">
      <c r="A37" s="50" t="s">
        <v>559</v>
      </c>
      <c r="B37" s="19" t="s">
        <v>156</v>
      </c>
      <c r="C37" s="19" t="s">
        <v>1073</v>
      </c>
      <c r="D37" s="20" t="s">
        <v>157</v>
      </c>
      <c r="E37" s="20" t="s">
        <v>158</v>
      </c>
      <c r="F37" s="20" t="s">
        <v>1102</v>
      </c>
      <c r="G37" s="19" t="s">
        <v>1099</v>
      </c>
      <c r="H37" s="102" t="s">
        <v>1101</v>
      </c>
      <c r="I37" s="19" t="s">
        <v>160</v>
      </c>
    </row>
    <row r="38" spans="1:9">
      <c r="B38" s="18"/>
      <c r="C38" s="18"/>
      <c r="D38" s="19"/>
      <c r="E38" s="19"/>
      <c r="F38" s="19"/>
      <c r="G38" s="19"/>
      <c r="H38" s="19"/>
      <c r="I38" s="19"/>
    </row>
    <row r="39" spans="1:9">
      <c r="A39" s="41" t="s">
        <v>553</v>
      </c>
      <c r="C39" s="16">
        <v>0</v>
      </c>
      <c r="D39" s="16">
        <v>0</v>
      </c>
      <c r="E39" s="16">
        <v>0</v>
      </c>
      <c r="F39" s="16">
        <v>0</v>
      </c>
      <c r="G39" s="16">
        <v>0</v>
      </c>
      <c r="H39" s="16">
        <v>0</v>
      </c>
      <c r="I39" s="16">
        <f>F39+G39+H39+E39+C39+D39</f>
        <v>0</v>
      </c>
    </row>
    <row r="40" spans="1:9">
      <c r="A40" s="41" t="s">
        <v>162</v>
      </c>
      <c r="C40" s="16">
        <v>0</v>
      </c>
      <c r="D40" s="16">
        <v>2</v>
      </c>
      <c r="E40" s="16">
        <v>2</v>
      </c>
      <c r="F40" s="16">
        <v>0</v>
      </c>
      <c r="G40" s="16">
        <v>0</v>
      </c>
      <c r="H40" s="16">
        <v>0</v>
      </c>
      <c r="I40" s="16">
        <f>F40+G40+H40+E40+C40+D40</f>
        <v>4</v>
      </c>
    </row>
    <row r="43" spans="1:9">
      <c r="A43" s="41" t="s">
        <v>151</v>
      </c>
      <c r="B43" s="18"/>
      <c r="C43" s="19" t="s">
        <v>1072</v>
      </c>
      <c r="D43" s="19" t="s">
        <v>152</v>
      </c>
      <c r="E43" s="19" t="s">
        <v>153</v>
      </c>
      <c r="F43" s="19" t="s">
        <v>154</v>
      </c>
      <c r="G43" s="19" t="s">
        <v>1098</v>
      </c>
      <c r="H43" s="102" t="s">
        <v>1100</v>
      </c>
      <c r="I43" s="19"/>
    </row>
    <row r="44" spans="1:9">
      <c r="A44" s="50" t="s">
        <v>560</v>
      </c>
      <c r="B44" s="19" t="s">
        <v>156</v>
      </c>
      <c r="C44" s="19" t="s">
        <v>1073</v>
      </c>
      <c r="D44" s="20" t="s">
        <v>157</v>
      </c>
      <c r="E44" s="20" t="s">
        <v>158</v>
      </c>
      <c r="F44" s="20" t="s">
        <v>1102</v>
      </c>
      <c r="G44" s="19" t="s">
        <v>1099</v>
      </c>
      <c r="H44" s="102" t="s">
        <v>1101</v>
      </c>
      <c r="I44" s="19" t="s">
        <v>160</v>
      </c>
    </row>
    <row r="45" spans="1:9">
      <c r="B45" s="18"/>
      <c r="C45" s="16"/>
      <c r="I45" s="19"/>
    </row>
    <row r="46" spans="1:9">
      <c r="A46" s="41" t="s">
        <v>553</v>
      </c>
      <c r="C46" s="16">
        <v>0</v>
      </c>
      <c r="D46" s="16">
        <v>0</v>
      </c>
      <c r="E46" s="16">
        <v>0</v>
      </c>
      <c r="F46" s="16">
        <v>0</v>
      </c>
      <c r="G46" s="16">
        <v>0</v>
      </c>
      <c r="H46" s="16">
        <v>0</v>
      </c>
      <c r="I46" s="16">
        <f>F46+G46+H46+E46+C46+D46</f>
        <v>0</v>
      </c>
    </row>
    <row r="47" spans="1:9">
      <c r="A47" s="41" t="s">
        <v>162</v>
      </c>
      <c r="C47" s="16">
        <v>0</v>
      </c>
      <c r="D47" s="16">
        <v>1</v>
      </c>
      <c r="E47" s="16">
        <v>1</v>
      </c>
      <c r="F47" s="16">
        <v>0</v>
      </c>
      <c r="G47" s="16">
        <v>0</v>
      </c>
      <c r="H47" s="16">
        <v>0</v>
      </c>
      <c r="I47" s="16">
        <f>F47+G47+H47+E47+C47+D47</f>
        <v>2</v>
      </c>
    </row>
    <row r="50" spans="1:9">
      <c r="A50" s="41" t="s">
        <v>151</v>
      </c>
      <c r="B50" s="18"/>
      <c r="C50" s="19" t="s">
        <v>1072</v>
      </c>
      <c r="D50" s="19" t="s">
        <v>152</v>
      </c>
      <c r="E50" s="19" t="s">
        <v>153</v>
      </c>
      <c r="F50" s="19" t="s">
        <v>154</v>
      </c>
      <c r="G50" s="19" t="s">
        <v>1098</v>
      </c>
      <c r="H50" s="102" t="s">
        <v>1100</v>
      </c>
      <c r="I50" s="19"/>
    </row>
    <row r="51" spans="1:9">
      <c r="A51" s="50" t="s">
        <v>561</v>
      </c>
      <c r="B51" s="19" t="s">
        <v>156</v>
      </c>
      <c r="C51" s="19" t="s">
        <v>1073</v>
      </c>
      <c r="D51" s="20" t="s">
        <v>157</v>
      </c>
      <c r="E51" s="20" t="s">
        <v>158</v>
      </c>
      <c r="F51" s="20" t="s">
        <v>1102</v>
      </c>
      <c r="G51" s="19" t="s">
        <v>1099</v>
      </c>
      <c r="H51" s="102" t="s">
        <v>1101</v>
      </c>
      <c r="I51" s="19" t="s">
        <v>160</v>
      </c>
    </row>
    <row r="52" spans="1:9">
      <c r="B52" s="18"/>
      <c r="C52" s="18"/>
      <c r="D52" s="19"/>
      <c r="E52" s="19"/>
      <c r="F52" s="19"/>
      <c r="G52" s="19"/>
      <c r="H52" s="19"/>
      <c r="I52" s="19"/>
    </row>
    <row r="53" spans="1:9">
      <c r="A53" s="41" t="s">
        <v>553</v>
      </c>
      <c r="C53" s="349">
        <v>0</v>
      </c>
      <c r="D53" s="349">
        <v>1</v>
      </c>
      <c r="E53" s="349">
        <v>10</v>
      </c>
      <c r="F53" s="349">
        <v>1</v>
      </c>
      <c r="G53" s="349">
        <v>0</v>
      </c>
      <c r="H53" s="349">
        <v>0</v>
      </c>
      <c r="I53" s="16">
        <f>F53+G53+H53+E53+C53+D53</f>
        <v>12</v>
      </c>
    </row>
    <row r="54" spans="1:9">
      <c r="A54" s="41" t="s">
        <v>162</v>
      </c>
      <c r="C54" s="16">
        <v>1</v>
      </c>
      <c r="D54" s="16">
        <v>1</v>
      </c>
      <c r="E54" s="16">
        <v>22</v>
      </c>
      <c r="F54" s="16">
        <v>18</v>
      </c>
      <c r="G54" s="16">
        <v>0</v>
      </c>
      <c r="H54" s="16">
        <v>0</v>
      </c>
      <c r="I54" s="16">
        <f>F54+G54+H54+E54+C54+D54</f>
        <v>42</v>
      </c>
    </row>
    <row r="57" spans="1:9">
      <c r="A57" s="41" t="s">
        <v>151</v>
      </c>
      <c r="B57" s="18"/>
      <c r="C57" s="19" t="s">
        <v>1072</v>
      </c>
      <c r="D57" s="19" t="s">
        <v>152</v>
      </c>
      <c r="E57" s="19" t="s">
        <v>153</v>
      </c>
      <c r="F57" s="19" t="s">
        <v>154</v>
      </c>
      <c r="G57" s="19" t="s">
        <v>1098</v>
      </c>
      <c r="H57" s="102" t="s">
        <v>1100</v>
      </c>
      <c r="I57" s="19"/>
    </row>
    <row r="58" spans="1:9">
      <c r="A58" s="50" t="s">
        <v>562</v>
      </c>
      <c r="B58" s="19" t="s">
        <v>156</v>
      </c>
      <c r="C58" s="19" t="s">
        <v>1073</v>
      </c>
      <c r="D58" s="20" t="s">
        <v>157</v>
      </c>
      <c r="E58" s="20" t="s">
        <v>158</v>
      </c>
      <c r="F58" s="20" t="s">
        <v>1102</v>
      </c>
      <c r="G58" s="19" t="s">
        <v>1099</v>
      </c>
      <c r="H58" s="102" t="s">
        <v>1101</v>
      </c>
      <c r="I58" s="19" t="s">
        <v>160</v>
      </c>
    </row>
    <row r="59" spans="1:9">
      <c r="B59" s="18"/>
      <c r="C59" s="18"/>
      <c r="D59" s="19"/>
      <c r="E59" s="19"/>
      <c r="F59" s="19"/>
      <c r="G59" s="19"/>
      <c r="H59" s="19"/>
      <c r="I59" s="19"/>
    </row>
    <row r="60" spans="1:9">
      <c r="A60" s="41" t="s">
        <v>553</v>
      </c>
      <c r="C60" s="16">
        <v>0</v>
      </c>
      <c r="D60" s="16">
        <v>1</v>
      </c>
      <c r="E60" s="16">
        <v>0</v>
      </c>
      <c r="F60" s="16">
        <v>0</v>
      </c>
      <c r="G60" s="16">
        <v>0</v>
      </c>
      <c r="H60" s="16">
        <v>0</v>
      </c>
      <c r="I60" s="16">
        <f>F60+G60+H60+E60+C60+D60</f>
        <v>1</v>
      </c>
    </row>
    <row r="61" spans="1:9">
      <c r="A61" s="41" t="s">
        <v>162</v>
      </c>
      <c r="C61" s="16">
        <v>2</v>
      </c>
      <c r="D61" s="16">
        <v>2</v>
      </c>
      <c r="E61" s="16">
        <v>6</v>
      </c>
      <c r="F61" s="16">
        <v>0</v>
      </c>
      <c r="G61" s="16">
        <v>0</v>
      </c>
      <c r="H61" s="16">
        <v>0</v>
      </c>
      <c r="I61" s="16">
        <f>F61+G61+H61+E61+C61+D61</f>
        <v>10</v>
      </c>
    </row>
    <row r="63" spans="1:9">
      <c r="A63" s="41" t="s">
        <v>151</v>
      </c>
      <c r="B63" s="18"/>
      <c r="C63" s="19" t="s">
        <v>1072</v>
      </c>
      <c r="D63" s="19" t="s">
        <v>152</v>
      </c>
      <c r="E63" s="19" t="s">
        <v>153</v>
      </c>
      <c r="F63" s="19" t="s">
        <v>154</v>
      </c>
      <c r="G63" s="19" t="s">
        <v>1098</v>
      </c>
      <c r="H63" s="102" t="s">
        <v>1100</v>
      </c>
      <c r="I63" s="19"/>
    </row>
    <row r="64" spans="1:9">
      <c r="A64" s="50" t="s">
        <v>978</v>
      </c>
      <c r="B64" s="19" t="s">
        <v>156</v>
      </c>
      <c r="C64" s="19" t="s">
        <v>1073</v>
      </c>
      <c r="D64" s="20" t="s">
        <v>157</v>
      </c>
      <c r="E64" s="20" t="s">
        <v>158</v>
      </c>
      <c r="F64" s="20" t="s">
        <v>1102</v>
      </c>
      <c r="G64" s="19" t="s">
        <v>1099</v>
      </c>
      <c r="H64" s="102" t="s">
        <v>1101</v>
      </c>
      <c r="I64" s="19" t="s">
        <v>160</v>
      </c>
    </row>
    <row r="65" spans="1:9">
      <c r="B65" s="18"/>
      <c r="C65" s="18"/>
      <c r="D65" s="19"/>
      <c r="E65" s="19"/>
      <c r="F65" s="19"/>
      <c r="G65" s="19"/>
      <c r="H65" s="19"/>
      <c r="I65" s="19"/>
    </row>
    <row r="66" spans="1:9">
      <c r="A66" s="41" t="s">
        <v>553</v>
      </c>
      <c r="C66" s="16">
        <v>0</v>
      </c>
      <c r="D66" s="16">
        <v>0</v>
      </c>
      <c r="E66" s="16">
        <v>2</v>
      </c>
      <c r="F66" s="16">
        <v>3</v>
      </c>
      <c r="G66" s="16">
        <v>0</v>
      </c>
      <c r="H66" s="16">
        <v>0</v>
      </c>
      <c r="I66" s="16">
        <f>F66+G66+H66+E66+C66+D66</f>
        <v>5</v>
      </c>
    </row>
    <row r="67" spans="1:9">
      <c r="A67" s="41" t="s">
        <v>162</v>
      </c>
      <c r="C67" s="16">
        <v>0</v>
      </c>
      <c r="D67" s="16">
        <v>3</v>
      </c>
      <c r="E67" s="16">
        <v>5</v>
      </c>
      <c r="F67" s="16">
        <v>6</v>
      </c>
      <c r="G67" s="16">
        <v>0</v>
      </c>
      <c r="H67" s="16">
        <v>0</v>
      </c>
      <c r="I67" s="16">
        <f>F67+G67+H67+E67+C67+D67</f>
        <v>14</v>
      </c>
    </row>
    <row r="70" spans="1:9">
      <c r="A70" s="41" t="s">
        <v>151</v>
      </c>
      <c r="B70" s="18"/>
      <c r="C70" s="19" t="s">
        <v>1072</v>
      </c>
      <c r="D70" s="19" t="s">
        <v>152</v>
      </c>
      <c r="E70" s="19" t="s">
        <v>153</v>
      </c>
      <c r="F70" s="19" t="s">
        <v>154</v>
      </c>
      <c r="G70" s="19" t="s">
        <v>1098</v>
      </c>
      <c r="H70" s="102" t="s">
        <v>1100</v>
      </c>
      <c r="I70" s="19"/>
    </row>
    <row r="71" spans="1:9">
      <c r="A71" s="50" t="s">
        <v>563</v>
      </c>
      <c r="B71" s="19" t="s">
        <v>156</v>
      </c>
      <c r="C71" s="19" t="s">
        <v>1073</v>
      </c>
      <c r="D71" s="20" t="s">
        <v>157</v>
      </c>
      <c r="E71" s="20" t="s">
        <v>158</v>
      </c>
      <c r="F71" s="20" t="s">
        <v>1102</v>
      </c>
      <c r="G71" s="19" t="s">
        <v>1099</v>
      </c>
      <c r="H71" s="102" t="s">
        <v>1101</v>
      </c>
      <c r="I71" s="19" t="s">
        <v>160</v>
      </c>
    </row>
    <row r="72" spans="1:9">
      <c r="B72" s="18"/>
      <c r="C72" s="18"/>
      <c r="D72" s="19"/>
      <c r="E72" s="19"/>
      <c r="F72" s="19"/>
      <c r="G72" s="19"/>
      <c r="H72" s="19"/>
      <c r="I72" s="19"/>
    </row>
    <row r="73" spans="1:9">
      <c r="A73" s="41" t="s">
        <v>553</v>
      </c>
      <c r="C73" s="16">
        <v>0</v>
      </c>
      <c r="D73" s="16">
        <v>0</v>
      </c>
      <c r="E73" s="16">
        <v>1</v>
      </c>
      <c r="F73" s="16">
        <v>2</v>
      </c>
      <c r="G73" s="16">
        <v>0</v>
      </c>
      <c r="H73" s="16">
        <v>0</v>
      </c>
      <c r="I73" s="16">
        <f>F73+G73+H73+E73+C73+D73</f>
        <v>3</v>
      </c>
    </row>
    <row r="74" spans="1:9">
      <c r="A74" s="41" t="s">
        <v>162</v>
      </c>
      <c r="C74" s="16">
        <v>2</v>
      </c>
      <c r="D74" s="16">
        <v>0</v>
      </c>
      <c r="E74" s="16">
        <v>1</v>
      </c>
      <c r="F74" s="16">
        <v>1</v>
      </c>
      <c r="G74" s="16">
        <v>0</v>
      </c>
      <c r="H74" s="16">
        <v>0</v>
      </c>
      <c r="I74" s="16">
        <f>F74+G74+H74+E74+C74+D74</f>
        <v>4</v>
      </c>
    </row>
    <row r="78" spans="1:9" ht="15">
      <c r="A78" s="134" t="s">
        <v>150</v>
      </c>
    </row>
    <row r="79" spans="1:9">
      <c r="A79" s="41" t="s">
        <v>151</v>
      </c>
      <c r="B79" s="18"/>
      <c r="C79" s="19" t="s">
        <v>1072</v>
      </c>
      <c r="D79" s="19" t="s">
        <v>152</v>
      </c>
      <c r="E79" s="19" t="s">
        <v>153</v>
      </c>
      <c r="F79" s="19" t="s">
        <v>154</v>
      </c>
      <c r="G79" s="19" t="s">
        <v>1098</v>
      </c>
      <c r="H79" s="102" t="s">
        <v>1100</v>
      </c>
      <c r="I79" s="19"/>
    </row>
    <row r="80" spans="1:9">
      <c r="A80" s="50" t="s">
        <v>564</v>
      </c>
      <c r="B80" s="19" t="s">
        <v>156</v>
      </c>
      <c r="C80" s="19" t="s">
        <v>1073</v>
      </c>
      <c r="D80" s="20" t="s">
        <v>157</v>
      </c>
      <c r="E80" s="20" t="s">
        <v>158</v>
      </c>
      <c r="F80" s="20" t="s">
        <v>1102</v>
      </c>
      <c r="G80" s="19" t="s">
        <v>1099</v>
      </c>
      <c r="H80" s="102" t="s">
        <v>1101</v>
      </c>
      <c r="I80" s="19" t="s">
        <v>160</v>
      </c>
    </row>
    <row r="81" spans="1:9">
      <c r="B81" s="18"/>
      <c r="C81" s="18"/>
      <c r="D81" s="19"/>
      <c r="E81" s="19"/>
      <c r="F81" s="19"/>
      <c r="G81" s="19"/>
      <c r="H81" s="19"/>
      <c r="I81" s="19"/>
    </row>
    <row r="82" spans="1:9">
      <c r="A82" s="41" t="s">
        <v>553</v>
      </c>
      <c r="C82" s="16">
        <v>0</v>
      </c>
      <c r="D82" s="16">
        <v>0</v>
      </c>
      <c r="E82" s="16">
        <v>0</v>
      </c>
      <c r="F82" s="16">
        <v>4</v>
      </c>
      <c r="G82" s="16">
        <v>0</v>
      </c>
      <c r="H82" s="16">
        <v>0</v>
      </c>
      <c r="I82" s="16">
        <f>F82+G82+H82+E82+C82+D82</f>
        <v>4</v>
      </c>
    </row>
    <row r="83" spans="1:9">
      <c r="A83" s="41" t="s">
        <v>162</v>
      </c>
      <c r="C83" s="16">
        <v>0</v>
      </c>
      <c r="D83" s="16">
        <v>0</v>
      </c>
      <c r="E83" s="16">
        <v>0</v>
      </c>
      <c r="F83" s="16">
        <v>4</v>
      </c>
      <c r="G83" s="16">
        <v>1</v>
      </c>
      <c r="H83" s="16">
        <v>0</v>
      </c>
      <c r="I83" s="16">
        <f>F83+G83+H83+E83+C83+D83</f>
        <v>5</v>
      </c>
    </row>
    <row r="86" spans="1:9">
      <c r="A86" s="41" t="s">
        <v>151</v>
      </c>
      <c r="B86" s="18"/>
      <c r="C86" s="19" t="s">
        <v>1072</v>
      </c>
      <c r="D86" s="19" t="s">
        <v>152</v>
      </c>
      <c r="E86" s="19" t="s">
        <v>153</v>
      </c>
      <c r="F86" s="19" t="s">
        <v>154</v>
      </c>
      <c r="G86" s="19" t="s">
        <v>1098</v>
      </c>
      <c r="H86" s="102" t="s">
        <v>1100</v>
      </c>
      <c r="I86" s="19"/>
    </row>
    <row r="87" spans="1:9">
      <c r="A87" s="50" t="s">
        <v>565</v>
      </c>
      <c r="B87" s="19" t="s">
        <v>156</v>
      </c>
      <c r="C87" s="19" t="s">
        <v>1073</v>
      </c>
      <c r="D87" s="20" t="s">
        <v>157</v>
      </c>
      <c r="E87" s="20" t="s">
        <v>158</v>
      </c>
      <c r="F87" s="20" t="s">
        <v>1102</v>
      </c>
      <c r="G87" s="19" t="s">
        <v>1099</v>
      </c>
      <c r="H87" s="102" t="s">
        <v>1101</v>
      </c>
      <c r="I87" s="19" t="s">
        <v>160</v>
      </c>
    </row>
    <row r="88" spans="1:9">
      <c r="B88" s="18"/>
      <c r="C88" s="18"/>
      <c r="D88" s="19"/>
      <c r="E88" s="19"/>
      <c r="F88" s="19"/>
      <c r="G88" s="19"/>
      <c r="H88" s="19"/>
      <c r="I88" s="19"/>
    </row>
    <row r="89" spans="1:9">
      <c r="A89" s="41" t="s">
        <v>553</v>
      </c>
      <c r="C89" s="16">
        <v>0</v>
      </c>
      <c r="D89" s="16">
        <v>0</v>
      </c>
      <c r="E89" s="16">
        <v>0</v>
      </c>
      <c r="F89" s="16">
        <v>1</v>
      </c>
      <c r="G89" s="16">
        <v>0</v>
      </c>
      <c r="H89" s="16">
        <v>0</v>
      </c>
      <c r="I89" s="16">
        <f>F89+G89+H89+E89+C89+D89</f>
        <v>1</v>
      </c>
    </row>
    <row r="90" spans="1:9">
      <c r="A90" s="41" t="s">
        <v>162</v>
      </c>
      <c r="C90" s="16">
        <v>0</v>
      </c>
      <c r="D90" s="16">
        <v>0</v>
      </c>
      <c r="E90" s="16">
        <v>0</v>
      </c>
      <c r="F90" s="16">
        <v>8</v>
      </c>
      <c r="G90" s="16">
        <v>0</v>
      </c>
      <c r="H90" s="16">
        <v>0</v>
      </c>
      <c r="I90" s="16">
        <f>F90+G90+H90+E90+C90+D90</f>
        <v>8</v>
      </c>
    </row>
    <row r="93" spans="1:9">
      <c r="A93" s="41" t="s">
        <v>151</v>
      </c>
      <c r="B93" s="18"/>
      <c r="C93" s="19" t="s">
        <v>1072</v>
      </c>
      <c r="D93" s="19" t="s">
        <v>152</v>
      </c>
      <c r="E93" s="19" t="s">
        <v>153</v>
      </c>
      <c r="F93" s="19" t="s">
        <v>154</v>
      </c>
      <c r="G93" s="19" t="s">
        <v>1098</v>
      </c>
      <c r="H93" s="102" t="s">
        <v>1100</v>
      </c>
      <c r="I93" s="19"/>
    </row>
    <row r="94" spans="1:9">
      <c r="A94" s="50" t="s">
        <v>566</v>
      </c>
      <c r="B94" s="19" t="s">
        <v>156</v>
      </c>
      <c r="C94" s="19" t="s">
        <v>1073</v>
      </c>
      <c r="D94" s="20" t="s">
        <v>157</v>
      </c>
      <c r="E94" s="20" t="s">
        <v>158</v>
      </c>
      <c r="F94" s="20" t="s">
        <v>1102</v>
      </c>
      <c r="G94" s="19" t="s">
        <v>1099</v>
      </c>
      <c r="H94" s="102" t="s">
        <v>1101</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1072</v>
      </c>
      <c r="D100" s="19" t="s">
        <v>152</v>
      </c>
      <c r="E100" s="19" t="s">
        <v>153</v>
      </c>
      <c r="F100" s="19" t="s">
        <v>154</v>
      </c>
      <c r="G100" s="19" t="s">
        <v>1098</v>
      </c>
      <c r="H100" s="102" t="s">
        <v>1100</v>
      </c>
      <c r="I100" s="19"/>
    </row>
    <row r="101" spans="1:9">
      <c r="A101" s="50" t="s">
        <v>567</v>
      </c>
      <c r="B101" s="19" t="s">
        <v>156</v>
      </c>
      <c r="C101" s="19" t="s">
        <v>1073</v>
      </c>
      <c r="D101" s="20" t="s">
        <v>157</v>
      </c>
      <c r="E101" s="20" t="s">
        <v>158</v>
      </c>
      <c r="F101" s="20" t="s">
        <v>1102</v>
      </c>
      <c r="G101" s="19" t="s">
        <v>1099</v>
      </c>
      <c r="H101" s="102" t="s">
        <v>1101</v>
      </c>
      <c r="I101" s="19" t="s">
        <v>160</v>
      </c>
    </row>
    <row r="102" spans="1:9">
      <c r="B102" s="18"/>
      <c r="C102" s="18"/>
      <c r="D102" s="19"/>
      <c r="E102" s="19"/>
      <c r="F102" s="19"/>
      <c r="G102" s="19"/>
      <c r="H102" s="19"/>
      <c r="I102" s="19"/>
    </row>
    <row r="103" spans="1:9">
      <c r="A103" s="41" t="s">
        <v>553</v>
      </c>
      <c r="C103" s="349">
        <v>0</v>
      </c>
      <c r="D103" s="349">
        <v>0</v>
      </c>
      <c r="E103" s="349">
        <v>0</v>
      </c>
      <c r="F103" s="349">
        <v>0</v>
      </c>
      <c r="G103" s="349">
        <v>0</v>
      </c>
      <c r="H103" s="349">
        <v>0</v>
      </c>
      <c r="I103" s="16">
        <f>F103+G103+H103+E103+C103+D103</f>
        <v>0</v>
      </c>
    </row>
    <row r="104" spans="1:9">
      <c r="A104" s="41" t="s">
        <v>162</v>
      </c>
      <c r="C104" s="349">
        <v>0</v>
      </c>
      <c r="D104" s="349">
        <v>0</v>
      </c>
      <c r="E104" s="349">
        <v>0</v>
      </c>
      <c r="F104" s="349">
        <v>4</v>
      </c>
      <c r="G104" s="349">
        <v>0</v>
      </c>
      <c r="H104" s="349">
        <v>0</v>
      </c>
      <c r="I104" s="16">
        <f>F104+G104+H104+E104+C104+D104</f>
        <v>4</v>
      </c>
    </row>
    <row r="107" spans="1:9">
      <c r="A107" s="41" t="s">
        <v>151</v>
      </c>
      <c r="B107" s="18"/>
      <c r="C107" s="19" t="s">
        <v>1072</v>
      </c>
      <c r="D107" s="19" t="s">
        <v>152</v>
      </c>
      <c r="E107" s="19" t="s">
        <v>153</v>
      </c>
      <c r="F107" s="19" t="s">
        <v>154</v>
      </c>
      <c r="G107" s="19" t="s">
        <v>1098</v>
      </c>
      <c r="H107" s="102" t="s">
        <v>1100</v>
      </c>
      <c r="I107" s="19"/>
    </row>
    <row r="108" spans="1:9">
      <c r="A108" s="50" t="s">
        <v>568</v>
      </c>
      <c r="B108" s="19" t="s">
        <v>156</v>
      </c>
      <c r="C108" s="19" t="s">
        <v>1073</v>
      </c>
      <c r="D108" s="20" t="s">
        <v>157</v>
      </c>
      <c r="E108" s="20" t="s">
        <v>158</v>
      </c>
      <c r="F108" s="20" t="s">
        <v>1102</v>
      </c>
      <c r="G108" s="19" t="s">
        <v>1099</v>
      </c>
      <c r="H108" s="102" t="s">
        <v>1101</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1072</v>
      </c>
      <c r="D114" s="19" t="s">
        <v>152</v>
      </c>
      <c r="E114" s="19" t="s">
        <v>153</v>
      </c>
      <c r="F114" s="19" t="s">
        <v>154</v>
      </c>
      <c r="G114" s="19" t="s">
        <v>1098</v>
      </c>
      <c r="H114" s="102" t="s">
        <v>1100</v>
      </c>
      <c r="I114" s="19"/>
    </row>
    <row r="115" spans="1:9">
      <c r="A115" s="50" t="s">
        <v>569</v>
      </c>
      <c r="B115" s="19" t="s">
        <v>156</v>
      </c>
      <c r="C115" s="19" t="s">
        <v>1073</v>
      </c>
      <c r="D115" s="20" t="s">
        <v>157</v>
      </c>
      <c r="E115" s="20" t="s">
        <v>158</v>
      </c>
      <c r="F115" s="20" t="s">
        <v>1102</v>
      </c>
      <c r="G115" s="19" t="s">
        <v>1099</v>
      </c>
      <c r="H115" s="102" t="s">
        <v>1101</v>
      </c>
      <c r="I115" s="19" t="s">
        <v>160</v>
      </c>
    </row>
    <row r="116" spans="1:9">
      <c r="B116" s="18"/>
      <c r="C116" s="18"/>
      <c r="D116" s="19"/>
      <c r="E116" s="19"/>
      <c r="F116" s="19"/>
      <c r="G116" s="19"/>
      <c r="H116" s="19"/>
      <c r="I116" s="19"/>
    </row>
    <row r="117" spans="1:9">
      <c r="A117" s="41" t="s">
        <v>553</v>
      </c>
      <c r="C117" s="16">
        <v>0</v>
      </c>
      <c r="D117" s="16">
        <v>0</v>
      </c>
      <c r="E117" s="16">
        <v>0</v>
      </c>
      <c r="F117" s="16">
        <v>6</v>
      </c>
      <c r="G117" s="16">
        <v>0</v>
      </c>
      <c r="H117" s="16">
        <v>1</v>
      </c>
      <c r="I117" s="16">
        <f>F117+G117+H117+E117+C117+D117</f>
        <v>7</v>
      </c>
    </row>
    <row r="118" spans="1:9">
      <c r="A118" s="41" t="s">
        <v>162</v>
      </c>
      <c r="C118" s="16">
        <v>0</v>
      </c>
      <c r="D118" s="16">
        <v>0</v>
      </c>
      <c r="E118" s="16">
        <v>0</v>
      </c>
      <c r="F118" s="16">
        <v>23</v>
      </c>
      <c r="G118" s="16">
        <v>3</v>
      </c>
      <c r="H118" s="16">
        <v>0</v>
      </c>
      <c r="I118" s="16">
        <f>SUM(C118:H118)</f>
        <v>26</v>
      </c>
    </row>
    <row r="121" spans="1:9">
      <c r="A121" s="41" t="s">
        <v>151</v>
      </c>
      <c r="B121" s="18"/>
      <c r="C121" s="19" t="s">
        <v>1072</v>
      </c>
      <c r="D121" s="19" t="s">
        <v>152</v>
      </c>
      <c r="E121" s="19" t="s">
        <v>153</v>
      </c>
      <c r="F121" s="19" t="s">
        <v>154</v>
      </c>
      <c r="G121" s="19" t="s">
        <v>1098</v>
      </c>
      <c r="H121" s="102" t="s">
        <v>1100</v>
      </c>
      <c r="I121" s="19"/>
    </row>
    <row r="122" spans="1:9">
      <c r="A122" s="50" t="s">
        <v>570</v>
      </c>
      <c r="B122" s="19" t="s">
        <v>156</v>
      </c>
      <c r="C122" s="19" t="s">
        <v>1073</v>
      </c>
      <c r="D122" s="20" t="s">
        <v>157</v>
      </c>
      <c r="E122" s="20" t="s">
        <v>158</v>
      </c>
      <c r="F122" s="20" t="s">
        <v>1102</v>
      </c>
      <c r="G122" s="19" t="s">
        <v>1099</v>
      </c>
      <c r="H122" s="102" t="s">
        <v>1101</v>
      </c>
      <c r="I122" s="19" t="s">
        <v>160</v>
      </c>
    </row>
    <row r="123" spans="1:9">
      <c r="B123" s="18"/>
      <c r="C123" s="18"/>
      <c r="D123" s="19"/>
      <c r="E123" s="19"/>
      <c r="F123" s="19"/>
      <c r="G123" s="19"/>
      <c r="H123" s="19"/>
      <c r="I123" s="19"/>
    </row>
    <row r="124" spans="1:9">
      <c r="A124" s="41" t="s">
        <v>553</v>
      </c>
      <c r="C124" s="16">
        <v>0</v>
      </c>
      <c r="D124" s="16">
        <v>0</v>
      </c>
      <c r="E124" s="16">
        <v>0</v>
      </c>
      <c r="F124" s="16">
        <v>1</v>
      </c>
      <c r="G124" s="16">
        <v>0</v>
      </c>
      <c r="H124" s="16">
        <v>0</v>
      </c>
      <c r="I124" s="16">
        <f>F166+G166+H166+E166+C166+D166</f>
        <v>12</v>
      </c>
    </row>
    <row r="125" spans="1:9">
      <c r="A125" s="41" t="s">
        <v>162</v>
      </c>
      <c r="C125" s="16"/>
      <c r="I125" s="16">
        <f>F125+G125+H125+E125+C125+D125</f>
        <v>0</v>
      </c>
    </row>
    <row r="128" spans="1:9">
      <c r="A128" s="41" t="s">
        <v>151</v>
      </c>
      <c r="B128" s="18"/>
      <c r="C128" s="19" t="s">
        <v>1072</v>
      </c>
      <c r="D128" s="19" t="s">
        <v>152</v>
      </c>
      <c r="E128" s="19" t="s">
        <v>153</v>
      </c>
      <c r="F128" s="19" t="s">
        <v>154</v>
      </c>
      <c r="G128" s="19" t="s">
        <v>1098</v>
      </c>
      <c r="H128" s="102" t="s">
        <v>1100</v>
      </c>
      <c r="I128" s="19"/>
    </row>
    <row r="129" spans="1:9">
      <c r="A129" s="50" t="s">
        <v>571</v>
      </c>
      <c r="B129" s="19" t="s">
        <v>156</v>
      </c>
      <c r="C129" s="19" t="s">
        <v>1073</v>
      </c>
      <c r="D129" s="20" t="s">
        <v>157</v>
      </c>
      <c r="E129" s="20" t="s">
        <v>158</v>
      </c>
      <c r="F129" s="20" t="s">
        <v>1102</v>
      </c>
      <c r="G129" s="19" t="s">
        <v>1099</v>
      </c>
      <c r="H129" s="102" t="s">
        <v>1101</v>
      </c>
      <c r="I129" s="19" t="s">
        <v>160</v>
      </c>
    </row>
    <row r="130" spans="1:9">
      <c r="B130" s="18"/>
      <c r="C130" s="18"/>
      <c r="D130" s="19"/>
      <c r="E130" s="19"/>
      <c r="F130" s="19"/>
      <c r="G130" s="19"/>
      <c r="H130" s="19"/>
      <c r="I130" s="19"/>
    </row>
    <row r="131" spans="1:9">
      <c r="A131" s="41" t="s">
        <v>553</v>
      </c>
      <c r="C131" s="16">
        <v>0</v>
      </c>
      <c r="D131" s="16">
        <v>0</v>
      </c>
      <c r="E131" s="16">
        <v>0</v>
      </c>
      <c r="F131" s="16">
        <v>1</v>
      </c>
      <c r="G131" s="16">
        <v>0</v>
      </c>
      <c r="H131" s="16">
        <v>0</v>
      </c>
      <c r="I131" s="16">
        <f>F131+G131+H131+E131+C131+D131</f>
        <v>1</v>
      </c>
    </row>
    <row r="132" spans="1:9">
      <c r="A132" s="41" t="s">
        <v>162</v>
      </c>
      <c r="C132" s="16"/>
      <c r="I132" s="16">
        <f>F132+G132+H132+E132+C132+D132</f>
        <v>0</v>
      </c>
    </row>
    <row r="135" spans="1:9">
      <c r="A135" s="41" t="s">
        <v>151</v>
      </c>
      <c r="B135" s="18"/>
      <c r="C135" s="19" t="s">
        <v>1072</v>
      </c>
      <c r="D135" s="19" t="s">
        <v>152</v>
      </c>
      <c r="E135" s="19" t="s">
        <v>153</v>
      </c>
      <c r="F135" s="19" t="s">
        <v>154</v>
      </c>
      <c r="G135" s="19" t="s">
        <v>1098</v>
      </c>
      <c r="H135" s="102" t="s">
        <v>1100</v>
      </c>
      <c r="I135" s="19"/>
    </row>
    <row r="136" spans="1:9" ht="22.5">
      <c r="A136" s="50" t="s">
        <v>572</v>
      </c>
      <c r="B136" s="19" t="s">
        <v>156</v>
      </c>
      <c r="C136" s="19" t="s">
        <v>1073</v>
      </c>
      <c r="D136" s="20" t="s">
        <v>157</v>
      </c>
      <c r="E136" s="20" t="s">
        <v>158</v>
      </c>
      <c r="F136" s="20" t="s">
        <v>1102</v>
      </c>
      <c r="G136" s="19" t="s">
        <v>1099</v>
      </c>
      <c r="H136" s="102" t="s">
        <v>1101</v>
      </c>
      <c r="I136" s="19" t="s">
        <v>160</v>
      </c>
    </row>
    <row r="137" spans="1:9">
      <c r="B137" s="18"/>
      <c r="C137" s="18"/>
      <c r="D137" s="19"/>
      <c r="E137" s="19"/>
      <c r="F137" s="19"/>
      <c r="G137" s="19"/>
      <c r="H137" s="19"/>
      <c r="I137" s="19"/>
    </row>
    <row r="138" spans="1:9">
      <c r="A138" s="41" t="s">
        <v>553</v>
      </c>
      <c r="C138" s="16">
        <v>0</v>
      </c>
      <c r="D138" s="16">
        <v>0</v>
      </c>
      <c r="E138" s="16">
        <v>0</v>
      </c>
      <c r="F138" s="16">
        <v>1</v>
      </c>
      <c r="G138" s="16">
        <v>0</v>
      </c>
      <c r="H138" s="16">
        <v>0</v>
      </c>
      <c r="I138" s="16">
        <f>F138+G138+H138+E138+C138+D138</f>
        <v>1</v>
      </c>
    </row>
    <row r="139" spans="1:9">
      <c r="A139" s="41" t="s">
        <v>162</v>
      </c>
      <c r="C139" s="16"/>
      <c r="I139" s="16">
        <f>F139+G139+H139+E139+C139+D139</f>
        <v>0</v>
      </c>
    </row>
    <row r="142" spans="1:9">
      <c r="A142" s="41" t="s">
        <v>151</v>
      </c>
      <c r="B142" s="18"/>
      <c r="C142" s="19" t="s">
        <v>1072</v>
      </c>
      <c r="D142" s="19" t="s">
        <v>152</v>
      </c>
      <c r="E142" s="19" t="s">
        <v>153</v>
      </c>
      <c r="F142" s="19" t="s">
        <v>154</v>
      </c>
      <c r="G142" s="19" t="s">
        <v>1098</v>
      </c>
      <c r="H142" s="102" t="s">
        <v>1100</v>
      </c>
      <c r="I142" s="19"/>
    </row>
    <row r="143" spans="1:9" ht="22.5">
      <c r="A143" s="50" t="s">
        <v>573</v>
      </c>
      <c r="B143" s="19" t="s">
        <v>156</v>
      </c>
      <c r="C143" s="19" t="s">
        <v>1073</v>
      </c>
      <c r="D143" s="20" t="s">
        <v>157</v>
      </c>
      <c r="E143" s="20" t="s">
        <v>158</v>
      </c>
      <c r="F143" s="20" t="s">
        <v>1102</v>
      </c>
      <c r="G143" s="19" t="s">
        <v>1099</v>
      </c>
      <c r="H143" s="102" t="s">
        <v>1101</v>
      </c>
      <c r="I143" s="19" t="s">
        <v>160</v>
      </c>
    </row>
    <row r="144" spans="1:9">
      <c r="B144" s="18"/>
      <c r="C144" s="18"/>
      <c r="D144" s="19"/>
      <c r="E144" s="19"/>
      <c r="F144" s="19"/>
      <c r="G144" s="19"/>
      <c r="H144" s="19"/>
      <c r="I144" s="19"/>
    </row>
    <row r="145" spans="1:9">
      <c r="A145" s="41" t="s">
        <v>553</v>
      </c>
      <c r="C145" s="16">
        <v>0</v>
      </c>
      <c r="D145" s="16">
        <v>0</v>
      </c>
      <c r="E145" s="16">
        <v>0</v>
      </c>
      <c r="F145" s="16">
        <v>0</v>
      </c>
      <c r="G145" s="16">
        <v>1</v>
      </c>
      <c r="H145" s="16">
        <v>0</v>
      </c>
      <c r="I145" s="16">
        <f>F145+G145+H145+E145+C145+D145</f>
        <v>1</v>
      </c>
    </row>
    <row r="146" spans="1:9">
      <c r="A146" s="41" t="s">
        <v>162</v>
      </c>
      <c r="C146" s="16"/>
      <c r="I146" s="16">
        <f>F146+G146+H146+E146+C146+D146</f>
        <v>0</v>
      </c>
    </row>
    <row r="149" spans="1:9">
      <c r="A149" s="41" t="s">
        <v>151</v>
      </c>
      <c r="B149" s="18"/>
      <c r="C149" s="19" t="s">
        <v>1072</v>
      </c>
      <c r="D149" s="19" t="s">
        <v>152</v>
      </c>
      <c r="E149" s="19" t="s">
        <v>153</v>
      </c>
      <c r="F149" s="19" t="s">
        <v>154</v>
      </c>
      <c r="G149" s="19" t="s">
        <v>1098</v>
      </c>
      <c r="H149" s="102" t="s">
        <v>1100</v>
      </c>
      <c r="I149" s="19"/>
    </row>
    <row r="150" spans="1:9" ht="22.5">
      <c r="A150" s="50" t="s">
        <v>574</v>
      </c>
      <c r="B150" s="19" t="s">
        <v>156</v>
      </c>
      <c r="C150" s="19" t="s">
        <v>1073</v>
      </c>
      <c r="D150" s="20" t="s">
        <v>157</v>
      </c>
      <c r="E150" s="20" t="s">
        <v>158</v>
      </c>
      <c r="F150" s="20" t="s">
        <v>1102</v>
      </c>
      <c r="G150" s="19" t="s">
        <v>1099</v>
      </c>
      <c r="H150" s="102" t="s">
        <v>1101</v>
      </c>
      <c r="I150" s="19" t="s">
        <v>160</v>
      </c>
    </row>
    <row r="151" spans="1:9">
      <c r="B151" s="18"/>
      <c r="C151" s="18"/>
      <c r="D151" s="19"/>
      <c r="E151" s="19"/>
      <c r="F151" s="19"/>
      <c r="G151" s="19"/>
      <c r="H151" s="19"/>
      <c r="I151" s="19"/>
    </row>
    <row r="152" spans="1:9">
      <c r="A152" s="41" t="s">
        <v>553</v>
      </c>
      <c r="C152" s="16">
        <v>0</v>
      </c>
      <c r="D152" s="16">
        <v>0</v>
      </c>
      <c r="E152" s="16">
        <v>0</v>
      </c>
      <c r="F152" s="16">
        <v>1</v>
      </c>
      <c r="G152" s="16">
        <v>1</v>
      </c>
      <c r="H152" s="16">
        <v>0</v>
      </c>
      <c r="I152" s="16">
        <f>F152+G152+H152+E152+C152+D152</f>
        <v>2</v>
      </c>
    </row>
    <row r="153" spans="1:9">
      <c r="A153" s="41" t="s">
        <v>162</v>
      </c>
      <c r="C153" s="16"/>
      <c r="I153" s="16">
        <f>F153+G153+H153+E153+C153+D153</f>
        <v>0</v>
      </c>
    </row>
    <row r="156" spans="1:9">
      <c r="A156" s="41" t="s">
        <v>151</v>
      </c>
      <c r="B156" s="18"/>
      <c r="C156" s="19" t="s">
        <v>1072</v>
      </c>
      <c r="D156" s="19" t="s">
        <v>152</v>
      </c>
      <c r="E156" s="19" t="s">
        <v>153</v>
      </c>
      <c r="F156" s="19" t="s">
        <v>154</v>
      </c>
      <c r="G156" s="19" t="s">
        <v>1098</v>
      </c>
      <c r="H156" s="102" t="s">
        <v>1100</v>
      </c>
      <c r="I156" s="19"/>
    </row>
    <row r="157" spans="1:9" ht="22.5">
      <c r="A157" s="50" t="s">
        <v>575</v>
      </c>
      <c r="B157" s="19" t="s">
        <v>156</v>
      </c>
      <c r="C157" s="19" t="s">
        <v>1073</v>
      </c>
      <c r="D157" s="20" t="s">
        <v>157</v>
      </c>
      <c r="E157" s="20" t="s">
        <v>158</v>
      </c>
      <c r="F157" s="20" t="s">
        <v>1102</v>
      </c>
      <c r="G157" s="19" t="s">
        <v>1099</v>
      </c>
      <c r="H157" s="102" t="s">
        <v>1101</v>
      </c>
      <c r="I157" s="19" t="s">
        <v>160</v>
      </c>
    </row>
    <row r="158" spans="1:9">
      <c r="B158" s="18"/>
      <c r="C158" s="18"/>
      <c r="D158" s="19"/>
      <c r="E158" s="19"/>
      <c r="F158" s="19"/>
      <c r="G158" s="19"/>
      <c r="H158" s="19"/>
      <c r="I158" s="19"/>
    </row>
    <row r="159" spans="1:9">
      <c r="A159" s="41" t="s">
        <v>553</v>
      </c>
      <c r="C159" s="16">
        <v>0</v>
      </c>
      <c r="D159" s="16">
        <v>0</v>
      </c>
      <c r="E159" s="16">
        <v>0</v>
      </c>
      <c r="F159" s="16">
        <v>0</v>
      </c>
      <c r="G159" s="16">
        <v>0</v>
      </c>
      <c r="H159" s="16">
        <v>0</v>
      </c>
      <c r="I159" s="16">
        <f>F159+G159+H159+E159+C159+D159</f>
        <v>0</v>
      </c>
    </row>
    <row r="160" spans="1:9">
      <c r="A160" s="41" t="s">
        <v>162</v>
      </c>
      <c r="C160" s="16"/>
      <c r="I160" s="16">
        <f>F160+G160+H160+E160+C160+D160</f>
        <v>0</v>
      </c>
    </row>
    <row r="163" spans="1:9">
      <c r="A163" s="41" t="s">
        <v>151</v>
      </c>
      <c r="B163" s="18"/>
      <c r="C163" s="19" t="s">
        <v>1072</v>
      </c>
      <c r="D163" s="19" t="s">
        <v>152</v>
      </c>
      <c r="E163" s="19" t="s">
        <v>153</v>
      </c>
      <c r="F163" s="19" t="s">
        <v>154</v>
      </c>
      <c r="G163" s="19" t="s">
        <v>1098</v>
      </c>
      <c r="H163" s="102" t="s">
        <v>1100</v>
      </c>
      <c r="I163" s="19"/>
    </row>
    <row r="164" spans="1:9" ht="22.5">
      <c r="A164" s="50" t="s">
        <v>576</v>
      </c>
      <c r="B164" s="19" t="s">
        <v>156</v>
      </c>
      <c r="C164" s="19" t="s">
        <v>1073</v>
      </c>
      <c r="D164" s="20" t="s">
        <v>157</v>
      </c>
      <c r="E164" s="20" t="s">
        <v>158</v>
      </c>
      <c r="F164" s="20" t="s">
        <v>1102</v>
      </c>
      <c r="G164" s="19" t="s">
        <v>1099</v>
      </c>
      <c r="H164" s="102" t="s">
        <v>1101</v>
      </c>
      <c r="I164" s="19" t="s">
        <v>160</v>
      </c>
    </row>
    <row r="165" spans="1:9">
      <c r="B165" s="18"/>
      <c r="C165" s="18"/>
      <c r="D165" s="19"/>
      <c r="E165" s="19"/>
      <c r="F165" s="19"/>
      <c r="G165" s="19"/>
      <c r="H165" s="19"/>
      <c r="I165" s="19"/>
    </row>
    <row r="166" spans="1:9">
      <c r="A166" s="41" t="s">
        <v>553</v>
      </c>
      <c r="C166" s="16">
        <v>0</v>
      </c>
      <c r="D166" s="16">
        <v>0</v>
      </c>
      <c r="E166" s="16">
        <v>0</v>
      </c>
      <c r="F166" s="16">
        <v>7</v>
      </c>
      <c r="G166" s="16">
        <v>2</v>
      </c>
      <c r="H166" s="16">
        <v>3</v>
      </c>
      <c r="I166" s="16">
        <f>SUM(C166:H166)</f>
        <v>12</v>
      </c>
    </row>
    <row r="167" spans="1:9">
      <c r="A167" s="41" t="s">
        <v>162</v>
      </c>
      <c r="C167" s="16">
        <v>0</v>
      </c>
      <c r="D167" s="16">
        <v>0</v>
      </c>
      <c r="E167" s="16">
        <v>0</v>
      </c>
      <c r="F167" s="16">
        <v>27</v>
      </c>
      <c r="G167" s="16">
        <v>1</v>
      </c>
      <c r="H167" s="16">
        <v>1</v>
      </c>
      <c r="I167" s="16">
        <f>F167+G167+H167+E167+C167+D167</f>
        <v>29</v>
      </c>
    </row>
    <row r="170" spans="1:9">
      <c r="A170" s="41" t="s">
        <v>151</v>
      </c>
      <c r="B170" s="18"/>
      <c r="C170" s="19" t="s">
        <v>1072</v>
      </c>
      <c r="D170" s="19" t="s">
        <v>152</v>
      </c>
      <c r="E170" s="19" t="s">
        <v>153</v>
      </c>
      <c r="F170" s="19" t="s">
        <v>154</v>
      </c>
      <c r="G170" s="19" t="s">
        <v>1098</v>
      </c>
      <c r="H170" s="102" t="s">
        <v>1100</v>
      </c>
      <c r="I170" s="19"/>
    </row>
    <row r="171" spans="1:9" ht="22.5">
      <c r="A171" s="50" t="s">
        <v>577</v>
      </c>
      <c r="B171" s="19" t="s">
        <v>156</v>
      </c>
      <c r="C171" s="19" t="s">
        <v>1073</v>
      </c>
      <c r="D171" s="20" t="s">
        <v>157</v>
      </c>
      <c r="E171" s="20" t="s">
        <v>158</v>
      </c>
      <c r="F171" s="20" t="s">
        <v>1102</v>
      </c>
      <c r="G171" s="19" t="s">
        <v>1099</v>
      </c>
      <c r="H171" s="102" t="s">
        <v>1101</v>
      </c>
      <c r="I171" s="19" t="s">
        <v>160</v>
      </c>
    </row>
    <row r="172" spans="1:9">
      <c r="B172" s="18"/>
      <c r="C172" s="18"/>
      <c r="D172" s="19"/>
      <c r="E172" s="19"/>
      <c r="F172" s="19"/>
      <c r="G172" s="19"/>
      <c r="H172" s="19"/>
      <c r="I172" s="19"/>
    </row>
    <row r="173" spans="1:9">
      <c r="A173" s="41" t="s">
        <v>553</v>
      </c>
      <c r="C173" s="16">
        <v>0</v>
      </c>
      <c r="D173" s="16">
        <v>0</v>
      </c>
      <c r="E173" s="16">
        <v>0</v>
      </c>
      <c r="F173" s="16">
        <v>1</v>
      </c>
      <c r="G173" s="16">
        <v>0</v>
      </c>
      <c r="H173" s="16">
        <v>0</v>
      </c>
      <c r="I173" s="16">
        <f>F173+G173+H173+E173+C173+D173</f>
        <v>1</v>
      </c>
    </row>
    <row r="174" spans="1:9">
      <c r="A174" s="41" t="s">
        <v>162</v>
      </c>
      <c r="C174" s="16">
        <v>0</v>
      </c>
      <c r="D174" s="16">
        <v>0</v>
      </c>
      <c r="E174" s="16">
        <v>0</v>
      </c>
      <c r="F174" s="16">
        <v>1</v>
      </c>
      <c r="G174" s="16">
        <v>0</v>
      </c>
      <c r="H174" s="16">
        <v>0</v>
      </c>
      <c r="I174" s="16">
        <f>F174+G174+H174+E174+C174+D174</f>
        <v>1</v>
      </c>
    </row>
    <row r="177" spans="1:9">
      <c r="A177" s="41" t="s">
        <v>151</v>
      </c>
      <c r="B177" s="18"/>
      <c r="C177" s="19" t="s">
        <v>1072</v>
      </c>
      <c r="D177" s="19" t="s">
        <v>152</v>
      </c>
      <c r="E177" s="19" t="s">
        <v>153</v>
      </c>
      <c r="F177" s="19" t="s">
        <v>154</v>
      </c>
      <c r="G177" s="19" t="s">
        <v>1098</v>
      </c>
      <c r="H177" s="102" t="s">
        <v>1100</v>
      </c>
      <c r="I177" s="19"/>
    </row>
    <row r="178" spans="1:9" ht="22.5">
      <c r="A178" s="50" t="s">
        <v>578</v>
      </c>
      <c r="B178" s="19" t="s">
        <v>156</v>
      </c>
      <c r="C178" s="19" t="s">
        <v>1073</v>
      </c>
      <c r="D178" s="20" t="s">
        <v>157</v>
      </c>
      <c r="E178" s="20" t="s">
        <v>158</v>
      </c>
      <c r="F178" s="20" t="s">
        <v>1102</v>
      </c>
      <c r="G178" s="19" t="s">
        <v>1099</v>
      </c>
      <c r="H178" s="102" t="s">
        <v>1101</v>
      </c>
      <c r="I178" s="19" t="s">
        <v>160</v>
      </c>
    </row>
    <row r="179" spans="1:9">
      <c r="B179" s="18"/>
      <c r="C179" s="18"/>
      <c r="D179" s="19"/>
      <c r="E179" s="19"/>
      <c r="F179" s="19"/>
      <c r="G179" s="19"/>
      <c r="H179" s="19"/>
      <c r="I179" s="19"/>
    </row>
    <row r="180" spans="1:9">
      <c r="A180" s="41" t="s">
        <v>553</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1072</v>
      </c>
      <c r="D184" s="19" t="s">
        <v>152</v>
      </c>
      <c r="E184" s="19" t="s">
        <v>153</v>
      </c>
      <c r="F184" s="19" t="s">
        <v>154</v>
      </c>
      <c r="G184" s="19" t="s">
        <v>1098</v>
      </c>
      <c r="H184" s="102" t="s">
        <v>1100</v>
      </c>
      <c r="I184" s="19"/>
    </row>
    <row r="185" spans="1:9" ht="22.5">
      <c r="A185" s="50" t="s">
        <v>579</v>
      </c>
      <c r="B185" s="19" t="s">
        <v>156</v>
      </c>
      <c r="C185" s="19" t="s">
        <v>1073</v>
      </c>
      <c r="D185" s="20" t="s">
        <v>157</v>
      </c>
      <c r="E185" s="20" t="s">
        <v>158</v>
      </c>
      <c r="F185" s="20" t="s">
        <v>1102</v>
      </c>
      <c r="G185" s="19" t="s">
        <v>1099</v>
      </c>
      <c r="H185" s="102" t="s">
        <v>1101</v>
      </c>
      <c r="I185" s="19" t="s">
        <v>160</v>
      </c>
    </row>
    <row r="186" spans="1:9">
      <c r="B186" s="18"/>
      <c r="C186" s="18"/>
      <c r="D186" s="19"/>
      <c r="E186" s="19"/>
      <c r="F186" s="19"/>
      <c r="G186" s="19"/>
      <c r="H186" s="19"/>
      <c r="I186" s="19"/>
    </row>
    <row r="187" spans="1:9">
      <c r="A187" s="41" t="s">
        <v>553</v>
      </c>
      <c r="C187" s="16">
        <v>0</v>
      </c>
      <c r="D187" s="16">
        <v>0</v>
      </c>
      <c r="E187" s="16">
        <v>0</v>
      </c>
      <c r="F187" s="16">
        <v>0</v>
      </c>
      <c r="G187" s="16">
        <v>0</v>
      </c>
      <c r="H187" s="16">
        <v>0</v>
      </c>
      <c r="I187" s="16">
        <f>F187+G187+H187+E187+C187+D187</f>
        <v>0</v>
      </c>
    </row>
    <row r="188" spans="1:9">
      <c r="A188" s="41" t="s">
        <v>162</v>
      </c>
      <c r="C188" s="16">
        <v>0</v>
      </c>
      <c r="D188" s="16">
        <v>0</v>
      </c>
      <c r="E188" s="16">
        <v>0</v>
      </c>
      <c r="F188" s="16">
        <v>0</v>
      </c>
      <c r="G188" s="16">
        <v>0</v>
      </c>
      <c r="H188" s="16">
        <v>0</v>
      </c>
      <c r="I188" s="16">
        <f>F188+G188+H188+E188+C188+D188</f>
        <v>0</v>
      </c>
    </row>
    <row r="191" spans="1:9">
      <c r="A191" s="41" t="s">
        <v>151</v>
      </c>
      <c r="B191" s="18"/>
      <c r="C191" s="19" t="s">
        <v>1072</v>
      </c>
      <c r="D191" s="19" t="s">
        <v>152</v>
      </c>
      <c r="E191" s="19" t="s">
        <v>153</v>
      </c>
      <c r="F191" s="19" t="s">
        <v>154</v>
      </c>
      <c r="G191" s="19" t="s">
        <v>1098</v>
      </c>
      <c r="H191" s="102" t="s">
        <v>1100</v>
      </c>
      <c r="I191" s="19"/>
    </row>
    <row r="192" spans="1:9" ht="22.5">
      <c r="A192" s="50" t="s">
        <v>580</v>
      </c>
      <c r="B192" s="19" t="s">
        <v>156</v>
      </c>
      <c r="C192" s="19" t="s">
        <v>1073</v>
      </c>
      <c r="D192" s="20" t="s">
        <v>157</v>
      </c>
      <c r="E192" s="20" t="s">
        <v>158</v>
      </c>
      <c r="F192" s="20" t="s">
        <v>1102</v>
      </c>
      <c r="G192" s="19" t="s">
        <v>1099</v>
      </c>
      <c r="H192" s="102" t="s">
        <v>1101</v>
      </c>
      <c r="I192" s="19" t="s">
        <v>160</v>
      </c>
    </row>
    <row r="193" spans="1:9">
      <c r="B193" s="18"/>
      <c r="C193" s="18"/>
      <c r="D193" s="19"/>
      <c r="E193" s="19"/>
      <c r="F193" s="19"/>
      <c r="G193" s="19"/>
      <c r="H193" s="19"/>
      <c r="I193" s="19"/>
    </row>
    <row r="194" spans="1:9">
      <c r="A194" s="41" t="s">
        <v>553</v>
      </c>
      <c r="C194" s="16">
        <v>0</v>
      </c>
      <c r="D194" s="16">
        <v>0</v>
      </c>
      <c r="E194" s="16">
        <v>0</v>
      </c>
      <c r="F194" s="16">
        <v>0</v>
      </c>
      <c r="G194" s="16">
        <v>0</v>
      </c>
      <c r="H194" s="16">
        <v>0</v>
      </c>
      <c r="I194" s="16">
        <f>F194+G194+H194+E194+C194+D194</f>
        <v>0</v>
      </c>
    </row>
    <row r="195" spans="1:9">
      <c r="A195" s="41" t="s">
        <v>162</v>
      </c>
      <c r="C195" s="16">
        <v>0</v>
      </c>
      <c r="D195" s="16">
        <v>0</v>
      </c>
      <c r="E195" s="16">
        <v>0</v>
      </c>
      <c r="F195" s="16">
        <v>0</v>
      </c>
      <c r="G195" s="16">
        <v>0</v>
      </c>
      <c r="H195" s="16">
        <v>0</v>
      </c>
      <c r="I195" s="16">
        <f>F195+G195+H195+E195+C195+D195</f>
        <v>0</v>
      </c>
    </row>
    <row r="198" spans="1:9">
      <c r="A198" s="41" t="s">
        <v>151</v>
      </c>
      <c r="B198" s="18"/>
      <c r="C198" s="19" t="s">
        <v>1072</v>
      </c>
      <c r="D198" s="19" t="s">
        <v>152</v>
      </c>
      <c r="E198" s="19" t="s">
        <v>153</v>
      </c>
      <c r="F198" s="19" t="s">
        <v>154</v>
      </c>
      <c r="G198" s="19" t="s">
        <v>1098</v>
      </c>
      <c r="H198" s="102" t="s">
        <v>1100</v>
      </c>
      <c r="I198" s="19"/>
    </row>
    <row r="199" spans="1:9">
      <c r="A199" s="50" t="s">
        <v>581</v>
      </c>
      <c r="B199" s="19" t="s">
        <v>156</v>
      </c>
      <c r="C199" s="19" t="s">
        <v>1073</v>
      </c>
      <c r="D199" s="20" t="s">
        <v>157</v>
      </c>
      <c r="E199" s="20" t="s">
        <v>158</v>
      </c>
      <c r="F199" s="20" t="s">
        <v>1102</v>
      </c>
      <c r="G199" s="19" t="s">
        <v>1099</v>
      </c>
      <c r="H199" s="102" t="s">
        <v>1101</v>
      </c>
      <c r="I199" s="19" t="s">
        <v>160</v>
      </c>
    </row>
    <row r="200" spans="1:9">
      <c r="B200" s="18"/>
      <c r="C200" s="18"/>
      <c r="D200" s="19"/>
      <c r="E200" s="19"/>
      <c r="F200" s="19"/>
      <c r="G200" s="19"/>
      <c r="H200" s="19"/>
      <c r="I200" s="19"/>
    </row>
    <row r="201" spans="1:9">
      <c r="A201" s="41" t="s">
        <v>553</v>
      </c>
      <c r="C201" s="16">
        <v>0</v>
      </c>
      <c r="D201" s="16">
        <v>0</v>
      </c>
      <c r="E201" s="16">
        <v>0</v>
      </c>
      <c r="F201" s="16">
        <v>5</v>
      </c>
      <c r="G201" s="16">
        <v>0</v>
      </c>
      <c r="H201" s="16">
        <v>0</v>
      </c>
      <c r="I201" s="16">
        <f>F201+G201+H201+E201+C201+D201</f>
        <v>5</v>
      </c>
    </row>
    <row r="202" spans="1:9">
      <c r="A202" s="41" t="s">
        <v>162</v>
      </c>
      <c r="C202" s="16">
        <v>0</v>
      </c>
      <c r="D202" s="16">
        <v>0</v>
      </c>
      <c r="E202" s="16">
        <v>0</v>
      </c>
      <c r="F202" s="16">
        <v>4</v>
      </c>
      <c r="G202" s="16">
        <v>0</v>
      </c>
      <c r="H202" s="16">
        <v>0</v>
      </c>
      <c r="I202" s="16">
        <f>F202+G202+H202+E202+C202+D202</f>
        <v>4</v>
      </c>
    </row>
    <row r="205" spans="1:9">
      <c r="A205" s="41" t="s">
        <v>151</v>
      </c>
      <c r="B205" s="18"/>
      <c r="C205" s="19" t="s">
        <v>1072</v>
      </c>
      <c r="D205" s="19" t="s">
        <v>152</v>
      </c>
      <c r="E205" s="19" t="s">
        <v>153</v>
      </c>
      <c r="F205" s="19" t="s">
        <v>154</v>
      </c>
      <c r="G205" s="19" t="s">
        <v>1098</v>
      </c>
      <c r="H205" s="102" t="s">
        <v>1100</v>
      </c>
      <c r="I205" s="19"/>
    </row>
    <row r="206" spans="1:9">
      <c r="A206" s="50" t="s">
        <v>582</v>
      </c>
      <c r="B206" s="19" t="s">
        <v>156</v>
      </c>
      <c r="C206" s="19" t="s">
        <v>1073</v>
      </c>
      <c r="D206" s="20" t="s">
        <v>157</v>
      </c>
      <c r="E206" s="20" t="s">
        <v>158</v>
      </c>
      <c r="F206" s="20" t="s">
        <v>1102</v>
      </c>
      <c r="G206" s="19" t="s">
        <v>1099</v>
      </c>
      <c r="H206" s="102" t="s">
        <v>1101</v>
      </c>
      <c r="I206" s="19" t="s">
        <v>160</v>
      </c>
    </row>
    <row r="207" spans="1:9">
      <c r="B207" s="18"/>
      <c r="I207" s="19"/>
    </row>
    <row r="208" spans="1:9">
      <c r="A208" s="41" t="s">
        <v>553</v>
      </c>
      <c r="C208" s="16">
        <v>0</v>
      </c>
      <c r="D208" s="16">
        <v>0</v>
      </c>
      <c r="E208" s="16">
        <v>0</v>
      </c>
      <c r="F208" s="16">
        <v>0</v>
      </c>
      <c r="G208" s="16">
        <v>0</v>
      </c>
      <c r="H208" s="16">
        <v>0</v>
      </c>
      <c r="I208" s="16">
        <f>SUM(C208:H208)</f>
        <v>0</v>
      </c>
    </row>
    <row r="209" spans="1:9">
      <c r="A209" s="41" t="s">
        <v>162</v>
      </c>
      <c r="C209" s="16">
        <v>0</v>
      </c>
      <c r="D209" s="16">
        <v>6</v>
      </c>
      <c r="E209" s="16">
        <v>0</v>
      </c>
      <c r="F209" s="16">
        <v>0</v>
      </c>
      <c r="G209" s="16">
        <v>0</v>
      </c>
      <c r="H209" s="16">
        <v>0</v>
      </c>
      <c r="I209" s="16">
        <f>SUM(C209:H209)</f>
        <v>6</v>
      </c>
    </row>
    <row r="212" spans="1:9">
      <c r="A212" s="41" t="s">
        <v>151</v>
      </c>
      <c r="B212" s="18"/>
      <c r="C212" s="19" t="s">
        <v>1072</v>
      </c>
      <c r="D212" s="19" t="s">
        <v>152</v>
      </c>
      <c r="E212" s="19" t="s">
        <v>153</v>
      </c>
      <c r="F212" s="19" t="s">
        <v>154</v>
      </c>
      <c r="G212" s="19" t="s">
        <v>1098</v>
      </c>
      <c r="H212" s="102" t="s">
        <v>1100</v>
      </c>
      <c r="I212" s="19"/>
    </row>
    <row r="213" spans="1:9">
      <c r="A213" s="50" t="s">
        <v>583</v>
      </c>
      <c r="B213" s="19" t="s">
        <v>156</v>
      </c>
      <c r="C213" s="19" t="s">
        <v>1073</v>
      </c>
      <c r="D213" s="20" t="s">
        <v>157</v>
      </c>
      <c r="E213" s="20" t="s">
        <v>158</v>
      </c>
      <c r="F213" s="20" t="s">
        <v>1102</v>
      </c>
      <c r="G213" s="19" t="s">
        <v>1099</v>
      </c>
      <c r="H213" s="102" t="s">
        <v>1101</v>
      </c>
      <c r="I213" s="19" t="s">
        <v>160</v>
      </c>
    </row>
    <row r="214" spans="1:9">
      <c r="B214" s="18"/>
      <c r="C214" s="16"/>
      <c r="I214" s="19"/>
    </row>
    <row r="215" spans="1:9">
      <c r="A215" s="41" t="s">
        <v>553</v>
      </c>
      <c r="C215" s="16">
        <v>0</v>
      </c>
      <c r="D215" s="16">
        <v>0</v>
      </c>
      <c r="E215" s="16">
        <v>0</v>
      </c>
      <c r="F215" s="16">
        <v>0</v>
      </c>
      <c r="G215" s="16">
        <v>0</v>
      </c>
      <c r="H215" s="16">
        <v>0</v>
      </c>
      <c r="I215" s="16">
        <f>SUM(C215:H215)</f>
        <v>0</v>
      </c>
    </row>
    <row r="216" spans="1:9">
      <c r="A216" s="41" t="s">
        <v>162</v>
      </c>
      <c r="C216" s="16">
        <v>0</v>
      </c>
      <c r="D216" s="16">
        <v>0</v>
      </c>
      <c r="E216" s="16">
        <v>0</v>
      </c>
      <c r="F216" s="16">
        <v>2</v>
      </c>
      <c r="G216" s="16">
        <v>0</v>
      </c>
      <c r="H216" s="16">
        <v>0</v>
      </c>
      <c r="I216" s="16">
        <f>SUM(C216:H216)</f>
        <v>2</v>
      </c>
    </row>
    <row r="218" spans="1:9" ht="22.5">
      <c r="C218" s="22" t="s">
        <v>1074</v>
      </c>
      <c r="D218" s="22" t="s">
        <v>177</v>
      </c>
      <c r="E218" s="22" t="s">
        <v>178</v>
      </c>
      <c r="F218" s="22" t="s">
        <v>179</v>
      </c>
      <c r="G218" s="22" t="s">
        <v>1104</v>
      </c>
      <c r="H218" s="22" t="s">
        <v>1106</v>
      </c>
      <c r="I218" s="22" t="s">
        <v>1108</v>
      </c>
    </row>
    <row r="219" spans="1:9">
      <c r="C219" s="139">
        <f>C215+C208+C201+C194+C187+C180+C173+C166+C159+C145+C152+C138+C131+C124+C117+C110+C103+C96+C89+C82+C73+C66+C60+C53+C46+C39+C32+C25+C18+C11</f>
        <v>2</v>
      </c>
      <c r="D219" s="139">
        <f>D216+D209+D201+D194+D187+D180+D173+D159+D152+D145+D138+D131+D166+D117+D110+D103+D96+D89+D82+D73+D60+D53+D46+D39+D32+D25+D18+D11+D66</f>
        <v>10</v>
      </c>
      <c r="E219" s="139">
        <f>E216+E209+E201+E194+E187+E180+E173+E159+E152+E145+E138+E131+E166+E117+E110+E103+E96+E89+E82+E73+E60+E53+E46+E39+E32+E25+E18+E11+E66</f>
        <v>26</v>
      </c>
      <c r="F219" s="139">
        <f>F216+F209+F201+F194+F187+F180+F173+F159+F152+F145+F138+F131+F166+F117+F110+F103+F96+F89+F82+F73+F60+F53+F46+F39+F32+F25+F18+F11+F66</f>
        <v>41</v>
      </c>
      <c r="G219" s="139">
        <f>G216+G209+G201+G194+G187+G180+G173+G159+G152+G145+G138+G131+G166+G117+G110+G103+G96+G89+G82+G73+G60+G53+G46+G39+G32+G25+G18+G11+G66</f>
        <v>4</v>
      </c>
      <c r="H219" s="139">
        <f>H216+H209+H201+H194+H187+H180+H173+H159+H152+H145+H138+H131+H166+H117+H110+H103+H96+H89+H82+H73+H60+H53+H46+H39+H32+H25+H18+H11+H66</f>
        <v>4</v>
      </c>
      <c r="I219" s="139">
        <f>C219+D219+E219+F219+G219+H219</f>
        <v>87</v>
      </c>
    </row>
    <row r="220" spans="1:9">
      <c r="C220" s="16"/>
    </row>
    <row r="221" spans="1:9" ht="22.5">
      <c r="C221" s="22" t="s">
        <v>1075</v>
      </c>
      <c r="D221" s="22" t="s">
        <v>181</v>
      </c>
      <c r="E221" s="22" t="s">
        <v>182</v>
      </c>
      <c r="F221" s="22" t="s">
        <v>183</v>
      </c>
      <c r="G221" s="22" t="s">
        <v>1105</v>
      </c>
      <c r="H221" s="22" t="s">
        <v>1107</v>
      </c>
      <c r="I221" s="22" t="s">
        <v>1109</v>
      </c>
    </row>
    <row r="222" spans="1:9">
      <c r="C222" s="139">
        <f>C216+C209+C202+C195+C188+C181+C174+C167+C160+C153+C146+C139+C132+C125+C118+C111+C104+C97+C90+C83+C74+C61+C54+C47+C40+C33+C26+C19+C12+C67</f>
        <v>14</v>
      </c>
      <c r="D222" s="139">
        <f>D216+D209+D202+D195+D188+D181+D174+D167+D160+D153+D146+D139+D132+D125+D118+D111+D104+D97+D90+D83+D74+D61+D54+D47+D40+D33+D26+D19+D12+D67</f>
        <v>18</v>
      </c>
      <c r="E222" s="139">
        <f>E216+E209+E202+E195+E188+E181+E174+E167+E160+E153+E146+E139+E132+E125+E118+E111+E104+E97+E90+E83+E74+E61+E54+E47+E40+E33+E26+E19+E12+E67</f>
        <v>68</v>
      </c>
      <c r="F222" s="139">
        <f>F216+F209+F202+F195+F188+F181+F174+F167+F160+F153+F146+F139+F132+F125+F118+F111+F104+F97+F90+F83+F74+F61+F54+F47+F40+F33+F26+F19++F67</f>
        <v>127</v>
      </c>
      <c r="G222" s="139">
        <f>G216+G209+G202+G195+G188+G181+G174+G167+G160+G153+G146+G139+G132+G125+G118+G111+G104+G97+G90+G83+G74+G61+G54+G47+G40+G33+G26+G19+G12+G67</f>
        <v>5</v>
      </c>
      <c r="H222" s="139">
        <f>H216+H209+H202+H195+H188+H181+H174+H167+H160+H153+H146+H139+H132+H125+H118+H111+H104+H97+H90+H83+H74+H61+H54+H47+H40+H33+H26+H19+H12+H67</f>
        <v>1</v>
      </c>
      <c r="I222" s="139">
        <f t="shared" ref="I222" si="0">I216+I209+I202+I195+I188+I181+I174+I167+I160+I153+I146+I139+I132+I125+I118+I111+I104+I97+I90+I83+I74+I61+I54+I47+I40+I33+I26+I19+I12+I67</f>
        <v>234</v>
      </c>
    </row>
    <row r="223" spans="1:9" s="21" customFormat="1">
      <c r="A223" s="135"/>
      <c r="D223" s="23"/>
      <c r="E223" s="23"/>
      <c r="F223" s="23"/>
      <c r="G223" s="23"/>
      <c r="H223" s="23"/>
      <c r="I223" s="23"/>
    </row>
    <row r="224" spans="1:9" s="21" customFormat="1">
      <c r="A224" s="135"/>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6" t="s">
        <v>185</v>
      </c>
      <c r="B228" s="26" t="s">
        <v>186</v>
      </c>
      <c r="C228" s="98" t="s">
        <v>1068</v>
      </c>
      <c r="D228" s="104" t="s">
        <v>1069</v>
      </c>
      <c r="E228" s="104" t="s">
        <v>1070</v>
      </c>
      <c r="F228" s="104" t="s">
        <v>1110</v>
      </c>
      <c r="G228" s="98" t="s">
        <v>1111</v>
      </c>
      <c r="H228" s="98" t="s">
        <v>1112</v>
      </c>
      <c r="I228" s="104" t="s">
        <v>160</v>
      </c>
      <c r="J228" s="28"/>
      <c r="K228" s="28"/>
      <c r="L228" s="100"/>
    </row>
    <row r="229" spans="1:12">
      <c r="A229" s="137"/>
      <c r="B229" s="26" t="s">
        <v>187</v>
      </c>
      <c r="C229" s="32">
        <v>0</v>
      </c>
      <c r="D229" s="32">
        <v>20</v>
      </c>
      <c r="E229" s="32">
        <v>57</v>
      </c>
      <c r="F229" s="32">
        <v>43</v>
      </c>
      <c r="G229" s="33">
        <v>0</v>
      </c>
      <c r="H229" s="33">
        <v>0</v>
      </c>
      <c r="I229" s="32">
        <v>120</v>
      </c>
      <c r="J229" s="28"/>
      <c r="K229" s="28"/>
      <c r="L229" s="100"/>
    </row>
    <row r="230" spans="1:12">
      <c r="A230" s="137"/>
      <c r="B230" s="26" t="s">
        <v>188</v>
      </c>
      <c r="C230" s="32">
        <v>0</v>
      </c>
      <c r="D230" s="33">
        <v>22</v>
      </c>
      <c r="E230" s="33">
        <v>43</v>
      </c>
      <c r="F230" s="33">
        <v>47</v>
      </c>
      <c r="G230" s="33">
        <v>0</v>
      </c>
      <c r="H230" s="33">
        <v>0</v>
      </c>
      <c r="I230" s="33">
        <v>112</v>
      </c>
      <c r="J230" s="28"/>
      <c r="K230" s="28"/>
      <c r="L230" s="100"/>
    </row>
    <row r="231" spans="1:12">
      <c r="A231" s="137"/>
      <c r="B231" s="26" t="s">
        <v>189</v>
      </c>
      <c r="C231" s="32">
        <v>0</v>
      </c>
      <c r="D231" s="33">
        <v>26</v>
      </c>
      <c r="E231" s="33">
        <v>51</v>
      </c>
      <c r="F231" s="33">
        <v>27</v>
      </c>
      <c r="G231" s="33">
        <v>0</v>
      </c>
      <c r="H231" s="33">
        <v>0</v>
      </c>
      <c r="I231" s="33">
        <v>104</v>
      </c>
      <c r="J231" s="28"/>
      <c r="K231" s="28"/>
      <c r="L231" s="100"/>
    </row>
    <row r="232" spans="1:12">
      <c r="A232" s="137"/>
      <c r="B232" s="26" t="s">
        <v>190</v>
      </c>
      <c r="C232" s="32">
        <v>0</v>
      </c>
      <c r="D232" s="33">
        <v>24</v>
      </c>
      <c r="E232" s="33">
        <v>50</v>
      </c>
      <c r="F232" s="33">
        <v>40</v>
      </c>
      <c r="G232" s="33">
        <v>0</v>
      </c>
      <c r="H232" s="33">
        <v>0</v>
      </c>
      <c r="I232" s="33">
        <v>114</v>
      </c>
      <c r="J232" s="28"/>
      <c r="K232" s="28"/>
      <c r="L232" s="100"/>
    </row>
    <row r="233" spans="1:12">
      <c r="A233" s="137"/>
      <c r="B233" s="26" t="s">
        <v>191</v>
      </c>
      <c r="C233" s="32">
        <v>0</v>
      </c>
      <c r="D233" s="33">
        <v>24</v>
      </c>
      <c r="E233" s="33">
        <v>49</v>
      </c>
      <c r="F233" s="33">
        <v>45</v>
      </c>
      <c r="G233" s="33">
        <v>0</v>
      </c>
      <c r="H233" s="33">
        <v>0</v>
      </c>
      <c r="I233" s="33">
        <v>118</v>
      </c>
      <c r="J233" s="28"/>
      <c r="K233" s="28"/>
      <c r="L233" s="100"/>
    </row>
    <row r="234" spans="1:12">
      <c r="A234" s="137"/>
      <c r="B234" s="26" t="s">
        <v>192</v>
      </c>
      <c r="C234" s="32">
        <v>0</v>
      </c>
      <c r="D234" s="33">
        <v>29</v>
      </c>
      <c r="E234" s="33">
        <v>50</v>
      </c>
      <c r="F234" s="33">
        <v>33</v>
      </c>
      <c r="G234" s="33">
        <v>0</v>
      </c>
      <c r="H234" s="33">
        <v>0</v>
      </c>
      <c r="I234" s="33">
        <v>112</v>
      </c>
      <c r="J234" s="28"/>
      <c r="K234" s="28"/>
      <c r="L234" s="100"/>
    </row>
    <row r="235" spans="1:12">
      <c r="A235" s="137"/>
      <c r="B235" s="26" t="s">
        <v>193</v>
      </c>
      <c r="C235" s="32">
        <v>0</v>
      </c>
      <c r="D235" s="33">
        <v>29</v>
      </c>
      <c r="E235" s="33">
        <v>58</v>
      </c>
      <c r="F235" s="33">
        <v>52</v>
      </c>
      <c r="G235" s="33">
        <v>0</v>
      </c>
      <c r="H235" s="33">
        <v>0</v>
      </c>
      <c r="I235" s="33">
        <v>139</v>
      </c>
      <c r="J235" s="28"/>
      <c r="K235" s="28"/>
      <c r="L235" s="100"/>
    </row>
    <row r="236" spans="1:12">
      <c r="A236" s="137"/>
      <c r="B236" s="26" t="s">
        <v>194</v>
      </c>
      <c r="C236" s="32">
        <v>0</v>
      </c>
      <c r="D236" s="33">
        <v>35</v>
      </c>
      <c r="E236" s="33">
        <v>45</v>
      </c>
      <c r="F236" s="33">
        <v>60</v>
      </c>
      <c r="G236" s="33">
        <v>0</v>
      </c>
      <c r="H236" s="33">
        <v>0</v>
      </c>
      <c r="I236" s="33">
        <v>140</v>
      </c>
      <c r="J236" s="28"/>
      <c r="K236" s="28"/>
      <c r="L236" s="100"/>
    </row>
    <row r="237" spans="1:12">
      <c r="A237" s="137"/>
      <c r="B237" s="26" t="s">
        <v>195</v>
      </c>
      <c r="C237" s="32">
        <v>0</v>
      </c>
      <c r="D237" s="33">
        <v>37</v>
      </c>
      <c r="E237" s="33">
        <v>64</v>
      </c>
      <c r="F237" s="33">
        <v>39</v>
      </c>
      <c r="G237" s="33">
        <v>0</v>
      </c>
      <c r="H237" s="33">
        <v>0</v>
      </c>
      <c r="I237" s="33">
        <v>140</v>
      </c>
      <c r="J237" s="28"/>
      <c r="K237" s="28"/>
      <c r="L237" s="100"/>
    </row>
    <row r="238" spans="1:12">
      <c r="A238" s="137"/>
      <c r="B238" s="26" t="s">
        <v>196</v>
      </c>
      <c r="C238" s="32">
        <v>0</v>
      </c>
      <c r="D238" s="33">
        <v>34</v>
      </c>
      <c r="E238" s="33">
        <v>64</v>
      </c>
      <c r="F238" s="33">
        <v>58</v>
      </c>
      <c r="G238" s="33">
        <v>0</v>
      </c>
      <c r="H238" s="33">
        <v>0</v>
      </c>
      <c r="I238" s="33">
        <v>156</v>
      </c>
      <c r="J238" s="28"/>
      <c r="K238" s="28"/>
      <c r="L238" s="100"/>
    </row>
    <row r="239" spans="1:12">
      <c r="A239" s="137"/>
      <c r="B239" s="26" t="s">
        <v>197</v>
      </c>
      <c r="C239" s="32">
        <v>0</v>
      </c>
      <c r="D239" s="33">
        <v>39</v>
      </c>
      <c r="E239" s="33">
        <v>64</v>
      </c>
      <c r="F239" s="33">
        <v>47</v>
      </c>
      <c r="G239" s="33">
        <v>0</v>
      </c>
      <c r="H239" s="33">
        <v>0</v>
      </c>
      <c r="I239" s="33">
        <v>150</v>
      </c>
      <c r="J239" s="28"/>
      <c r="K239" s="28"/>
      <c r="L239" s="100"/>
    </row>
    <row r="240" spans="1:12">
      <c r="A240" s="137"/>
      <c r="B240" s="26" t="s">
        <v>198</v>
      </c>
      <c r="C240" s="32">
        <v>0</v>
      </c>
      <c r="D240" s="33">
        <v>53</v>
      </c>
      <c r="E240" s="33">
        <v>73</v>
      </c>
      <c r="F240" s="33">
        <v>54</v>
      </c>
      <c r="G240" s="33">
        <v>0</v>
      </c>
      <c r="H240" s="33">
        <v>0</v>
      </c>
      <c r="I240" s="33">
        <v>180</v>
      </c>
      <c r="J240" s="28"/>
      <c r="K240" s="28"/>
      <c r="L240" s="100"/>
    </row>
    <row r="241" spans="1:12">
      <c r="A241" s="137"/>
      <c r="B241" s="26" t="s">
        <v>199</v>
      </c>
      <c r="C241" s="32">
        <v>0</v>
      </c>
      <c r="D241" s="33">
        <v>40</v>
      </c>
      <c r="E241" s="33">
        <v>54</v>
      </c>
      <c r="F241" s="33">
        <v>43</v>
      </c>
      <c r="G241" s="33">
        <v>0</v>
      </c>
      <c r="H241" s="33">
        <v>0</v>
      </c>
      <c r="I241" s="33">
        <v>137</v>
      </c>
      <c r="J241" s="28"/>
      <c r="K241" s="28"/>
      <c r="L241" s="100"/>
    </row>
    <row r="242" spans="1:12">
      <c r="A242" s="137"/>
      <c r="B242" s="26" t="s">
        <v>200</v>
      </c>
      <c r="C242" s="32">
        <v>0</v>
      </c>
      <c r="D242" s="33">
        <v>24</v>
      </c>
      <c r="E242" s="33">
        <v>47</v>
      </c>
      <c r="F242" s="33">
        <v>39</v>
      </c>
      <c r="G242" s="33">
        <v>0</v>
      </c>
      <c r="H242" s="33">
        <v>0</v>
      </c>
      <c r="I242" s="33">
        <v>110</v>
      </c>
      <c r="J242" s="28"/>
      <c r="K242" s="28"/>
      <c r="L242" s="100"/>
    </row>
    <row r="243" spans="1:12">
      <c r="A243" s="137"/>
      <c r="B243" s="26" t="s">
        <v>201</v>
      </c>
      <c r="C243" s="32">
        <v>0</v>
      </c>
      <c r="D243" s="33">
        <v>29</v>
      </c>
      <c r="E243" s="33">
        <v>56</v>
      </c>
      <c r="F243" s="33">
        <v>51</v>
      </c>
      <c r="G243" s="33">
        <v>0</v>
      </c>
      <c r="H243" s="33">
        <v>0</v>
      </c>
      <c r="I243" s="33">
        <v>136</v>
      </c>
      <c r="J243" s="28"/>
      <c r="K243" s="28"/>
      <c r="L243" s="100"/>
    </row>
    <row r="244" spans="1:12">
      <c r="A244" s="137"/>
      <c r="B244" s="26" t="s">
        <v>202</v>
      </c>
      <c r="C244" s="32">
        <v>0</v>
      </c>
      <c r="D244" s="33">
        <v>26</v>
      </c>
      <c r="E244" s="33">
        <v>51</v>
      </c>
      <c r="F244" s="33">
        <v>43</v>
      </c>
      <c r="G244" s="33">
        <v>0</v>
      </c>
      <c r="H244" s="33">
        <v>0</v>
      </c>
      <c r="I244" s="33">
        <v>120</v>
      </c>
      <c r="J244" s="28"/>
      <c r="K244" s="28"/>
      <c r="L244" s="100"/>
    </row>
    <row r="245" spans="1:12">
      <c r="A245" s="137"/>
      <c r="B245" s="26" t="s">
        <v>203</v>
      </c>
      <c r="C245" s="32">
        <v>0</v>
      </c>
      <c r="D245" s="33">
        <v>28</v>
      </c>
      <c r="E245" s="33">
        <v>48</v>
      </c>
      <c r="F245" s="33">
        <v>48</v>
      </c>
      <c r="G245" s="33">
        <v>0</v>
      </c>
      <c r="H245" s="33">
        <v>0</v>
      </c>
      <c r="I245" s="33">
        <v>124</v>
      </c>
      <c r="J245" s="28"/>
      <c r="K245" s="28"/>
      <c r="L245" s="100"/>
    </row>
    <row r="246" spans="1:12">
      <c r="A246" s="137"/>
      <c r="B246" s="26" t="s">
        <v>204</v>
      </c>
      <c r="C246" s="32">
        <v>0</v>
      </c>
      <c r="D246" s="33">
        <v>35</v>
      </c>
      <c r="E246" s="33">
        <v>46</v>
      </c>
      <c r="F246" s="33">
        <v>37</v>
      </c>
      <c r="G246" s="33">
        <v>0</v>
      </c>
      <c r="H246" s="33">
        <v>0</v>
      </c>
      <c r="I246" s="33">
        <v>118</v>
      </c>
      <c r="J246" s="28"/>
      <c r="K246" s="28"/>
      <c r="L246" s="100"/>
    </row>
    <row r="247" spans="1:12">
      <c r="A247" s="137"/>
      <c r="B247" s="26" t="s">
        <v>205</v>
      </c>
      <c r="C247" s="32">
        <v>0</v>
      </c>
      <c r="D247" s="33">
        <v>26</v>
      </c>
      <c r="E247" s="33">
        <v>53</v>
      </c>
      <c r="F247" s="33">
        <v>43</v>
      </c>
      <c r="G247" s="33">
        <v>0</v>
      </c>
      <c r="H247" s="33">
        <v>0</v>
      </c>
      <c r="I247" s="33">
        <v>122</v>
      </c>
      <c r="J247" s="28"/>
      <c r="K247" s="28"/>
      <c r="L247" s="100"/>
    </row>
    <row r="248" spans="1:12">
      <c r="A248" s="137"/>
      <c r="B248" s="26" t="s">
        <v>206</v>
      </c>
      <c r="C248" s="32">
        <v>0</v>
      </c>
      <c r="D248" s="33">
        <v>23</v>
      </c>
      <c r="E248" s="33">
        <v>54</v>
      </c>
      <c r="F248" s="33">
        <v>36</v>
      </c>
      <c r="G248" s="33">
        <v>0</v>
      </c>
      <c r="H248" s="33">
        <v>0</v>
      </c>
      <c r="I248" s="33">
        <v>113</v>
      </c>
      <c r="J248" s="28"/>
      <c r="K248" s="28"/>
      <c r="L248" s="100"/>
    </row>
    <row r="249" spans="1:12">
      <c r="A249" s="137"/>
      <c r="B249" s="26" t="s">
        <v>207</v>
      </c>
      <c r="C249" s="32">
        <v>0</v>
      </c>
      <c r="D249" s="33">
        <v>18</v>
      </c>
      <c r="E249" s="33">
        <v>51</v>
      </c>
      <c r="F249" s="33">
        <v>39</v>
      </c>
      <c r="G249" s="33">
        <v>0</v>
      </c>
      <c r="H249" s="33">
        <v>0</v>
      </c>
      <c r="I249" s="33">
        <v>108</v>
      </c>
      <c r="J249" s="28"/>
      <c r="K249" s="28"/>
      <c r="L249" s="100"/>
    </row>
    <row r="250" spans="1:12">
      <c r="A250" s="137"/>
      <c r="B250" s="26" t="s">
        <v>208</v>
      </c>
      <c r="C250" s="32">
        <v>0</v>
      </c>
      <c r="D250" s="33">
        <v>11</v>
      </c>
      <c r="E250" s="33">
        <v>47</v>
      </c>
      <c r="F250" s="33">
        <v>41</v>
      </c>
      <c r="G250" s="33">
        <v>0</v>
      </c>
      <c r="H250" s="33">
        <v>0</v>
      </c>
      <c r="I250" s="33">
        <v>99</v>
      </c>
      <c r="J250" s="28"/>
      <c r="K250" s="28"/>
      <c r="L250" s="100"/>
    </row>
    <row r="251" spans="1:12">
      <c r="A251" s="137"/>
      <c r="B251" s="26" t="s">
        <v>209</v>
      </c>
      <c r="C251" s="32">
        <v>0</v>
      </c>
      <c r="D251" s="33">
        <v>15</v>
      </c>
      <c r="E251" s="33">
        <v>49</v>
      </c>
      <c r="F251" s="33">
        <v>38</v>
      </c>
      <c r="G251" s="33">
        <v>0</v>
      </c>
      <c r="H251" s="33">
        <v>0</v>
      </c>
      <c r="I251" s="33">
        <v>102</v>
      </c>
      <c r="J251" s="28"/>
      <c r="K251" s="28"/>
      <c r="L251" s="100"/>
    </row>
    <row r="252" spans="1:12">
      <c r="A252" s="137"/>
      <c r="B252" s="26" t="s">
        <v>210</v>
      </c>
      <c r="C252" s="32">
        <v>0</v>
      </c>
      <c r="D252" s="33">
        <v>22</v>
      </c>
      <c r="E252" s="33">
        <v>50</v>
      </c>
      <c r="F252" s="33">
        <v>45</v>
      </c>
      <c r="G252" s="33">
        <v>0</v>
      </c>
      <c r="H252" s="33">
        <v>0</v>
      </c>
      <c r="I252" s="33">
        <v>117</v>
      </c>
      <c r="J252" s="28"/>
      <c r="K252" s="28"/>
      <c r="L252" s="100"/>
    </row>
    <row r="253" spans="1:12">
      <c r="A253" s="137"/>
      <c r="B253" s="26" t="s">
        <v>211</v>
      </c>
      <c r="C253" s="32">
        <v>0</v>
      </c>
      <c r="D253" s="33">
        <v>23</v>
      </c>
      <c r="E253" s="33">
        <v>52</v>
      </c>
      <c r="F253" s="33">
        <v>48</v>
      </c>
      <c r="G253" s="33">
        <v>0</v>
      </c>
      <c r="H253" s="33">
        <v>0</v>
      </c>
      <c r="I253" s="33">
        <v>123</v>
      </c>
      <c r="J253" s="28"/>
      <c r="K253" s="28"/>
      <c r="L253" s="100"/>
    </row>
    <row r="254" spans="1:12">
      <c r="A254" s="137"/>
      <c r="B254" s="26" t="s">
        <v>212</v>
      </c>
      <c r="C254" s="32">
        <v>0</v>
      </c>
      <c r="D254" s="33">
        <v>12</v>
      </c>
      <c r="E254" s="33">
        <v>49</v>
      </c>
      <c r="F254" s="33">
        <v>43</v>
      </c>
      <c r="G254" s="33">
        <v>0</v>
      </c>
      <c r="H254" s="33">
        <v>0</v>
      </c>
      <c r="I254" s="33">
        <v>104</v>
      </c>
      <c r="J254" s="28"/>
      <c r="K254" s="28"/>
      <c r="L254" s="100"/>
    </row>
    <row r="255" spans="1:12">
      <c r="A255" s="137"/>
      <c r="B255" s="26" t="s">
        <v>213</v>
      </c>
      <c r="C255" s="32">
        <v>0</v>
      </c>
      <c r="D255" s="33">
        <v>14</v>
      </c>
      <c r="E255" s="33">
        <v>50</v>
      </c>
      <c r="F255" s="33">
        <v>51</v>
      </c>
      <c r="G255" s="33">
        <v>0</v>
      </c>
      <c r="H255" s="33">
        <v>0</v>
      </c>
      <c r="I255" s="33">
        <v>115</v>
      </c>
      <c r="J255" s="28"/>
      <c r="K255" s="28"/>
      <c r="L255" s="100"/>
    </row>
    <row r="256" spans="1:12">
      <c r="A256" s="137"/>
      <c r="B256" s="26" t="s">
        <v>214</v>
      </c>
      <c r="C256" s="32">
        <v>0</v>
      </c>
      <c r="D256" s="33">
        <v>13</v>
      </c>
      <c r="E256" s="33">
        <v>35</v>
      </c>
      <c r="F256" s="33">
        <v>39</v>
      </c>
      <c r="G256" s="33">
        <v>0</v>
      </c>
      <c r="H256" s="33">
        <v>0</v>
      </c>
      <c r="I256" s="33">
        <v>87</v>
      </c>
      <c r="J256" s="28"/>
      <c r="K256" s="28"/>
      <c r="L256" s="100"/>
    </row>
    <row r="257" spans="1:12">
      <c r="A257" s="137"/>
      <c r="B257" s="26" t="s">
        <v>215</v>
      </c>
      <c r="C257" s="32">
        <v>0</v>
      </c>
      <c r="D257" s="33">
        <v>17</v>
      </c>
      <c r="E257" s="33">
        <v>36</v>
      </c>
      <c r="F257" s="33">
        <v>49</v>
      </c>
      <c r="G257" s="33">
        <v>0</v>
      </c>
      <c r="H257" s="33">
        <v>0</v>
      </c>
      <c r="I257" s="33">
        <v>102</v>
      </c>
      <c r="J257" s="28"/>
      <c r="K257" s="28"/>
      <c r="L257" s="100"/>
    </row>
    <row r="258" spans="1:12">
      <c r="A258" s="137"/>
      <c r="B258" s="26" t="s">
        <v>216</v>
      </c>
      <c r="C258" s="32">
        <v>0</v>
      </c>
      <c r="D258" s="33">
        <v>15</v>
      </c>
      <c r="E258" s="33">
        <v>33</v>
      </c>
      <c r="F258" s="33">
        <v>34</v>
      </c>
      <c r="G258" s="33">
        <v>0</v>
      </c>
      <c r="H258" s="33">
        <v>0</v>
      </c>
      <c r="I258" s="33">
        <v>82</v>
      </c>
      <c r="J258" s="28"/>
      <c r="K258" s="28"/>
      <c r="L258" s="100"/>
    </row>
    <row r="259" spans="1:12">
      <c r="A259" s="137"/>
      <c r="B259" s="26" t="s">
        <v>217</v>
      </c>
      <c r="C259" s="32">
        <v>0</v>
      </c>
      <c r="D259" s="33">
        <v>14</v>
      </c>
      <c r="E259" s="33">
        <v>27</v>
      </c>
      <c r="F259" s="33">
        <v>33</v>
      </c>
      <c r="G259" s="33">
        <v>0</v>
      </c>
      <c r="H259" s="33">
        <v>0</v>
      </c>
      <c r="I259" s="33">
        <v>74</v>
      </c>
      <c r="J259" s="28"/>
      <c r="K259" s="28"/>
      <c r="L259" s="100"/>
    </row>
    <row r="260" spans="1:12">
      <c r="A260" s="137"/>
      <c r="B260" s="26" t="s">
        <v>218</v>
      </c>
      <c r="C260" s="32">
        <v>0</v>
      </c>
      <c r="D260" s="33">
        <v>3</v>
      </c>
      <c r="E260" s="33">
        <v>41</v>
      </c>
      <c r="F260" s="33">
        <v>37</v>
      </c>
      <c r="G260" s="33">
        <v>0</v>
      </c>
      <c r="H260" s="33">
        <v>0</v>
      </c>
      <c r="I260" s="33">
        <v>81</v>
      </c>
      <c r="J260" s="28"/>
      <c r="K260" s="28"/>
      <c r="L260" s="100"/>
    </row>
    <row r="261" spans="1:12">
      <c r="A261" s="137"/>
      <c r="B261" s="26" t="s">
        <v>219</v>
      </c>
      <c r="C261" s="32">
        <v>0</v>
      </c>
      <c r="D261" s="33">
        <v>14</v>
      </c>
      <c r="E261" s="33">
        <v>39</v>
      </c>
      <c r="F261" s="33">
        <v>27</v>
      </c>
      <c r="G261" s="33">
        <v>0</v>
      </c>
      <c r="H261" s="33">
        <v>0</v>
      </c>
      <c r="I261" s="33">
        <v>80</v>
      </c>
      <c r="J261" s="28"/>
      <c r="K261" s="28"/>
      <c r="L261" s="100"/>
    </row>
    <row r="262" spans="1:12">
      <c r="A262" s="137"/>
      <c r="B262" s="26" t="s">
        <v>220</v>
      </c>
      <c r="C262" s="32">
        <v>0</v>
      </c>
      <c r="D262" s="33">
        <v>15</v>
      </c>
      <c r="E262" s="33">
        <v>34</v>
      </c>
      <c r="F262" s="33">
        <v>46</v>
      </c>
      <c r="G262" s="33">
        <v>0</v>
      </c>
      <c r="H262" s="33">
        <v>0</v>
      </c>
      <c r="I262" s="33">
        <v>95</v>
      </c>
      <c r="J262" s="28"/>
      <c r="K262" s="28"/>
      <c r="L262" s="100"/>
    </row>
    <row r="263" spans="1:12">
      <c r="A263" s="137"/>
      <c r="B263" s="26" t="s">
        <v>221</v>
      </c>
      <c r="C263" s="32">
        <v>0</v>
      </c>
      <c r="D263" s="33">
        <v>9</v>
      </c>
      <c r="E263" s="33">
        <v>33</v>
      </c>
      <c r="F263" s="33">
        <v>39</v>
      </c>
      <c r="G263" s="33">
        <v>0</v>
      </c>
      <c r="H263" s="33">
        <v>0</v>
      </c>
      <c r="I263" s="33">
        <v>81</v>
      </c>
      <c r="J263" s="28"/>
      <c r="K263" s="28"/>
      <c r="L263" s="100"/>
    </row>
    <row r="264" spans="1:12">
      <c r="A264" s="137"/>
      <c r="B264" s="26" t="s">
        <v>222</v>
      </c>
      <c r="C264" s="32">
        <v>0</v>
      </c>
      <c r="D264" s="33">
        <v>13</v>
      </c>
      <c r="E264" s="33">
        <v>33</v>
      </c>
      <c r="F264" s="33">
        <v>52</v>
      </c>
      <c r="G264" s="33">
        <v>0</v>
      </c>
      <c r="H264" s="33">
        <v>0</v>
      </c>
      <c r="I264" s="33">
        <v>98</v>
      </c>
      <c r="J264" s="28"/>
      <c r="K264" s="28"/>
      <c r="L264" s="100"/>
    </row>
    <row r="265" spans="1:12">
      <c r="A265" s="137"/>
      <c r="B265" s="26" t="s">
        <v>223</v>
      </c>
      <c r="C265" s="32">
        <v>0</v>
      </c>
      <c r="D265" s="33">
        <v>10</v>
      </c>
      <c r="E265" s="33">
        <v>34</v>
      </c>
      <c r="F265" s="33">
        <v>43</v>
      </c>
      <c r="G265" s="33">
        <v>0</v>
      </c>
      <c r="H265" s="33">
        <v>0</v>
      </c>
      <c r="I265" s="33">
        <v>87</v>
      </c>
      <c r="J265" s="28"/>
      <c r="K265" s="28"/>
      <c r="L265" s="100"/>
    </row>
    <row r="266" spans="1:12">
      <c r="A266" s="137"/>
      <c r="B266" s="26" t="s">
        <v>224</v>
      </c>
      <c r="C266" s="32">
        <v>0</v>
      </c>
      <c r="D266" s="33">
        <v>9</v>
      </c>
      <c r="E266" s="33">
        <v>46</v>
      </c>
      <c r="F266" s="33">
        <v>30</v>
      </c>
      <c r="G266" s="33">
        <v>0</v>
      </c>
      <c r="H266" s="33">
        <v>0</v>
      </c>
      <c r="I266" s="33">
        <v>85</v>
      </c>
      <c r="J266" s="28"/>
      <c r="K266" s="28"/>
      <c r="L266" s="100"/>
    </row>
    <row r="267" spans="1:12">
      <c r="A267" s="137"/>
      <c r="B267" s="26" t="s">
        <v>225</v>
      </c>
      <c r="C267" s="32">
        <v>0</v>
      </c>
      <c r="D267" s="33">
        <v>8</v>
      </c>
      <c r="E267" s="33">
        <v>30</v>
      </c>
      <c r="F267" s="33">
        <v>30</v>
      </c>
      <c r="G267" s="33">
        <v>0</v>
      </c>
      <c r="H267" s="33">
        <v>0</v>
      </c>
      <c r="I267" s="33">
        <v>68</v>
      </c>
      <c r="J267" s="28"/>
      <c r="K267" s="28"/>
      <c r="L267" s="100"/>
    </row>
    <row r="268" spans="1:12">
      <c r="A268" s="137"/>
      <c r="B268" s="26" t="s">
        <v>226</v>
      </c>
      <c r="C268" s="32">
        <v>0</v>
      </c>
      <c r="D268" s="33">
        <v>7</v>
      </c>
      <c r="E268" s="33">
        <v>34</v>
      </c>
      <c r="F268" s="33">
        <v>30</v>
      </c>
      <c r="G268" s="33">
        <v>0</v>
      </c>
      <c r="H268" s="33">
        <v>0</v>
      </c>
      <c r="I268" s="33">
        <v>71</v>
      </c>
      <c r="J268" s="28"/>
      <c r="K268" s="28"/>
      <c r="L268" s="100"/>
    </row>
    <row r="269" spans="1:12">
      <c r="A269" s="137"/>
      <c r="B269" s="26" t="s">
        <v>227</v>
      </c>
      <c r="C269" s="32">
        <v>0</v>
      </c>
      <c r="D269" s="33">
        <v>14</v>
      </c>
      <c r="E269" s="33">
        <v>31</v>
      </c>
      <c r="F269" s="33">
        <v>41</v>
      </c>
      <c r="G269" s="33">
        <v>0</v>
      </c>
      <c r="H269" s="33">
        <v>0</v>
      </c>
      <c r="I269" s="33">
        <v>86</v>
      </c>
      <c r="J269" s="28"/>
      <c r="K269" s="28"/>
      <c r="L269" s="100"/>
    </row>
    <row r="270" spans="1:12">
      <c r="A270" s="137"/>
      <c r="B270" s="26" t="s">
        <v>228</v>
      </c>
      <c r="C270" s="32">
        <v>0</v>
      </c>
      <c r="D270" s="33">
        <v>16</v>
      </c>
      <c r="E270" s="33">
        <v>31</v>
      </c>
      <c r="F270" s="33">
        <v>39</v>
      </c>
      <c r="G270" s="33">
        <v>0</v>
      </c>
      <c r="H270" s="33">
        <v>0</v>
      </c>
      <c r="I270" s="33">
        <v>86</v>
      </c>
      <c r="J270" s="28"/>
      <c r="K270" s="28"/>
      <c r="L270" s="100"/>
    </row>
    <row r="271" spans="1:12">
      <c r="A271" s="137"/>
      <c r="B271" s="26" t="s">
        <v>229</v>
      </c>
      <c r="C271" s="32">
        <v>0</v>
      </c>
      <c r="D271" s="33">
        <v>7</v>
      </c>
      <c r="E271" s="33">
        <v>38</v>
      </c>
      <c r="F271" s="33">
        <v>28</v>
      </c>
      <c r="G271" s="33">
        <v>0</v>
      </c>
      <c r="H271" s="33">
        <v>0</v>
      </c>
      <c r="I271" s="33">
        <v>73</v>
      </c>
      <c r="J271" s="28"/>
      <c r="K271" s="28"/>
      <c r="L271" s="100"/>
    </row>
    <row r="272" spans="1:12">
      <c r="A272" s="137"/>
      <c r="B272" s="26" t="s">
        <v>230</v>
      </c>
      <c r="C272" s="32">
        <v>0</v>
      </c>
      <c r="D272" s="33">
        <v>11</v>
      </c>
      <c r="E272" s="33">
        <v>38</v>
      </c>
      <c r="F272" s="33">
        <v>30</v>
      </c>
      <c r="G272" s="33">
        <v>0</v>
      </c>
      <c r="H272" s="33">
        <v>0</v>
      </c>
      <c r="I272" s="33">
        <v>79</v>
      </c>
      <c r="J272" s="28"/>
      <c r="K272" s="28"/>
      <c r="L272" s="100"/>
    </row>
    <row r="273" spans="1:12">
      <c r="A273" s="137"/>
      <c r="B273" s="26" t="s">
        <v>231</v>
      </c>
      <c r="C273" s="32">
        <v>0</v>
      </c>
      <c r="D273" s="33">
        <v>11</v>
      </c>
      <c r="E273" s="33">
        <v>35</v>
      </c>
      <c r="F273" s="33">
        <v>30</v>
      </c>
      <c r="G273" s="33">
        <v>0</v>
      </c>
      <c r="H273" s="33">
        <v>0</v>
      </c>
      <c r="I273" s="33">
        <v>76</v>
      </c>
      <c r="J273" s="28"/>
      <c r="K273" s="28"/>
      <c r="L273" s="100"/>
    </row>
    <row r="274" spans="1:12">
      <c r="A274" s="137"/>
      <c r="B274" s="26" t="s">
        <v>232</v>
      </c>
      <c r="C274" s="32">
        <v>0</v>
      </c>
      <c r="D274" s="33">
        <v>10</v>
      </c>
      <c r="E274" s="33">
        <v>41</v>
      </c>
      <c r="F274" s="33">
        <v>26</v>
      </c>
      <c r="G274" s="33">
        <v>0</v>
      </c>
      <c r="H274" s="33">
        <v>0</v>
      </c>
      <c r="I274" s="33">
        <v>77</v>
      </c>
      <c r="J274" s="28"/>
      <c r="K274" s="28"/>
      <c r="L274" s="100"/>
    </row>
    <row r="275" spans="1:12">
      <c r="A275" s="137"/>
      <c r="B275" s="26" t="s">
        <v>233</v>
      </c>
      <c r="C275" s="32">
        <v>0</v>
      </c>
      <c r="D275" s="33">
        <v>7</v>
      </c>
      <c r="E275" s="33">
        <v>41</v>
      </c>
      <c r="F275" s="33">
        <v>34</v>
      </c>
      <c r="G275" s="33">
        <v>0</v>
      </c>
      <c r="H275" s="33">
        <v>0</v>
      </c>
      <c r="I275" s="33">
        <v>82</v>
      </c>
      <c r="J275" s="28"/>
      <c r="K275" s="28"/>
      <c r="L275" s="100"/>
    </row>
    <row r="276" spans="1:12">
      <c r="A276" s="137"/>
      <c r="B276" s="26" t="s">
        <v>234</v>
      </c>
      <c r="C276" s="32">
        <v>0</v>
      </c>
      <c r="D276" s="33">
        <v>5</v>
      </c>
      <c r="E276" s="33">
        <v>36</v>
      </c>
      <c r="F276" s="33">
        <v>36</v>
      </c>
      <c r="G276" s="33">
        <v>0</v>
      </c>
      <c r="H276" s="33">
        <v>0</v>
      </c>
      <c r="I276" s="33">
        <v>77</v>
      </c>
      <c r="J276" s="28"/>
      <c r="K276" s="28"/>
      <c r="L276" s="100"/>
    </row>
    <row r="277" spans="1:12">
      <c r="A277" s="137"/>
      <c r="B277" s="26" t="s">
        <v>235</v>
      </c>
      <c r="C277" s="32">
        <v>0</v>
      </c>
      <c r="D277" s="33">
        <v>8</v>
      </c>
      <c r="E277" s="33">
        <v>38</v>
      </c>
      <c r="F277" s="33">
        <v>39</v>
      </c>
      <c r="G277" s="33">
        <v>0</v>
      </c>
      <c r="H277" s="33">
        <v>0</v>
      </c>
      <c r="I277" s="33">
        <v>85</v>
      </c>
      <c r="J277" s="28"/>
      <c r="K277" s="28"/>
      <c r="L277" s="100"/>
    </row>
    <row r="278" spans="1:12">
      <c r="A278" s="137"/>
      <c r="B278" s="26" t="s">
        <v>236</v>
      </c>
      <c r="C278" s="32">
        <v>0</v>
      </c>
      <c r="D278" s="33">
        <v>7</v>
      </c>
      <c r="E278" s="33">
        <v>44</v>
      </c>
      <c r="F278" s="33">
        <v>48</v>
      </c>
      <c r="G278" s="33">
        <v>0</v>
      </c>
      <c r="H278" s="33">
        <v>0</v>
      </c>
      <c r="I278" s="33">
        <v>99</v>
      </c>
      <c r="J278" s="28"/>
      <c r="K278" s="28"/>
      <c r="L278" s="100"/>
    </row>
    <row r="279" spans="1:12">
      <c r="A279" s="137"/>
      <c r="B279" s="26" t="s">
        <v>237</v>
      </c>
      <c r="C279" s="32">
        <v>0</v>
      </c>
      <c r="D279" s="33">
        <v>9</v>
      </c>
      <c r="E279" s="33">
        <v>31</v>
      </c>
      <c r="F279" s="33">
        <v>36</v>
      </c>
      <c r="G279" s="33">
        <v>0</v>
      </c>
      <c r="H279" s="33">
        <v>0</v>
      </c>
      <c r="I279" s="33">
        <v>76</v>
      </c>
      <c r="J279" s="28"/>
      <c r="K279" s="28"/>
      <c r="L279" s="100"/>
    </row>
    <row r="280" spans="1:12">
      <c r="A280" s="137"/>
      <c r="B280" s="26" t="s">
        <v>238</v>
      </c>
      <c r="C280" s="32">
        <v>0</v>
      </c>
      <c r="D280" s="33">
        <v>4</v>
      </c>
      <c r="E280" s="33">
        <v>21</v>
      </c>
      <c r="F280" s="33">
        <v>28</v>
      </c>
      <c r="G280" s="33">
        <v>0</v>
      </c>
      <c r="H280" s="33">
        <v>0</v>
      </c>
      <c r="I280" s="33">
        <v>53</v>
      </c>
      <c r="J280" s="28"/>
      <c r="K280" s="28"/>
      <c r="L280" s="100"/>
    </row>
    <row r="281" spans="1:12">
      <c r="A281" s="137"/>
      <c r="B281" s="26" t="s">
        <v>239</v>
      </c>
      <c r="C281" s="32">
        <v>0</v>
      </c>
      <c r="D281" s="33">
        <v>9</v>
      </c>
      <c r="E281" s="33">
        <v>14</v>
      </c>
      <c r="F281" s="33">
        <v>34</v>
      </c>
      <c r="G281" s="33">
        <v>0</v>
      </c>
      <c r="H281" s="33">
        <v>0</v>
      </c>
      <c r="I281" s="33">
        <v>57</v>
      </c>
      <c r="J281" s="28"/>
      <c r="K281" s="28"/>
      <c r="L281" s="100"/>
    </row>
    <row r="282" spans="1:12">
      <c r="A282" s="137"/>
      <c r="B282" s="26" t="s">
        <v>240</v>
      </c>
      <c r="C282" s="32">
        <v>0</v>
      </c>
      <c r="D282" s="33">
        <v>9</v>
      </c>
      <c r="E282" s="33">
        <v>13</v>
      </c>
      <c r="F282" s="33">
        <v>33</v>
      </c>
      <c r="G282" s="33">
        <v>0</v>
      </c>
      <c r="H282" s="33">
        <v>0</v>
      </c>
      <c r="I282" s="33">
        <v>55</v>
      </c>
      <c r="J282" s="28"/>
      <c r="K282" s="28"/>
      <c r="L282" s="100"/>
    </row>
    <row r="283" spans="1:12">
      <c r="A283" s="137"/>
      <c r="B283" s="26" t="s">
        <v>241</v>
      </c>
      <c r="C283" s="32">
        <v>0</v>
      </c>
      <c r="D283" s="33">
        <v>6</v>
      </c>
      <c r="E283" s="33">
        <v>20</v>
      </c>
      <c r="F283" s="33">
        <v>50</v>
      </c>
      <c r="G283" s="33">
        <v>0</v>
      </c>
      <c r="H283" s="33">
        <v>0</v>
      </c>
      <c r="I283" s="33">
        <v>76</v>
      </c>
      <c r="J283" s="28"/>
      <c r="K283" s="28"/>
      <c r="L283" s="100"/>
    </row>
    <row r="284" spans="1:12">
      <c r="A284" s="137"/>
      <c r="B284" s="26" t="s">
        <v>242</v>
      </c>
      <c r="C284" s="32">
        <v>0</v>
      </c>
      <c r="D284" s="33">
        <v>7</v>
      </c>
      <c r="E284" s="33">
        <v>26</v>
      </c>
      <c r="F284" s="33">
        <v>55</v>
      </c>
      <c r="G284" s="33">
        <v>0</v>
      </c>
      <c r="H284" s="33">
        <v>0</v>
      </c>
      <c r="I284" s="33">
        <v>88</v>
      </c>
      <c r="J284" s="28"/>
      <c r="K284" s="28"/>
      <c r="L284" s="100"/>
    </row>
    <row r="285" spans="1:12">
      <c r="A285" s="137"/>
      <c r="B285" s="26" t="s">
        <v>243</v>
      </c>
      <c r="C285" s="32">
        <v>0</v>
      </c>
      <c r="D285" s="33">
        <v>10</v>
      </c>
      <c r="E285" s="33">
        <v>18</v>
      </c>
      <c r="F285" s="33">
        <v>50</v>
      </c>
      <c r="G285" s="33">
        <v>0</v>
      </c>
      <c r="H285" s="33">
        <v>0</v>
      </c>
      <c r="I285" s="33">
        <v>78</v>
      </c>
      <c r="J285" s="28"/>
      <c r="K285" s="28"/>
      <c r="L285" s="100"/>
    </row>
    <row r="286" spans="1:12">
      <c r="A286" s="137"/>
      <c r="B286" s="26" t="s">
        <v>244</v>
      </c>
      <c r="C286" s="32">
        <v>0</v>
      </c>
      <c r="D286" s="33">
        <v>7</v>
      </c>
      <c r="E286" s="33">
        <v>25</v>
      </c>
      <c r="F286" s="33">
        <v>42</v>
      </c>
      <c r="G286" s="33">
        <v>0</v>
      </c>
      <c r="H286" s="33">
        <v>0</v>
      </c>
      <c r="I286" s="33">
        <v>74</v>
      </c>
      <c r="J286" s="28"/>
      <c r="K286" s="28"/>
      <c r="L286" s="100"/>
    </row>
    <row r="287" spans="1:12">
      <c r="A287" s="137"/>
      <c r="B287" s="26" t="s">
        <v>245</v>
      </c>
      <c r="C287" s="32">
        <v>0</v>
      </c>
      <c r="D287" s="33">
        <v>5</v>
      </c>
      <c r="E287" s="33">
        <v>17</v>
      </c>
      <c r="F287" s="33">
        <v>50</v>
      </c>
      <c r="G287" s="33">
        <v>0</v>
      </c>
      <c r="H287" s="33">
        <v>0</v>
      </c>
      <c r="I287" s="33">
        <v>72</v>
      </c>
      <c r="J287" s="28"/>
      <c r="K287" s="28"/>
      <c r="L287" s="100"/>
    </row>
    <row r="288" spans="1:12">
      <c r="A288" s="137"/>
      <c r="B288" s="26" t="s">
        <v>246</v>
      </c>
      <c r="C288" s="32">
        <v>0</v>
      </c>
      <c r="D288" s="33">
        <v>11</v>
      </c>
      <c r="E288" s="33">
        <v>20</v>
      </c>
      <c r="F288" s="33">
        <v>55</v>
      </c>
      <c r="G288" s="33">
        <v>0</v>
      </c>
      <c r="H288" s="33">
        <v>0</v>
      </c>
      <c r="I288" s="33">
        <v>86</v>
      </c>
      <c r="J288" s="28"/>
      <c r="K288" s="28"/>
      <c r="L288" s="100"/>
    </row>
    <row r="289" spans="1:12">
      <c r="A289" s="137"/>
      <c r="B289" s="26" t="s">
        <v>247</v>
      </c>
      <c r="C289" s="32">
        <v>0</v>
      </c>
      <c r="D289" s="33">
        <v>8</v>
      </c>
      <c r="E289" s="33">
        <v>35</v>
      </c>
      <c r="F289" s="33">
        <v>47</v>
      </c>
      <c r="G289" s="33">
        <v>0</v>
      </c>
      <c r="H289" s="33">
        <v>0</v>
      </c>
      <c r="I289" s="33">
        <v>90</v>
      </c>
      <c r="J289" s="28"/>
      <c r="K289" s="28"/>
      <c r="L289" s="100"/>
    </row>
    <row r="290" spans="1:12">
      <c r="A290" s="137"/>
      <c r="B290" s="26" t="s">
        <v>248</v>
      </c>
      <c r="C290" s="32">
        <v>0</v>
      </c>
      <c r="D290" s="33">
        <v>9</v>
      </c>
      <c r="E290" s="33">
        <v>45</v>
      </c>
      <c r="F290" s="33">
        <v>26</v>
      </c>
      <c r="G290" s="33">
        <v>0</v>
      </c>
      <c r="H290" s="33">
        <v>0</v>
      </c>
      <c r="I290" s="33">
        <v>80</v>
      </c>
      <c r="J290" s="28"/>
      <c r="K290" s="28"/>
      <c r="L290" s="100"/>
    </row>
    <row r="291" spans="1:12">
      <c r="A291" s="137"/>
      <c r="B291" s="26" t="s">
        <v>249</v>
      </c>
      <c r="C291" s="32">
        <v>0</v>
      </c>
      <c r="D291" s="33">
        <v>5</v>
      </c>
      <c r="E291" s="33">
        <v>27</v>
      </c>
      <c r="F291" s="33">
        <v>30</v>
      </c>
      <c r="G291" s="33">
        <v>0</v>
      </c>
      <c r="H291" s="33">
        <v>0</v>
      </c>
      <c r="I291" s="33">
        <v>62</v>
      </c>
      <c r="J291" s="28"/>
      <c r="K291" s="28"/>
      <c r="L291" s="100"/>
    </row>
    <row r="292" spans="1:12">
      <c r="A292" s="137"/>
      <c r="B292" s="26" t="s">
        <v>250</v>
      </c>
      <c r="C292" s="32">
        <v>0</v>
      </c>
      <c r="D292" s="33">
        <v>10</v>
      </c>
      <c r="E292" s="33">
        <v>29</v>
      </c>
      <c r="F292" s="33">
        <v>41</v>
      </c>
      <c r="G292" s="33">
        <v>0</v>
      </c>
      <c r="H292" s="33">
        <v>0</v>
      </c>
      <c r="I292" s="33">
        <v>80</v>
      </c>
      <c r="J292" s="28"/>
      <c r="K292" s="28"/>
      <c r="L292" s="100"/>
    </row>
    <row r="293" spans="1:12">
      <c r="A293" s="137"/>
      <c r="B293" s="26" t="s">
        <v>251</v>
      </c>
      <c r="C293" s="32">
        <v>0</v>
      </c>
      <c r="D293" s="33">
        <v>10</v>
      </c>
      <c r="E293" s="33">
        <v>26</v>
      </c>
      <c r="F293" s="33">
        <v>34</v>
      </c>
      <c r="G293" s="33">
        <v>0</v>
      </c>
      <c r="H293" s="33">
        <v>0</v>
      </c>
      <c r="I293" s="33">
        <v>70</v>
      </c>
      <c r="J293" s="28"/>
      <c r="K293" s="28"/>
      <c r="L293" s="100"/>
    </row>
    <row r="294" spans="1:12">
      <c r="A294" s="137"/>
      <c r="B294" s="26" t="s">
        <v>252</v>
      </c>
      <c r="C294" s="32">
        <v>0</v>
      </c>
      <c r="D294" s="33">
        <v>17</v>
      </c>
      <c r="E294" s="33">
        <v>40</v>
      </c>
      <c r="F294" s="33">
        <v>56</v>
      </c>
      <c r="G294" s="33">
        <v>0</v>
      </c>
      <c r="H294" s="33">
        <v>0</v>
      </c>
      <c r="I294" s="33">
        <v>113</v>
      </c>
      <c r="J294" s="28"/>
      <c r="K294" s="28"/>
      <c r="L294" s="100"/>
    </row>
    <row r="295" spans="1:12">
      <c r="A295" s="137"/>
      <c r="B295" s="26" t="s">
        <v>253</v>
      </c>
      <c r="C295" s="32">
        <v>0</v>
      </c>
      <c r="D295" s="33">
        <v>11</v>
      </c>
      <c r="E295" s="33">
        <v>44</v>
      </c>
      <c r="F295" s="33">
        <v>37</v>
      </c>
      <c r="G295" s="33">
        <v>0</v>
      </c>
      <c r="H295" s="33">
        <v>0</v>
      </c>
      <c r="I295" s="33">
        <v>92</v>
      </c>
      <c r="J295" s="28"/>
      <c r="K295" s="28"/>
      <c r="L295" s="100"/>
    </row>
    <row r="296" spans="1:12">
      <c r="A296" s="137"/>
      <c r="B296" s="26" t="s">
        <v>254</v>
      </c>
      <c r="C296" s="32">
        <v>0</v>
      </c>
      <c r="D296" s="33">
        <v>11</v>
      </c>
      <c r="E296" s="33">
        <v>40</v>
      </c>
      <c r="F296" s="33">
        <v>38</v>
      </c>
      <c r="G296" s="33">
        <v>0</v>
      </c>
      <c r="H296" s="33">
        <v>0</v>
      </c>
      <c r="I296" s="33">
        <v>89</v>
      </c>
      <c r="J296" s="28"/>
      <c r="K296" s="28"/>
      <c r="L296" s="100"/>
    </row>
    <row r="297" spans="1:12">
      <c r="A297" s="137"/>
      <c r="B297" s="26" t="s">
        <v>255</v>
      </c>
      <c r="C297" s="32">
        <v>0</v>
      </c>
      <c r="D297" s="33">
        <v>15</v>
      </c>
      <c r="E297" s="33">
        <v>35</v>
      </c>
      <c r="F297" s="33">
        <v>32</v>
      </c>
      <c r="G297" s="33">
        <v>0</v>
      </c>
      <c r="H297" s="33">
        <v>0</v>
      </c>
      <c r="I297" s="33">
        <v>82</v>
      </c>
      <c r="J297" s="28"/>
      <c r="K297" s="28"/>
      <c r="L297" s="100"/>
    </row>
    <row r="298" spans="1:12">
      <c r="A298" s="137"/>
      <c r="B298" s="26" t="s">
        <v>256</v>
      </c>
      <c r="C298" s="32">
        <v>0</v>
      </c>
      <c r="D298" s="33">
        <v>16</v>
      </c>
      <c r="E298" s="33">
        <v>35</v>
      </c>
      <c r="F298" s="33">
        <v>30</v>
      </c>
      <c r="G298" s="33">
        <v>0</v>
      </c>
      <c r="H298" s="33">
        <v>0</v>
      </c>
      <c r="I298" s="33">
        <v>81</v>
      </c>
      <c r="J298" s="28"/>
      <c r="K298" s="28"/>
      <c r="L298" s="100"/>
    </row>
    <row r="299" spans="1:12">
      <c r="A299" s="137"/>
      <c r="B299" s="26" t="s">
        <v>257</v>
      </c>
      <c r="C299" s="32">
        <v>0</v>
      </c>
      <c r="D299" s="33">
        <v>14</v>
      </c>
      <c r="E299" s="33">
        <v>52</v>
      </c>
      <c r="F299" s="33">
        <v>39</v>
      </c>
      <c r="G299" s="33">
        <v>0</v>
      </c>
      <c r="H299" s="33">
        <v>0</v>
      </c>
      <c r="I299" s="33">
        <v>105</v>
      </c>
      <c r="J299" s="28"/>
      <c r="K299" s="28"/>
      <c r="L299" s="100"/>
    </row>
    <row r="300" spans="1:12">
      <c r="A300" s="137"/>
      <c r="B300" s="26" t="s">
        <v>258</v>
      </c>
      <c r="C300" s="32">
        <v>0</v>
      </c>
      <c r="D300" s="33">
        <v>20</v>
      </c>
      <c r="E300" s="33">
        <v>43</v>
      </c>
      <c r="F300" s="33">
        <v>39</v>
      </c>
      <c r="G300" s="33">
        <v>0</v>
      </c>
      <c r="H300" s="33">
        <v>0</v>
      </c>
      <c r="I300" s="33">
        <v>102</v>
      </c>
      <c r="J300" s="28"/>
      <c r="K300" s="28"/>
      <c r="L300" s="100"/>
    </row>
    <row r="301" spans="1:12">
      <c r="A301" s="137"/>
      <c r="B301" s="26" t="s">
        <v>259</v>
      </c>
      <c r="C301" s="32">
        <v>0</v>
      </c>
      <c r="D301" s="33">
        <v>10</v>
      </c>
      <c r="E301" s="33">
        <v>48</v>
      </c>
      <c r="F301" s="33">
        <v>35</v>
      </c>
      <c r="G301" s="33">
        <v>0</v>
      </c>
      <c r="H301" s="33">
        <v>0</v>
      </c>
      <c r="I301" s="33">
        <v>93</v>
      </c>
      <c r="J301" s="28"/>
      <c r="K301" s="28"/>
      <c r="L301" s="100"/>
    </row>
    <row r="302" spans="1:12">
      <c r="A302" s="137"/>
      <c r="B302" s="26" t="s">
        <v>260</v>
      </c>
      <c r="C302" s="32">
        <v>0</v>
      </c>
      <c r="D302" s="33">
        <v>16</v>
      </c>
      <c r="E302" s="33">
        <v>55</v>
      </c>
      <c r="F302" s="33">
        <v>48</v>
      </c>
      <c r="G302" s="33">
        <v>0</v>
      </c>
      <c r="H302" s="33">
        <v>0</v>
      </c>
      <c r="I302" s="33">
        <v>119</v>
      </c>
      <c r="J302" s="28"/>
      <c r="K302" s="28"/>
      <c r="L302" s="100"/>
    </row>
    <row r="303" spans="1:12">
      <c r="A303" s="137"/>
      <c r="B303" s="26" t="s">
        <v>261</v>
      </c>
      <c r="C303" s="32">
        <v>0</v>
      </c>
      <c r="D303" s="33">
        <v>20</v>
      </c>
      <c r="E303" s="33">
        <v>69</v>
      </c>
      <c r="F303" s="33">
        <v>53</v>
      </c>
      <c r="G303" s="33">
        <v>0</v>
      </c>
      <c r="H303" s="33">
        <v>0</v>
      </c>
      <c r="I303" s="33">
        <v>142</v>
      </c>
      <c r="J303" s="28"/>
      <c r="K303" s="28"/>
      <c r="L303" s="100"/>
    </row>
    <row r="304" spans="1:12">
      <c r="A304" s="137"/>
      <c r="B304" s="26" t="s">
        <v>262</v>
      </c>
      <c r="C304" s="32">
        <v>0</v>
      </c>
      <c r="D304" s="33">
        <v>31</v>
      </c>
      <c r="E304" s="33">
        <v>74</v>
      </c>
      <c r="F304" s="33">
        <v>51</v>
      </c>
      <c r="G304" s="33">
        <v>0</v>
      </c>
      <c r="H304" s="33">
        <v>0</v>
      </c>
      <c r="I304" s="33">
        <v>156</v>
      </c>
      <c r="J304" s="28"/>
      <c r="K304" s="28"/>
      <c r="L304" s="100"/>
    </row>
    <row r="305" spans="1:12">
      <c r="A305" s="137"/>
      <c r="B305" s="26" t="s">
        <v>263</v>
      </c>
      <c r="C305" s="32">
        <v>0</v>
      </c>
      <c r="D305" s="33">
        <v>29</v>
      </c>
      <c r="E305" s="33">
        <v>77</v>
      </c>
      <c r="F305" s="33">
        <v>43</v>
      </c>
      <c r="G305" s="33">
        <v>0</v>
      </c>
      <c r="H305" s="33">
        <v>0</v>
      </c>
      <c r="I305" s="33">
        <v>149</v>
      </c>
      <c r="J305" s="28"/>
      <c r="K305" s="28"/>
      <c r="L305" s="100"/>
    </row>
    <row r="306" spans="1:12">
      <c r="A306" s="137"/>
      <c r="B306" s="26" t="s">
        <v>264</v>
      </c>
      <c r="C306" s="32">
        <v>0</v>
      </c>
      <c r="D306" s="33">
        <v>21</v>
      </c>
      <c r="E306" s="33">
        <v>79</v>
      </c>
      <c r="F306" s="33">
        <v>50</v>
      </c>
      <c r="G306" s="33">
        <v>0</v>
      </c>
      <c r="H306" s="33">
        <v>0</v>
      </c>
      <c r="I306" s="33">
        <v>150</v>
      </c>
      <c r="J306" s="28"/>
      <c r="K306" s="28"/>
      <c r="L306" s="100"/>
    </row>
    <row r="307" spans="1:12">
      <c r="A307" s="137"/>
      <c r="B307" s="26" t="s">
        <v>265</v>
      </c>
      <c r="C307" s="32">
        <v>0</v>
      </c>
      <c r="D307" s="33">
        <v>21</v>
      </c>
      <c r="E307" s="33">
        <v>81</v>
      </c>
      <c r="F307" s="33">
        <v>43</v>
      </c>
      <c r="G307" s="33">
        <v>0</v>
      </c>
      <c r="H307" s="33">
        <v>0</v>
      </c>
      <c r="I307" s="33">
        <v>145</v>
      </c>
      <c r="J307" s="28"/>
      <c r="K307" s="28"/>
      <c r="L307" s="100"/>
    </row>
    <row r="308" spans="1:12">
      <c r="A308" s="137"/>
      <c r="B308" s="26" t="s">
        <v>266</v>
      </c>
      <c r="C308" s="32">
        <v>0</v>
      </c>
      <c r="D308" s="33">
        <v>16</v>
      </c>
      <c r="E308" s="33">
        <v>80</v>
      </c>
      <c r="F308" s="33">
        <v>42</v>
      </c>
      <c r="G308" s="33">
        <v>0</v>
      </c>
      <c r="H308" s="33">
        <v>0</v>
      </c>
      <c r="I308" s="33">
        <v>138</v>
      </c>
      <c r="J308" s="28"/>
      <c r="K308" s="28"/>
      <c r="L308" s="100"/>
    </row>
    <row r="309" spans="1:12">
      <c r="A309" s="137"/>
      <c r="B309" s="26" t="s">
        <v>267</v>
      </c>
      <c r="C309" s="32">
        <v>0</v>
      </c>
      <c r="D309" s="33">
        <v>17</v>
      </c>
      <c r="E309" s="33">
        <v>76</v>
      </c>
      <c r="F309" s="33">
        <v>39</v>
      </c>
      <c r="G309" s="33">
        <v>0</v>
      </c>
      <c r="H309" s="33">
        <v>0</v>
      </c>
      <c r="I309" s="33">
        <v>132</v>
      </c>
      <c r="J309" s="28"/>
      <c r="K309" s="28"/>
      <c r="L309" s="100"/>
    </row>
    <row r="310" spans="1:12">
      <c r="A310" s="137"/>
      <c r="B310" s="26" t="s">
        <v>268</v>
      </c>
      <c r="C310" s="32">
        <v>0</v>
      </c>
      <c r="D310" s="33">
        <v>26</v>
      </c>
      <c r="E310" s="33">
        <v>62</v>
      </c>
      <c r="F310" s="33">
        <v>47</v>
      </c>
      <c r="G310" s="33">
        <v>0</v>
      </c>
      <c r="H310" s="33">
        <v>0</v>
      </c>
      <c r="I310" s="33">
        <v>135</v>
      </c>
      <c r="J310" s="28"/>
      <c r="K310" s="28"/>
      <c r="L310" s="100"/>
    </row>
    <row r="311" spans="1:12">
      <c r="A311" s="137"/>
      <c r="B311" s="26" t="s">
        <v>269</v>
      </c>
      <c r="C311" s="32">
        <v>0</v>
      </c>
      <c r="D311" s="33">
        <v>24</v>
      </c>
      <c r="E311" s="33">
        <v>49</v>
      </c>
      <c r="F311" s="33">
        <v>46</v>
      </c>
      <c r="G311" s="33">
        <v>0</v>
      </c>
      <c r="H311" s="33">
        <v>0</v>
      </c>
      <c r="I311" s="33">
        <v>119</v>
      </c>
      <c r="J311" s="28"/>
      <c r="K311" s="28"/>
      <c r="L311" s="100"/>
    </row>
    <row r="312" spans="1:12">
      <c r="A312" s="137"/>
      <c r="B312" s="26" t="s">
        <v>270</v>
      </c>
      <c r="C312" s="32">
        <v>0</v>
      </c>
      <c r="D312" s="33">
        <v>31</v>
      </c>
      <c r="E312" s="33">
        <v>58</v>
      </c>
      <c r="F312" s="33">
        <v>56</v>
      </c>
      <c r="G312" s="33">
        <v>0</v>
      </c>
      <c r="H312" s="33">
        <v>0</v>
      </c>
      <c r="I312" s="33">
        <v>145</v>
      </c>
      <c r="J312" s="28"/>
      <c r="K312" s="28"/>
      <c r="L312" s="100"/>
    </row>
    <row r="313" spans="1:12">
      <c r="A313" s="137"/>
      <c r="B313" s="26" t="s">
        <v>271</v>
      </c>
      <c r="C313" s="32">
        <v>0</v>
      </c>
      <c r="D313" s="33">
        <v>26</v>
      </c>
      <c r="E313" s="33">
        <v>73</v>
      </c>
      <c r="F313" s="33">
        <v>42</v>
      </c>
      <c r="G313" s="33">
        <v>0</v>
      </c>
      <c r="H313" s="33">
        <v>0</v>
      </c>
      <c r="I313" s="33">
        <v>141</v>
      </c>
      <c r="J313" s="28"/>
      <c r="K313" s="28"/>
      <c r="L313" s="100"/>
    </row>
    <row r="314" spans="1:12">
      <c r="A314" s="137"/>
      <c r="B314" s="26" t="s">
        <v>272</v>
      </c>
      <c r="C314" s="32">
        <v>0</v>
      </c>
      <c r="D314" s="33">
        <v>23</v>
      </c>
      <c r="E314" s="33">
        <v>77</v>
      </c>
      <c r="F314" s="33">
        <v>49</v>
      </c>
      <c r="G314" s="33">
        <v>0</v>
      </c>
      <c r="H314" s="33">
        <v>0</v>
      </c>
      <c r="I314" s="33">
        <v>149</v>
      </c>
      <c r="J314" s="28"/>
      <c r="K314" s="28"/>
      <c r="L314" s="100"/>
    </row>
    <row r="315" spans="1:12">
      <c r="A315" s="137"/>
      <c r="B315" s="26" t="s">
        <v>273</v>
      </c>
      <c r="C315" s="32">
        <v>0</v>
      </c>
      <c r="D315" s="33">
        <v>18</v>
      </c>
      <c r="E315" s="33">
        <v>79</v>
      </c>
      <c r="F315" s="33">
        <v>55</v>
      </c>
      <c r="G315" s="33">
        <v>0</v>
      </c>
      <c r="H315" s="33">
        <v>0</v>
      </c>
      <c r="I315" s="33">
        <v>152</v>
      </c>
      <c r="J315" s="28"/>
      <c r="K315" s="28"/>
      <c r="L315" s="100"/>
    </row>
    <row r="316" spans="1:12">
      <c r="A316" s="137"/>
      <c r="B316" s="26" t="s">
        <v>274</v>
      </c>
      <c r="C316" s="32">
        <v>0</v>
      </c>
      <c r="D316" s="33">
        <v>20</v>
      </c>
      <c r="E316" s="33">
        <v>70</v>
      </c>
      <c r="F316" s="33">
        <v>47</v>
      </c>
      <c r="G316" s="33">
        <v>0</v>
      </c>
      <c r="H316" s="33">
        <v>0</v>
      </c>
      <c r="I316" s="33">
        <v>137</v>
      </c>
      <c r="J316" s="28"/>
      <c r="K316" s="28"/>
      <c r="L316" s="100"/>
    </row>
    <row r="317" spans="1:12">
      <c r="A317" s="137"/>
      <c r="B317" s="26" t="s">
        <v>275</v>
      </c>
      <c r="C317" s="32">
        <v>0</v>
      </c>
      <c r="D317" s="33">
        <v>18</v>
      </c>
      <c r="E317" s="33">
        <v>66</v>
      </c>
      <c r="F317" s="33">
        <v>48</v>
      </c>
      <c r="G317" s="33">
        <v>0</v>
      </c>
      <c r="H317" s="33">
        <v>0</v>
      </c>
      <c r="I317" s="33">
        <v>132</v>
      </c>
      <c r="J317" s="28"/>
      <c r="K317" s="28"/>
      <c r="L317" s="100"/>
    </row>
    <row r="318" spans="1:12">
      <c r="A318" s="137"/>
      <c r="B318" s="26" t="s">
        <v>276</v>
      </c>
      <c r="C318" s="32">
        <v>0</v>
      </c>
      <c r="D318" s="33">
        <v>23</v>
      </c>
      <c r="E318" s="33">
        <v>89</v>
      </c>
      <c r="F318" s="33">
        <v>43</v>
      </c>
      <c r="G318" s="33">
        <v>0</v>
      </c>
      <c r="H318" s="33">
        <v>0</v>
      </c>
      <c r="I318" s="33">
        <v>155</v>
      </c>
      <c r="J318" s="28"/>
      <c r="K318" s="28"/>
      <c r="L318" s="100"/>
    </row>
    <row r="319" spans="1:12">
      <c r="A319" s="137"/>
      <c r="B319" s="26" t="s">
        <v>277</v>
      </c>
      <c r="C319" s="32">
        <v>0</v>
      </c>
      <c r="D319" s="33">
        <v>17</v>
      </c>
      <c r="E319" s="33">
        <v>67</v>
      </c>
      <c r="F319" s="33">
        <v>40</v>
      </c>
      <c r="G319" s="33">
        <v>0</v>
      </c>
      <c r="H319" s="33">
        <v>0</v>
      </c>
      <c r="I319" s="33">
        <v>124</v>
      </c>
      <c r="J319" s="28"/>
      <c r="K319" s="28"/>
      <c r="L319" s="100"/>
    </row>
    <row r="320" spans="1:12">
      <c r="A320" s="137"/>
      <c r="B320" s="26" t="s">
        <v>278</v>
      </c>
      <c r="C320" s="32">
        <v>0</v>
      </c>
      <c r="D320" s="33">
        <v>20</v>
      </c>
      <c r="E320" s="33">
        <v>69</v>
      </c>
      <c r="F320" s="33">
        <v>33</v>
      </c>
      <c r="G320" s="33">
        <v>0</v>
      </c>
      <c r="H320" s="33">
        <v>0</v>
      </c>
      <c r="I320" s="33">
        <v>122</v>
      </c>
      <c r="J320" s="28"/>
      <c r="K320" s="28"/>
      <c r="L320" s="100"/>
    </row>
    <row r="321" spans="1:12">
      <c r="A321" s="137"/>
      <c r="B321" s="26" t="s">
        <v>279</v>
      </c>
      <c r="C321" s="32">
        <v>0</v>
      </c>
      <c r="D321" s="33">
        <v>22</v>
      </c>
      <c r="E321" s="33">
        <v>59</v>
      </c>
      <c r="F321" s="33">
        <v>42</v>
      </c>
      <c r="G321" s="33">
        <v>0</v>
      </c>
      <c r="H321" s="33">
        <v>0</v>
      </c>
      <c r="I321" s="33">
        <v>123</v>
      </c>
      <c r="J321" s="28"/>
      <c r="K321" s="28"/>
      <c r="L321" s="100"/>
    </row>
    <row r="322" spans="1:12">
      <c r="A322" s="137"/>
      <c r="B322" s="26" t="s">
        <v>280</v>
      </c>
      <c r="C322" s="32">
        <v>0</v>
      </c>
      <c r="D322" s="33">
        <v>22</v>
      </c>
      <c r="E322" s="33">
        <v>66</v>
      </c>
      <c r="F322" s="33">
        <v>40</v>
      </c>
      <c r="G322" s="33">
        <v>0</v>
      </c>
      <c r="H322" s="33">
        <v>0</v>
      </c>
      <c r="I322" s="33">
        <v>128</v>
      </c>
      <c r="J322" s="28"/>
      <c r="K322" s="28"/>
      <c r="L322" s="100"/>
    </row>
    <row r="323" spans="1:12">
      <c r="A323" s="137"/>
      <c r="B323" s="26" t="s">
        <v>281</v>
      </c>
      <c r="C323" s="32">
        <v>0</v>
      </c>
      <c r="D323" s="33">
        <v>31</v>
      </c>
      <c r="E323" s="33">
        <v>68</v>
      </c>
      <c r="F323" s="33">
        <v>38</v>
      </c>
      <c r="G323" s="33">
        <v>0</v>
      </c>
      <c r="H323" s="33">
        <v>0</v>
      </c>
      <c r="I323" s="33">
        <v>137</v>
      </c>
      <c r="J323" s="28"/>
      <c r="K323" s="28"/>
      <c r="L323" s="100"/>
    </row>
    <row r="324" spans="1:12">
      <c r="A324" s="137"/>
      <c r="B324" s="26" t="s">
        <v>282</v>
      </c>
      <c r="C324" s="32">
        <v>0</v>
      </c>
      <c r="D324" s="33">
        <v>20</v>
      </c>
      <c r="E324" s="33">
        <v>71</v>
      </c>
      <c r="F324" s="33">
        <v>45</v>
      </c>
      <c r="G324" s="33">
        <v>0</v>
      </c>
      <c r="H324" s="33">
        <v>0</v>
      </c>
      <c r="I324" s="33">
        <v>136</v>
      </c>
      <c r="J324" s="28"/>
      <c r="K324" s="28"/>
      <c r="L324" s="100"/>
    </row>
    <row r="325" spans="1:12">
      <c r="A325" s="137"/>
      <c r="B325" s="26" t="s">
        <v>283</v>
      </c>
      <c r="C325" s="32">
        <v>0</v>
      </c>
      <c r="D325" s="33">
        <v>15</v>
      </c>
      <c r="E325" s="33">
        <v>74</v>
      </c>
      <c r="F325" s="33">
        <v>57</v>
      </c>
      <c r="G325" s="33">
        <v>0</v>
      </c>
      <c r="H325" s="33">
        <v>0</v>
      </c>
      <c r="I325" s="33">
        <v>146</v>
      </c>
      <c r="J325" s="28"/>
      <c r="K325" s="28"/>
      <c r="L325" s="100"/>
    </row>
    <row r="326" spans="1:12">
      <c r="A326" s="137"/>
      <c r="B326" s="26" t="s">
        <v>284</v>
      </c>
      <c r="C326" s="32">
        <v>0</v>
      </c>
      <c r="D326" s="33">
        <v>18</v>
      </c>
      <c r="E326" s="33">
        <v>66</v>
      </c>
      <c r="F326" s="33">
        <v>41</v>
      </c>
      <c r="G326" s="33">
        <v>0</v>
      </c>
      <c r="H326" s="33">
        <v>0</v>
      </c>
      <c r="I326" s="33">
        <v>125</v>
      </c>
      <c r="J326" s="28"/>
      <c r="K326" s="28"/>
      <c r="L326" s="100"/>
    </row>
    <row r="327" spans="1:12">
      <c r="A327" s="137"/>
      <c r="B327" s="26" t="s">
        <v>285</v>
      </c>
      <c r="C327" s="32">
        <v>0</v>
      </c>
      <c r="D327" s="33">
        <v>23</v>
      </c>
      <c r="E327" s="33">
        <v>75</v>
      </c>
      <c r="F327" s="33">
        <v>46</v>
      </c>
      <c r="G327" s="33">
        <v>0</v>
      </c>
      <c r="H327" s="33">
        <v>0</v>
      </c>
      <c r="I327" s="33">
        <v>144</v>
      </c>
      <c r="J327" s="28"/>
      <c r="K327" s="28"/>
      <c r="L327" s="100"/>
    </row>
    <row r="328" spans="1:12">
      <c r="A328" s="137"/>
      <c r="B328" s="26" t="s">
        <v>286</v>
      </c>
      <c r="C328" s="32">
        <v>0</v>
      </c>
      <c r="D328" s="33">
        <v>29</v>
      </c>
      <c r="E328" s="33">
        <v>73</v>
      </c>
      <c r="F328" s="33">
        <v>63</v>
      </c>
      <c r="G328" s="33">
        <v>0</v>
      </c>
      <c r="H328" s="33">
        <v>0</v>
      </c>
      <c r="I328" s="33">
        <v>165</v>
      </c>
      <c r="J328" s="28"/>
      <c r="K328" s="28"/>
      <c r="L328" s="100"/>
    </row>
    <row r="329" spans="1:12">
      <c r="A329" s="137"/>
      <c r="B329" s="26" t="s">
        <v>287</v>
      </c>
      <c r="C329" s="32">
        <v>0</v>
      </c>
      <c r="D329" s="33">
        <v>26</v>
      </c>
      <c r="E329" s="33">
        <v>81</v>
      </c>
      <c r="F329" s="33">
        <v>65</v>
      </c>
      <c r="G329" s="33">
        <v>0</v>
      </c>
      <c r="H329" s="33">
        <v>0</v>
      </c>
      <c r="I329" s="33">
        <v>172</v>
      </c>
      <c r="J329" s="28"/>
      <c r="K329" s="28"/>
      <c r="L329" s="100"/>
    </row>
    <row r="330" spans="1:12">
      <c r="A330" s="137"/>
      <c r="B330" s="26" t="s">
        <v>288</v>
      </c>
      <c r="C330" s="32">
        <v>0</v>
      </c>
      <c r="D330" s="33">
        <v>33</v>
      </c>
      <c r="E330" s="33">
        <v>92</v>
      </c>
      <c r="F330" s="33">
        <v>85</v>
      </c>
      <c r="G330" s="33">
        <v>0</v>
      </c>
      <c r="H330" s="33">
        <v>0</v>
      </c>
      <c r="I330" s="33">
        <v>210</v>
      </c>
      <c r="J330" s="28"/>
      <c r="K330" s="28"/>
      <c r="L330" s="100"/>
    </row>
    <row r="331" spans="1:12">
      <c r="A331" s="137"/>
      <c r="B331" s="26" t="s">
        <v>289</v>
      </c>
      <c r="C331" s="32">
        <v>0</v>
      </c>
      <c r="D331" s="33">
        <v>25</v>
      </c>
      <c r="E331" s="33">
        <v>78</v>
      </c>
      <c r="F331" s="33">
        <v>70</v>
      </c>
      <c r="G331" s="33">
        <v>0</v>
      </c>
      <c r="H331" s="33">
        <v>0</v>
      </c>
      <c r="I331" s="33">
        <v>173</v>
      </c>
      <c r="J331" s="28"/>
      <c r="K331" s="28"/>
      <c r="L331" s="100"/>
    </row>
    <row r="332" spans="1:12">
      <c r="A332" s="137"/>
      <c r="B332" s="26" t="s">
        <v>290</v>
      </c>
      <c r="C332" s="32">
        <v>0</v>
      </c>
      <c r="D332" s="33">
        <v>23</v>
      </c>
      <c r="E332" s="33">
        <v>74</v>
      </c>
      <c r="F332" s="33">
        <v>73</v>
      </c>
      <c r="G332" s="33">
        <v>0</v>
      </c>
      <c r="H332" s="33">
        <v>0</v>
      </c>
      <c r="I332" s="33">
        <v>170</v>
      </c>
      <c r="J332" s="28"/>
      <c r="K332" s="28"/>
      <c r="L332" s="100"/>
    </row>
    <row r="333" spans="1:12">
      <c r="A333" s="137"/>
      <c r="B333" s="26" t="s">
        <v>291</v>
      </c>
      <c r="C333" s="32">
        <v>0</v>
      </c>
      <c r="D333" s="33">
        <v>26</v>
      </c>
      <c r="E333" s="33">
        <v>73</v>
      </c>
      <c r="F333" s="33">
        <v>62</v>
      </c>
      <c r="G333" s="33">
        <v>0</v>
      </c>
      <c r="H333" s="33">
        <v>0</v>
      </c>
      <c r="I333" s="33">
        <v>161</v>
      </c>
      <c r="J333" s="28"/>
      <c r="K333" s="28"/>
      <c r="L333" s="100"/>
    </row>
    <row r="334" spans="1:12">
      <c r="A334" s="137"/>
      <c r="B334" s="26" t="s">
        <v>292</v>
      </c>
      <c r="C334" s="32">
        <v>0</v>
      </c>
      <c r="D334" s="33">
        <v>19</v>
      </c>
      <c r="E334" s="33">
        <v>93</v>
      </c>
      <c r="F334" s="33">
        <v>56</v>
      </c>
      <c r="G334" s="33">
        <v>0</v>
      </c>
      <c r="H334" s="33">
        <v>0</v>
      </c>
      <c r="I334" s="33">
        <v>168</v>
      </c>
      <c r="J334" s="28"/>
      <c r="K334" s="28"/>
      <c r="L334" s="100"/>
    </row>
    <row r="335" spans="1:12">
      <c r="A335" s="137"/>
      <c r="B335" s="26" t="s">
        <v>293</v>
      </c>
      <c r="C335" s="32">
        <v>0</v>
      </c>
      <c r="D335" s="33">
        <v>20</v>
      </c>
      <c r="E335" s="33">
        <v>84</v>
      </c>
      <c r="F335" s="33">
        <v>52</v>
      </c>
      <c r="G335" s="33">
        <v>0</v>
      </c>
      <c r="H335" s="33">
        <v>0</v>
      </c>
      <c r="I335" s="33">
        <v>156</v>
      </c>
      <c r="J335" s="28"/>
      <c r="K335" s="28"/>
      <c r="L335" s="100"/>
    </row>
    <row r="336" spans="1:12">
      <c r="A336" s="137"/>
      <c r="B336" s="26" t="s">
        <v>294</v>
      </c>
      <c r="C336" s="32">
        <v>0</v>
      </c>
      <c r="D336" s="33">
        <v>18</v>
      </c>
      <c r="E336" s="33">
        <v>86</v>
      </c>
      <c r="F336" s="33">
        <v>69</v>
      </c>
      <c r="G336" s="33">
        <v>0</v>
      </c>
      <c r="H336" s="33">
        <v>0</v>
      </c>
      <c r="I336" s="33">
        <v>173</v>
      </c>
      <c r="J336" s="28"/>
      <c r="K336" s="28"/>
      <c r="L336" s="100"/>
    </row>
    <row r="337" spans="1:12">
      <c r="A337" s="137"/>
      <c r="B337" s="26" t="s">
        <v>295</v>
      </c>
      <c r="C337" s="32">
        <v>0</v>
      </c>
      <c r="D337" s="33">
        <v>20</v>
      </c>
      <c r="E337" s="33">
        <v>87</v>
      </c>
      <c r="F337" s="33">
        <v>74</v>
      </c>
      <c r="G337" s="33">
        <v>0</v>
      </c>
      <c r="H337" s="33">
        <v>0</v>
      </c>
      <c r="I337" s="33">
        <v>181</v>
      </c>
      <c r="J337" s="28"/>
      <c r="K337" s="28"/>
      <c r="L337" s="100"/>
    </row>
    <row r="338" spans="1:12">
      <c r="A338" s="137"/>
      <c r="B338" s="26" t="s">
        <v>296</v>
      </c>
      <c r="C338" s="32">
        <v>0</v>
      </c>
      <c r="D338" s="33">
        <v>21</v>
      </c>
      <c r="E338" s="33">
        <v>80</v>
      </c>
      <c r="F338" s="33">
        <v>68</v>
      </c>
      <c r="G338" s="33">
        <v>0</v>
      </c>
      <c r="H338" s="33">
        <v>0</v>
      </c>
      <c r="I338" s="33">
        <v>169</v>
      </c>
      <c r="J338" s="28"/>
      <c r="K338" s="28"/>
      <c r="L338" s="100"/>
    </row>
    <row r="339" spans="1:12">
      <c r="A339" s="137"/>
      <c r="B339" s="26" t="s">
        <v>297</v>
      </c>
      <c r="C339" s="32">
        <v>0</v>
      </c>
      <c r="D339" s="33">
        <v>19</v>
      </c>
      <c r="E339" s="33">
        <v>83</v>
      </c>
      <c r="F339" s="33">
        <v>66</v>
      </c>
      <c r="G339" s="33">
        <v>0</v>
      </c>
      <c r="H339" s="33">
        <v>0</v>
      </c>
      <c r="I339" s="33">
        <v>168</v>
      </c>
      <c r="J339" s="28"/>
      <c r="K339" s="28"/>
      <c r="L339" s="100"/>
    </row>
    <row r="340" spans="1:12">
      <c r="A340" s="137"/>
      <c r="B340" s="26" t="s">
        <v>298</v>
      </c>
      <c r="C340" s="32">
        <v>0</v>
      </c>
      <c r="D340" s="33">
        <v>25</v>
      </c>
      <c r="E340" s="33">
        <v>80</v>
      </c>
      <c r="F340" s="33">
        <v>71</v>
      </c>
      <c r="G340" s="33">
        <v>0</v>
      </c>
      <c r="H340" s="33">
        <v>0</v>
      </c>
      <c r="I340" s="33">
        <v>176</v>
      </c>
      <c r="J340" s="28"/>
      <c r="K340" s="28"/>
      <c r="L340" s="100"/>
    </row>
    <row r="341" spans="1:12">
      <c r="A341" s="137"/>
      <c r="B341" s="26" t="s">
        <v>299</v>
      </c>
      <c r="C341" s="32">
        <v>0</v>
      </c>
      <c r="D341" s="33">
        <v>31</v>
      </c>
      <c r="E341" s="33">
        <v>79</v>
      </c>
      <c r="F341" s="33">
        <v>56</v>
      </c>
      <c r="G341" s="33">
        <v>0</v>
      </c>
      <c r="H341" s="33">
        <v>0</v>
      </c>
      <c r="I341" s="33">
        <v>166</v>
      </c>
      <c r="J341" s="28"/>
      <c r="K341" s="28"/>
      <c r="L341" s="100"/>
    </row>
    <row r="342" spans="1:12">
      <c r="A342" s="137"/>
      <c r="B342" s="26" t="s">
        <v>300</v>
      </c>
      <c r="C342" s="32">
        <v>0</v>
      </c>
      <c r="D342" s="33">
        <v>34</v>
      </c>
      <c r="E342" s="33">
        <v>93</v>
      </c>
      <c r="F342" s="33">
        <v>76</v>
      </c>
      <c r="G342" s="33">
        <v>0</v>
      </c>
      <c r="H342" s="33">
        <v>0</v>
      </c>
      <c r="I342" s="33">
        <v>203</v>
      </c>
      <c r="J342" s="28"/>
      <c r="K342" s="28"/>
      <c r="L342" s="100"/>
    </row>
    <row r="343" spans="1:12">
      <c r="A343" s="137"/>
      <c r="B343" s="26" t="s">
        <v>301</v>
      </c>
      <c r="C343" s="32">
        <v>0</v>
      </c>
      <c r="D343" s="33">
        <v>32</v>
      </c>
      <c r="E343" s="33">
        <v>103</v>
      </c>
      <c r="F343" s="33">
        <v>84</v>
      </c>
      <c r="G343" s="33">
        <v>0</v>
      </c>
      <c r="H343" s="33">
        <v>0</v>
      </c>
      <c r="I343" s="33">
        <v>219</v>
      </c>
      <c r="J343" s="28"/>
      <c r="K343" s="28"/>
      <c r="L343" s="100"/>
    </row>
    <row r="344" spans="1:12">
      <c r="A344" s="137"/>
      <c r="B344" s="26" t="s">
        <v>302</v>
      </c>
      <c r="C344" s="32">
        <v>0</v>
      </c>
      <c r="D344" s="33">
        <v>31</v>
      </c>
      <c r="E344" s="33">
        <v>100</v>
      </c>
      <c r="F344" s="33">
        <v>84</v>
      </c>
      <c r="G344" s="33">
        <v>0</v>
      </c>
      <c r="H344" s="33">
        <v>0</v>
      </c>
      <c r="I344" s="33">
        <v>215</v>
      </c>
      <c r="J344" s="28"/>
      <c r="K344" s="28"/>
      <c r="L344" s="100"/>
    </row>
    <row r="345" spans="1:12">
      <c r="A345" s="137"/>
      <c r="B345" s="26" t="s">
        <v>303</v>
      </c>
      <c r="C345" s="32">
        <v>0</v>
      </c>
      <c r="D345" s="33">
        <v>35</v>
      </c>
      <c r="E345" s="33">
        <v>90</v>
      </c>
      <c r="F345" s="33">
        <v>65</v>
      </c>
      <c r="G345" s="33">
        <v>0</v>
      </c>
      <c r="H345" s="33">
        <v>0</v>
      </c>
      <c r="I345" s="33">
        <v>190</v>
      </c>
      <c r="J345" s="28"/>
      <c r="K345" s="28"/>
      <c r="L345" s="100"/>
    </row>
    <row r="346" spans="1:12">
      <c r="A346" s="137"/>
      <c r="B346" s="26" t="s">
        <v>304</v>
      </c>
      <c r="C346" s="32">
        <v>0</v>
      </c>
      <c r="D346" s="33">
        <v>29</v>
      </c>
      <c r="E346" s="33">
        <v>79</v>
      </c>
      <c r="F346" s="33">
        <v>73</v>
      </c>
      <c r="G346" s="33">
        <v>0</v>
      </c>
      <c r="H346" s="33">
        <v>0</v>
      </c>
      <c r="I346" s="33">
        <v>181</v>
      </c>
      <c r="J346" s="28"/>
      <c r="K346" s="28"/>
      <c r="L346" s="100"/>
    </row>
    <row r="347" spans="1:12">
      <c r="A347" s="137"/>
      <c r="B347" s="26" t="s">
        <v>305</v>
      </c>
      <c r="C347" s="32">
        <v>0</v>
      </c>
      <c r="D347" s="33">
        <v>21</v>
      </c>
      <c r="E347" s="33">
        <v>93</v>
      </c>
      <c r="F347" s="33">
        <v>75</v>
      </c>
      <c r="G347" s="33">
        <v>0</v>
      </c>
      <c r="H347" s="33">
        <v>0</v>
      </c>
      <c r="I347" s="33">
        <v>189</v>
      </c>
      <c r="J347" s="28"/>
      <c r="K347" s="28"/>
      <c r="L347" s="100"/>
    </row>
    <row r="348" spans="1:12">
      <c r="A348" s="137"/>
      <c r="B348" s="26" t="s">
        <v>306</v>
      </c>
      <c r="C348" s="32">
        <v>0</v>
      </c>
      <c r="D348" s="33">
        <v>20</v>
      </c>
      <c r="E348" s="33">
        <v>65</v>
      </c>
      <c r="F348" s="33">
        <v>68</v>
      </c>
      <c r="G348" s="33">
        <v>0</v>
      </c>
      <c r="H348" s="33">
        <v>0</v>
      </c>
      <c r="I348" s="33">
        <v>153</v>
      </c>
      <c r="J348" s="28"/>
      <c r="K348" s="28"/>
      <c r="L348" s="100"/>
    </row>
    <row r="349" spans="1:12">
      <c r="A349" s="137"/>
      <c r="B349" s="26" t="s">
        <v>307</v>
      </c>
      <c r="C349" s="32">
        <v>0</v>
      </c>
      <c r="D349" s="33">
        <v>22</v>
      </c>
      <c r="E349" s="33">
        <v>62</v>
      </c>
      <c r="F349" s="33">
        <v>70</v>
      </c>
      <c r="G349" s="33">
        <v>0</v>
      </c>
      <c r="H349" s="33">
        <v>0</v>
      </c>
      <c r="I349" s="33">
        <v>154</v>
      </c>
      <c r="J349" s="28"/>
      <c r="K349" s="28"/>
      <c r="L349" s="100"/>
    </row>
    <row r="350" spans="1:12">
      <c r="A350" s="137"/>
      <c r="B350" s="26" t="s">
        <v>308</v>
      </c>
      <c r="C350" s="32">
        <v>0</v>
      </c>
      <c r="D350" s="33">
        <v>22</v>
      </c>
      <c r="E350" s="33">
        <v>50</v>
      </c>
      <c r="F350" s="33">
        <v>70</v>
      </c>
      <c r="G350" s="33">
        <v>0</v>
      </c>
      <c r="H350" s="33">
        <v>0</v>
      </c>
      <c r="I350" s="33">
        <v>142</v>
      </c>
      <c r="J350" s="28"/>
      <c r="K350" s="28"/>
      <c r="L350" s="100"/>
    </row>
    <row r="351" spans="1:12">
      <c r="A351" s="137"/>
      <c r="B351" s="26" t="s">
        <v>309</v>
      </c>
      <c r="C351" s="32">
        <v>0</v>
      </c>
      <c r="D351" s="33">
        <v>25</v>
      </c>
      <c r="E351" s="33">
        <v>62</v>
      </c>
      <c r="F351" s="33">
        <v>72</v>
      </c>
      <c r="G351" s="33">
        <v>0</v>
      </c>
      <c r="H351" s="33">
        <v>0</v>
      </c>
      <c r="I351" s="33">
        <v>159</v>
      </c>
      <c r="J351" s="28"/>
      <c r="K351" s="28"/>
      <c r="L351" s="100"/>
    </row>
    <row r="352" spans="1:12">
      <c r="A352" s="137"/>
      <c r="B352" s="26" t="s">
        <v>310</v>
      </c>
      <c r="C352" s="32">
        <v>0</v>
      </c>
      <c r="D352" s="33">
        <v>17</v>
      </c>
      <c r="E352" s="33">
        <v>68</v>
      </c>
      <c r="F352" s="33">
        <v>88</v>
      </c>
      <c r="G352" s="33">
        <v>0</v>
      </c>
      <c r="H352" s="33">
        <v>0</v>
      </c>
      <c r="I352" s="33">
        <v>173</v>
      </c>
      <c r="J352" s="28"/>
      <c r="K352" s="28"/>
      <c r="L352" s="100"/>
    </row>
    <row r="353" spans="1:12">
      <c r="A353" s="137"/>
      <c r="B353" s="26" t="s">
        <v>311</v>
      </c>
      <c r="C353" s="32">
        <v>0</v>
      </c>
      <c r="D353" s="33">
        <v>19</v>
      </c>
      <c r="E353" s="33">
        <v>54</v>
      </c>
      <c r="F353" s="33">
        <v>86</v>
      </c>
      <c r="G353" s="33">
        <v>0</v>
      </c>
      <c r="H353" s="33">
        <v>0</v>
      </c>
      <c r="I353" s="33">
        <v>159</v>
      </c>
      <c r="J353" s="28"/>
      <c r="K353" s="28"/>
      <c r="L353" s="100"/>
    </row>
    <row r="354" spans="1:12">
      <c r="A354" s="137"/>
      <c r="B354" s="26" t="s">
        <v>312</v>
      </c>
      <c r="C354" s="32">
        <v>0</v>
      </c>
      <c r="D354" s="33">
        <v>16</v>
      </c>
      <c r="E354" s="33">
        <v>59</v>
      </c>
      <c r="F354" s="33">
        <v>74</v>
      </c>
      <c r="G354" s="33">
        <v>0</v>
      </c>
      <c r="H354" s="33">
        <v>0</v>
      </c>
      <c r="I354" s="33">
        <v>149</v>
      </c>
      <c r="J354" s="28"/>
      <c r="K354" s="28"/>
      <c r="L354" s="100"/>
    </row>
    <row r="355" spans="1:12">
      <c r="A355" s="137"/>
      <c r="B355" s="26" t="s">
        <v>313</v>
      </c>
      <c r="C355" s="32">
        <v>0</v>
      </c>
      <c r="D355" s="33">
        <v>13</v>
      </c>
      <c r="E355" s="33">
        <v>67</v>
      </c>
      <c r="F355" s="33">
        <v>81</v>
      </c>
      <c r="G355" s="33">
        <v>0</v>
      </c>
      <c r="H355" s="33">
        <v>0</v>
      </c>
      <c r="I355" s="33">
        <v>161</v>
      </c>
      <c r="J355" s="28"/>
      <c r="K355" s="28"/>
      <c r="L355" s="100"/>
    </row>
    <row r="356" spans="1:12">
      <c r="A356" s="137"/>
      <c r="B356" s="26" t="s">
        <v>314</v>
      </c>
      <c r="C356" s="32">
        <v>0</v>
      </c>
      <c r="D356" s="33">
        <v>15</v>
      </c>
      <c r="E356" s="33">
        <v>66</v>
      </c>
      <c r="F356" s="33">
        <v>80</v>
      </c>
      <c r="G356" s="33">
        <v>0</v>
      </c>
      <c r="H356" s="33">
        <v>0</v>
      </c>
      <c r="I356" s="33">
        <v>161</v>
      </c>
      <c r="J356" s="28"/>
      <c r="K356" s="28"/>
      <c r="L356" s="100"/>
    </row>
    <row r="357" spans="1:12">
      <c r="A357" s="137"/>
      <c r="B357" s="26" t="s">
        <v>315</v>
      </c>
      <c r="C357" s="32">
        <v>0</v>
      </c>
      <c r="D357" s="33">
        <v>14</v>
      </c>
      <c r="E357" s="33">
        <v>62</v>
      </c>
      <c r="F357" s="33">
        <v>81</v>
      </c>
      <c r="G357" s="33">
        <v>0</v>
      </c>
      <c r="H357" s="33">
        <v>0</v>
      </c>
      <c r="I357" s="33">
        <v>157</v>
      </c>
      <c r="J357" s="28"/>
      <c r="K357" s="28"/>
      <c r="L357" s="100"/>
    </row>
    <row r="358" spans="1:12">
      <c r="A358" s="137"/>
      <c r="B358" s="26" t="s">
        <v>316</v>
      </c>
      <c r="C358" s="32">
        <v>0</v>
      </c>
      <c r="D358" s="33">
        <v>16</v>
      </c>
      <c r="E358" s="33">
        <v>68</v>
      </c>
      <c r="F358" s="33">
        <v>68</v>
      </c>
      <c r="G358" s="33">
        <v>0</v>
      </c>
      <c r="H358" s="33">
        <v>0</v>
      </c>
      <c r="I358" s="33">
        <v>152</v>
      </c>
      <c r="J358" s="28"/>
      <c r="K358" s="28"/>
      <c r="L358" s="100"/>
    </row>
    <row r="359" spans="1:12">
      <c r="A359" s="137"/>
      <c r="B359" s="26" t="s">
        <v>317</v>
      </c>
      <c r="C359" s="32">
        <v>0</v>
      </c>
      <c r="D359" s="33">
        <v>16</v>
      </c>
      <c r="E359" s="33">
        <v>69</v>
      </c>
      <c r="F359" s="33">
        <v>70</v>
      </c>
      <c r="G359" s="33">
        <v>0</v>
      </c>
      <c r="H359" s="33">
        <v>0</v>
      </c>
      <c r="I359" s="33">
        <v>155</v>
      </c>
      <c r="J359" s="28"/>
      <c r="K359" s="28"/>
      <c r="L359" s="100"/>
    </row>
    <row r="360" spans="1:12">
      <c r="A360" s="137"/>
      <c r="B360" s="26" t="s">
        <v>318</v>
      </c>
      <c r="C360" s="32">
        <v>0</v>
      </c>
      <c r="D360" s="33">
        <v>15</v>
      </c>
      <c r="E360" s="33">
        <v>70</v>
      </c>
      <c r="F360" s="33">
        <v>67</v>
      </c>
      <c r="G360" s="33">
        <v>0</v>
      </c>
      <c r="H360" s="33">
        <v>0</v>
      </c>
      <c r="I360" s="33">
        <v>152</v>
      </c>
      <c r="J360" s="28"/>
      <c r="K360" s="28"/>
      <c r="L360" s="100"/>
    </row>
    <row r="361" spans="1:12">
      <c r="A361" s="137"/>
      <c r="B361" s="26" t="s">
        <v>319</v>
      </c>
      <c r="C361" s="32">
        <v>0</v>
      </c>
      <c r="D361" s="33">
        <v>16</v>
      </c>
      <c r="E361" s="33">
        <v>66</v>
      </c>
      <c r="F361" s="33">
        <v>68</v>
      </c>
      <c r="G361" s="33">
        <v>0</v>
      </c>
      <c r="H361" s="33">
        <v>0</v>
      </c>
      <c r="I361" s="33">
        <v>150</v>
      </c>
      <c r="J361" s="28"/>
      <c r="K361" s="28"/>
      <c r="L361" s="100"/>
    </row>
    <row r="362" spans="1:12">
      <c r="A362" s="137"/>
      <c r="B362" s="26" t="s">
        <v>320</v>
      </c>
      <c r="C362" s="32">
        <v>0</v>
      </c>
      <c r="D362" s="33">
        <v>15</v>
      </c>
      <c r="E362" s="33">
        <v>68</v>
      </c>
      <c r="F362" s="33">
        <v>54</v>
      </c>
      <c r="G362" s="33">
        <v>0</v>
      </c>
      <c r="H362" s="33">
        <v>0</v>
      </c>
      <c r="I362" s="33">
        <v>137</v>
      </c>
      <c r="J362" s="28"/>
      <c r="K362" s="28"/>
      <c r="L362" s="100"/>
    </row>
    <row r="363" spans="1:12">
      <c r="A363" s="137"/>
      <c r="B363" s="26" t="s">
        <v>321</v>
      </c>
      <c r="C363" s="32">
        <v>0</v>
      </c>
      <c r="D363" s="33">
        <v>13</v>
      </c>
      <c r="E363" s="33">
        <v>69</v>
      </c>
      <c r="F363" s="33">
        <v>66</v>
      </c>
      <c r="G363" s="33">
        <v>0</v>
      </c>
      <c r="H363" s="33">
        <v>0</v>
      </c>
      <c r="I363" s="33">
        <v>148</v>
      </c>
      <c r="J363" s="28"/>
      <c r="K363" s="28"/>
      <c r="L363" s="100"/>
    </row>
    <row r="364" spans="1:12">
      <c r="A364" s="137"/>
      <c r="B364" s="26" t="s">
        <v>322</v>
      </c>
      <c r="C364" s="32">
        <v>0</v>
      </c>
      <c r="D364" s="33">
        <v>16</v>
      </c>
      <c r="E364" s="33">
        <v>73</v>
      </c>
      <c r="F364" s="33">
        <v>74</v>
      </c>
      <c r="G364" s="33">
        <v>0</v>
      </c>
      <c r="H364" s="33">
        <v>0</v>
      </c>
      <c r="I364" s="33">
        <v>163</v>
      </c>
      <c r="J364" s="28"/>
      <c r="K364" s="28"/>
      <c r="L364" s="100"/>
    </row>
    <row r="365" spans="1:12">
      <c r="A365" s="137"/>
      <c r="B365" s="26" t="s">
        <v>323</v>
      </c>
      <c r="C365" s="32">
        <v>0</v>
      </c>
      <c r="D365" s="33">
        <v>14</v>
      </c>
      <c r="E365" s="33">
        <v>59</v>
      </c>
      <c r="F365" s="33">
        <v>71</v>
      </c>
      <c r="G365" s="33">
        <v>0</v>
      </c>
      <c r="H365" s="33">
        <v>0</v>
      </c>
      <c r="I365" s="33">
        <v>144</v>
      </c>
      <c r="J365" s="28"/>
      <c r="K365" s="28"/>
      <c r="L365" s="100"/>
    </row>
    <row r="366" spans="1:12">
      <c r="A366" s="137"/>
      <c r="B366" s="26" t="s">
        <v>324</v>
      </c>
      <c r="C366" s="32">
        <v>0</v>
      </c>
      <c r="D366" s="33">
        <v>11</v>
      </c>
      <c r="E366" s="33">
        <v>42</v>
      </c>
      <c r="F366" s="33">
        <v>71</v>
      </c>
      <c r="G366" s="33">
        <v>0</v>
      </c>
      <c r="H366" s="33">
        <v>0</v>
      </c>
      <c r="I366" s="33">
        <v>124</v>
      </c>
      <c r="J366" s="28"/>
      <c r="K366" s="28"/>
      <c r="L366" s="100"/>
    </row>
    <row r="367" spans="1:12">
      <c r="A367" s="137"/>
      <c r="B367" s="26" t="s">
        <v>325</v>
      </c>
      <c r="C367" s="32">
        <v>0</v>
      </c>
      <c r="D367" s="33">
        <v>6</v>
      </c>
      <c r="E367" s="33">
        <v>42</v>
      </c>
      <c r="F367" s="33">
        <v>77</v>
      </c>
      <c r="G367" s="33">
        <v>0</v>
      </c>
      <c r="H367" s="33">
        <v>0</v>
      </c>
      <c r="I367" s="33">
        <v>125</v>
      </c>
      <c r="J367" s="28"/>
      <c r="K367" s="28"/>
      <c r="L367" s="100"/>
    </row>
    <row r="368" spans="1:12">
      <c r="A368" s="137"/>
      <c r="B368" s="26" t="s">
        <v>326</v>
      </c>
      <c r="C368" s="32">
        <v>0</v>
      </c>
      <c r="D368" s="33">
        <v>14</v>
      </c>
      <c r="E368" s="33">
        <v>43</v>
      </c>
      <c r="F368" s="33">
        <v>69</v>
      </c>
      <c r="G368" s="33">
        <v>0</v>
      </c>
      <c r="H368" s="33">
        <v>0</v>
      </c>
      <c r="I368" s="33">
        <v>126</v>
      </c>
      <c r="J368" s="28"/>
      <c r="K368" s="28"/>
      <c r="L368" s="100"/>
    </row>
    <row r="369" spans="1:12">
      <c r="A369" s="137"/>
      <c r="B369" s="26" t="s">
        <v>327</v>
      </c>
      <c r="C369" s="32">
        <v>0</v>
      </c>
      <c r="D369" s="33">
        <v>15</v>
      </c>
      <c r="E369" s="33">
        <v>48</v>
      </c>
      <c r="F369" s="33">
        <v>74</v>
      </c>
      <c r="G369" s="33">
        <v>0</v>
      </c>
      <c r="H369" s="33">
        <v>0</v>
      </c>
      <c r="I369" s="33">
        <v>137</v>
      </c>
      <c r="J369" s="28"/>
      <c r="K369" s="28"/>
      <c r="L369" s="100"/>
    </row>
    <row r="370" spans="1:12">
      <c r="A370" s="137"/>
      <c r="B370" s="26" t="s">
        <v>328</v>
      </c>
      <c r="C370" s="32">
        <v>0</v>
      </c>
      <c r="D370" s="33">
        <v>10</v>
      </c>
      <c r="E370" s="33">
        <v>40</v>
      </c>
      <c r="F370" s="33">
        <v>84</v>
      </c>
      <c r="G370" s="33">
        <v>0</v>
      </c>
      <c r="H370" s="33">
        <v>0</v>
      </c>
      <c r="I370" s="33">
        <v>134</v>
      </c>
      <c r="J370" s="28"/>
      <c r="K370" s="28"/>
      <c r="L370" s="100"/>
    </row>
    <row r="371" spans="1:12">
      <c r="A371" s="137"/>
      <c r="B371" s="26" t="s">
        <v>329</v>
      </c>
      <c r="C371" s="32">
        <v>0</v>
      </c>
      <c r="D371" s="33">
        <v>8</v>
      </c>
      <c r="E371" s="33">
        <v>52</v>
      </c>
      <c r="F371" s="33">
        <v>70</v>
      </c>
      <c r="G371" s="33">
        <v>0</v>
      </c>
      <c r="H371" s="33">
        <v>0</v>
      </c>
      <c r="I371" s="33">
        <v>130</v>
      </c>
      <c r="J371" s="28"/>
      <c r="K371" s="28"/>
      <c r="L371" s="100"/>
    </row>
    <row r="372" spans="1:12">
      <c r="A372" s="137"/>
      <c r="B372" s="26" t="s">
        <v>330</v>
      </c>
      <c r="C372" s="32">
        <v>0</v>
      </c>
      <c r="D372" s="33">
        <v>8</v>
      </c>
      <c r="E372" s="33">
        <v>49</v>
      </c>
      <c r="F372" s="33">
        <v>74</v>
      </c>
      <c r="G372" s="33">
        <v>0</v>
      </c>
      <c r="H372" s="33">
        <v>0</v>
      </c>
      <c r="I372" s="33">
        <v>131</v>
      </c>
      <c r="J372" s="28"/>
      <c r="K372" s="28"/>
      <c r="L372" s="100"/>
    </row>
    <row r="373" spans="1:12">
      <c r="A373" s="137"/>
      <c r="B373" s="26" t="s">
        <v>331</v>
      </c>
      <c r="C373" s="32">
        <v>0</v>
      </c>
      <c r="D373" s="33">
        <v>9</v>
      </c>
      <c r="E373" s="33">
        <v>47</v>
      </c>
      <c r="F373" s="33">
        <v>70</v>
      </c>
      <c r="G373" s="33">
        <v>0</v>
      </c>
      <c r="H373" s="33">
        <v>0</v>
      </c>
      <c r="I373" s="33">
        <v>126</v>
      </c>
      <c r="J373" s="28"/>
      <c r="K373" s="28"/>
      <c r="L373" s="100"/>
    </row>
    <row r="374" spans="1:12">
      <c r="A374" s="137"/>
      <c r="B374" s="26" t="s">
        <v>332</v>
      </c>
      <c r="C374" s="32">
        <v>0</v>
      </c>
      <c r="D374" s="33">
        <v>10</v>
      </c>
      <c r="E374" s="33">
        <v>45</v>
      </c>
      <c r="F374" s="33">
        <v>52</v>
      </c>
      <c r="G374" s="33">
        <v>0</v>
      </c>
      <c r="H374" s="33">
        <v>0</v>
      </c>
      <c r="I374" s="33">
        <v>107</v>
      </c>
      <c r="J374" s="28"/>
      <c r="K374" s="28"/>
      <c r="L374" s="100"/>
    </row>
    <row r="375" spans="1:12">
      <c r="A375" s="137"/>
      <c r="B375" s="26" t="s">
        <v>333</v>
      </c>
      <c r="C375" s="32">
        <v>0</v>
      </c>
      <c r="D375" s="33">
        <v>9</v>
      </c>
      <c r="E375" s="33">
        <v>48</v>
      </c>
      <c r="F375" s="33">
        <v>49</v>
      </c>
      <c r="G375" s="33">
        <v>0</v>
      </c>
      <c r="H375" s="33">
        <v>0</v>
      </c>
      <c r="I375" s="33">
        <v>106</v>
      </c>
      <c r="J375" s="28"/>
      <c r="K375" s="28"/>
      <c r="L375" s="100"/>
    </row>
    <row r="376" spans="1:12">
      <c r="A376" s="137"/>
      <c r="B376" s="26" t="s">
        <v>334</v>
      </c>
      <c r="C376" s="32">
        <v>0</v>
      </c>
      <c r="D376" s="33">
        <v>7</v>
      </c>
      <c r="E376" s="33">
        <v>40</v>
      </c>
      <c r="F376" s="33">
        <v>36</v>
      </c>
      <c r="G376" s="33">
        <v>0</v>
      </c>
      <c r="H376" s="33">
        <v>0</v>
      </c>
      <c r="I376" s="33">
        <v>83</v>
      </c>
      <c r="J376" s="28"/>
      <c r="K376" s="28"/>
      <c r="L376" s="100"/>
    </row>
    <row r="377" spans="1:12">
      <c r="A377" s="137"/>
      <c r="B377" s="26" t="s">
        <v>335</v>
      </c>
      <c r="C377" s="32">
        <v>0</v>
      </c>
      <c r="D377" s="33">
        <v>5</v>
      </c>
      <c r="E377" s="33">
        <v>43</v>
      </c>
      <c r="F377" s="33">
        <v>44</v>
      </c>
      <c r="G377" s="33">
        <v>0</v>
      </c>
      <c r="H377" s="33">
        <v>0</v>
      </c>
      <c r="I377" s="33">
        <v>92</v>
      </c>
      <c r="J377" s="28"/>
      <c r="K377" s="28"/>
      <c r="L377" s="100"/>
    </row>
    <row r="378" spans="1:12">
      <c r="A378" s="137"/>
      <c r="B378" s="26" t="s">
        <v>336</v>
      </c>
      <c r="C378" s="32">
        <v>0</v>
      </c>
      <c r="D378" s="33">
        <v>5</v>
      </c>
      <c r="E378" s="33">
        <v>57</v>
      </c>
      <c r="F378" s="33">
        <v>65</v>
      </c>
      <c r="G378" s="33">
        <v>0</v>
      </c>
      <c r="H378" s="33">
        <v>0</v>
      </c>
      <c r="I378" s="33">
        <v>127</v>
      </c>
      <c r="J378" s="28"/>
      <c r="K378" s="28"/>
      <c r="L378" s="100"/>
    </row>
    <row r="379" spans="1:12">
      <c r="A379" s="137"/>
      <c r="B379" s="26" t="s">
        <v>337</v>
      </c>
      <c r="C379" s="32">
        <v>0</v>
      </c>
      <c r="D379" s="33">
        <v>6</v>
      </c>
      <c r="E379" s="33">
        <v>71</v>
      </c>
      <c r="F379" s="33">
        <v>54</v>
      </c>
      <c r="G379" s="33">
        <v>0</v>
      </c>
      <c r="H379" s="33">
        <v>0</v>
      </c>
      <c r="I379" s="33">
        <v>131</v>
      </c>
      <c r="J379" s="28"/>
      <c r="K379" s="28"/>
      <c r="L379" s="100"/>
    </row>
    <row r="380" spans="1:12">
      <c r="A380" s="137"/>
      <c r="B380" s="26" t="s">
        <v>338</v>
      </c>
      <c r="C380" s="32">
        <v>0</v>
      </c>
      <c r="D380" s="33">
        <v>10</v>
      </c>
      <c r="E380" s="33">
        <v>60</v>
      </c>
      <c r="F380" s="33">
        <v>54</v>
      </c>
      <c r="G380" s="33">
        <v>0</v>
      </c>
      <c r="H380" s="33">
        <v>0</v>
      </c>
      <c r="I380" s="33">
        <v>124</v>
      </c>
      <c r="J380" s="28"/>
      <c r="K380" s="28"/>
      <c r="L380" s="100"/>
    </row>
    <row r="381" spans="1:12">
      <c r="A381" s="137"/>
      <c r="B381" s="26" t="s">
        <v>339</v>
      </c>
      <c r="C381" s="32">
        <v>0</v>
      </c>
      <c r="D381" s="33">
        <v>14</v>
      </c>
      <c r="E381" s="33">
        <v>60</v>
      </c>
      <c r="F381" s="33">
        <v>66</v>
      </c>
      <c r="G381" s="33">
        <v>0</v>
      </c>
      <c r="H381" s="33">
        <v>0</v>
      </c>
      <c r="I381" s="33">
        <v>140</v>
      </c>
      <c r="J381" s="28"/>
      <c r="K381" s="28"/>
      <c r="L381" s="100"/>
    </row>
    <row r="382" spans="1:12">
      <c r="A382" s="137"/>
      <c r="B382" s="26" t="s">
        <v>340</v>
      </c>
      <c r="C382" s="32">
        <v>0</v>
      </c>
      <c r="D382" s="33">
        <v>18</v>
      </c>
      <c r="E382" s="33">
        <v>73</v>
      </c>
      <c r="F382" s="33">
        <v>65</v>
      </c>
      <c r="G382" s="33">
        <v>0</v>
      </c>
      <c r="H382" s="33">
        <v>0</v>
      </c>
      <c r="I382" s="33">
        <v>156</v>
      </c>
      <c r="J382" s="28"/>
      <c r="K382" s="28"/>
      <c r="L382" s="100"/>
    </row>
    <row r="383" spans="1:12">
      <c r="A383" s="137"/>
      <c r="B383" s="26" t="s">
        <v>341</v>
      </c>
      <c r="C383" s="32">
        <v>0</v>
      </c>
      <c r="D383" s="33">
        <v>25</v>
      </c>
      <c r="E383" s="33">
        <v>61</v>
      </c>
      <c r="F383" s="33">
        <v>58</v>
      </c>
      <c r="G383" s="33">
        <v>0</v>
      </c>
      <c r="H383" s="33">
        <v>0</v>
      </c>
      <c r="I383" s="33">
        <v>144</v>
      </c>
      <c r="J383" s="28"/>
      <c r="K383" s="28"/>
      <c r="L383" s="100"/>
    </row>
    <row r="384" spans="1:12">
      <c r="A384" s="137"/>
      <c r="B384" s="26" t="s">
        <v>342</v>
      </c>
      <c r="C384" s="32">
        <v>0</v>
      </c>
      <c r="D384" s="33">
        <v>24</v>
      </c>
      <c r="E384" s="33">
        <v>57</v>
      </c>
      <c r="F384" s="33">
        <v>66</v>
      </c>
      <c r="G384" s="33">
        <v>0</v>
      </c>
      <c r="H384" s="33">
        <v>0</v>
      </c>
      <c r="I384" s="33">
        <v>147</v>
      </c>
      <c r="J384" s="28"/>
      <c r="K384" s="28"/>
      <c r="L384" s="100"/>
    </row>
    <row r="385" spans="1:12">
      <c r="A385" s="137"/>
      <c r="B385" s="26" t="s">
        <v>343</v>
      </c>
      <c r="C385" s="32">
        <v>0</v>
      </c>
      <c r="D385" s="33">
        <v>18</v>
      </c>
      <c r="E385" s="33">
        <v>56</v>
      </c>
      <c r="F385" s="33">
        <v>69</v>
      </c>
      <c r="G385" s="33">
        <v>0</v>
      </c>
      <c r="H385" s="33">
        <v>0</v>
      </c>
      <c r="I385" s="33">
        <v>143</v>
      </c>
      <c r="J385" s="28"/>
      <c r="K385" s="28"/>
      <c r="L385" s="100"/>
    </row>
    <row r="386" spans="1:12">
      <c r="A386" s="137"/>
      <c r="B386" s="26" t="s">
        <v>344</v>
      </c>
      <c r="C386" s="32">
        <v>0</v>
      </c>
      <c r="D386" s="33">
        <v>21</v>
      </c>
      <c r="E386" s="33">
        <v>55</v>
      </c>
      <c r="F386" s="33">
        <v>58</v>
      </c>
      <c r="G386" s="33">
        <v>0</v>
      </c>
      <c r="H386" s="33">
        <v>0</v>
      </c>
      <c r="I386" s="33">
        <v>134</v>
      </c>
      <c r="J386" s="28"/>
      <c r="K386" s="28"/>
      <c r="L386" s="100"/>
    </row>
    <row r="387" spans="1:12">
      <c r="A387" s="137"/>
      <c r="B387" s="26" t="s">
        <v>345</v>
      </c>
      <c r="C387" s="32">
        <v>0</v>
      </c>
      <c r="D387" s="33">
        <v>17</v>
      </c>
      <c r="E387" s="33">
        <v>58</v>
      </c>
      <c r="F387" s="33">
        <v>57</v>
      </c>
      <c r="G387" s="33">
        <v>0</v>
      </c>
      <c r="H387" s="33">
        <v>0</v>
      </c>
      <c r="I387" s="33">
        <v>132</v>
      </c>
      <c r="J387" s="28"/>
      <c r="K387" s="28"/>
      <c r="L387" s="100"/>
    </row>
    <row r="388" spans="1:12">
      <c r="A388" s="137"/>
      <c r="B388" s="26" t="s">
        <v>346</v>
      </c>
      <c r="C388" s="32">
        <v>0</v>
      </c>
      <c r="D388" s="33">
        <v>16</v>
      </c>
      <c r="E388" s="33">
        <v>51</v>
      </c>
      <c r="F388" s="33">
        <v>56</v>
      </c>
      <c r="G388" s="33">
        <v>0</v>
      </c>
      <c r="H388" s="33">
        <v>0</v>
      </c>
      <c r="I388" s="33">
        <v>123</v>
      </c>
      <c r="J388" s="28"/>
      <c r="K388" s="28"/>
      <c r="L388" s="100"/>
    </row>
    <row r="389" spans="1:12">
      <c r="A389" s="137"/>
      <c r="B389" s="26" t="s">
        <v>347</v>
      </c>
      <c r="C389" s="32">
        <v>0</v>
      </c>
      <c r="D389" s="33">
        <v>14</v>
      </c>
      <c r="E389" s="33">
        <v>42</v>
      </c>
      <c r="F389" s="33">
        <v>60</v>
      </c>
      <c r="G389" s="33">
        <v>0</v>
      </c>
      <c r="H389" s="33">
        <v>0</v>
      </c>
      <c r="I389" s="33">
        <v>116</v>
      </c>
      <c r="J389" s="28"/>
      <c r="K389" s="28"/>
      <c r="L389" s="100"/>
    </row>
    <row r="390" spans="1:12">
      <c r="A390" s="137"/>
      <c r="B390" s="26" t="s">
        <v>348</v>
      </c>
      <c r="C390" s="32">
        <v>0</v>
      </c>
      <c r="D390" s="33">
        <v>16</v>
      </c>
      <c r="E390" s="33">
        <v>37</v>
      </c>
      <c r="F390" s="33">
        <v>64</v>
      </c>
      <c r="G390" s="33">
        <v>0</v>
      </c>
      <c r="H390" s="33">
        <v>0</v>
      </c>
      <c r="I390" s="33">
        <v>117</v>
      </c>
      <c r="J390" s="28"/>
      <c r="K390" s="28"/>
      <c r="L390" s="100"/>
    </row>
    <row r="391" spans="1:12">
      <c r="A391" s="137"/>
      <c r="B391" s="26" t="s">
        <v>349</v>
      </c>
      <c r="C391" s="32">
        <v>0</v>
      </c>
      <c r="D391" s="33">
        <v>13</v>
      </c>
      <c r="E391" s="33">
        <v>37</v>
      </c>
      <c r="F391" s="33">
        <v>58</v>
      </c>
      <c r="G391" s="33">
        <v>0</v>
      </c>
      <c r="H391" s="33">
        <v>0</v>
      </c>
      <c r="I391" s="33">
        <v>108</v>
      </c>
      <c r="J391" s="28"/>
      <c r="K391" s="28"/>
      <c r="L391" s="100"/>
    </row>
    <row r="392" spans="1:12">
      <c r="A392" s="137"/>
      <c r="B392" s="26" t="s">
        <v>350</v>
      </c>
      <c r="C392" s="32">
        <v>0</v>
      </c>
      <c r="D392" s="33">
        <v>9</v>
      </c>
      <c r="E392" s="33">
        <v>39</v>
      </c>
      <c r="F392" s="33">
        <v>67</v>
      </c>
      <c r="G392" s="33">
        <v>0</v>
      </c>
      <c r="H392" s="33">
        <v>0</v>
      </c>
      <c r="I392" s="33">
        <v>115</v>
      </c>
      <c r="J392" s="28"/>
      <c r="K392" s="28"/>
      <c r="L392" s="100"/>
    </row>
    <row r="393" spans="1:12">
      <c r="A393" s="137"/>
      <c r="B393" s="26" t="s">
        <v>351</v>
      </c>
      <c r="C393" s="32">
        <v>0</v>
      </c>
      <c r="D393" s="33">
        <v>8</v>
      </c>
      <c r="E393" s="33">
        <v>43</v>
      </c>
      <c r="F393" s="33">
        <v>53</v>
      </c>
      <c r="G393" s="33">
        <v>0</v>
      </c>
      <c r="H393" s="33">
        <v>0</v>
      </c>
      <c r="I393" s="33">
        <v>104</v>
      </c>
      <c r="J393" s="28"/>
      <c r="K393" s="28"/>
      <c r="L393" s="100"/>
    </row>
    <row r="394" spans="1:12">
      <c r="A394" s="137"/>
      <c r="B394" s="26" t="s">
        <v>352</v>
      </c>
      <c r="C394" s="32">
        <v>0</v>
      </c>
      <c r="D394" s="33">
        <v>8</v>
      </c>
      <c r="E394" s="33">
        <v>35</v>
      </c>
      <c r="F394" s="33">
        <v>51</v>
      </c>
      <c r="G394" s="33">
        <v>0</v>
      </c>
      <c r="H394" s="33">
        <v>0</v>
      </c>
      <c r="I394" s="33">
        <v>94</v>
      </c>
      <c r="J394" s="28"/>
      <c r="K394" s="28"/>
      <c r="L394" s="100"/>
    </row>
    <row r="395" spans="1:12">
      <c r="A395" s="137"/>
      <c r="B395" s="26" t="s">
        <v>353</v>
      </c>
      <c r="C395" s="32">
        <v>0</v>
      </c>
      <c r="D395" s="33">
        <v>15</v>
      </c>
      <c r="E395" s="33">
        <v>47</v>
      </c>
      <c r="F395" s="33">
        <v>46</v>
      </c>
      <c r="G395" s="33">
        <v>0</v>
      </c>
      <c r="H395" s="33">
        <v>0</v>
      </c>
      <c r="I395" s="33">
        <v>108</v>
      </c>
      <c r="J395" s="28"/>
      <c r="K395" s="28"/>
      <c r="L395" s="100"/>
    </row>
    <row r="396" spans="1:12">
      <c r="A396" s="137"/>
      <c r="B396" s="26" t="s">
        <v>354</v>
      </c>
      <c r="C396" s="32">
        <v>0</v>
      </c>
      <c r="D396" s="33">
        <v>8</v>
      </c>
      <c r="E396" s="33">
        <v>36</v>
      </c>
      <c r="F396" s="33">
        <v>46</v>
      </c>
      <c r="G396" s="33">
        <v>0</v>
      </c>
      <c r="H396" s="33">
        <v>0</v>
      </c>
      <c r="I396" s="33">
        <v>90</v>
      </c>
      <c r="J396" s="28"/>
      <c r="K396" s="28"/>
      <c r="L396" s="100"/>
    </row>
    <row r="397" spans="1:12">
      <c r="A397" s="137"/>
      <c r="B397" s="26" t="s">
        <v>355</v>
      </c>
      <c r="C397" s="32">
        <v>0</v>
      </c>
      <c r="D397" s="33">
        <v>9</v>
      </c>
      <c r="E397" s="33">
        <v>37</v>
      </c>
      <c r="F397" s="33">
        <v>50</v>
      </c>
      <c r="G397" s="33">
        <v>0</v>
      </c>
      <c r="H397" s="33">
        <v>0</v>
      </c>
      <c r="I397" s="33">
        <v>96</v>
      </c>
      <c r="J397" s="28"/>
      <c r="K397" s="28"/>
      <c r="L397" s="100"/>
    </row>
    <row r="398" spans="1:12">
      <c r="A398" s="137"/>
      <c r="B398" s="26" t="s">
        <v>356</v>
      </c>
      <c r="C398" s="32">
        <v>0</v>
      </c>
      <c r="D398" s="33">
        <v>11</v>
      </c>
      <c r="E398" s="33">
        <v>29</v>
      </c>
      <c r="F398" s="33">
        <v>41</v>
      </c>
      <c r="G398" s="33">
        <v>0</v>
      </c>
      <c r="H398" s="33">
        <v>0</v>
      </c>
      <c r="I398" s="33">
        <v>81</v>
      </c>
      <c r="J398" s="28"/>
      <c r="K398" s="28"/>
      <c r="L398" s="100"/>
    </row>
    <row r="399" spans="1:12">
      <c r="A399" s="137"/>
      <c r="B399" s="26" t="s">
        <v>357</v>
      </c>
      <c r="C399" s="32">
        <v>0</v>
      </c>
      <c r="D399" s="33">
        <v>5</v>
      </c>
      <c r="E399" s="33">
        <v>24</v>
      </c>
      <c r="F399" s="33">
        <v>32</v>
      </c>
      <c r="G399" s="33">
        <v>0</v>
      </c>
      <c r="H399" s="33">
        <v>0</v>
      </c>
      <c r="I399" s="33">
        <v>61</v>
      </c>
      <c r="J399" s="28"/>
      <c r="K399" s="28"/>
      <c r="L399" s="100"/>
    </row>
    <row r="400" spans="1:12">
      <c r="A400" s="137"/>
      <c r="B400" s="26" t="s">
        <v>358</v>
      </c>
      <c r="C400" s="32">
        <v>0</v>
      </c>
      <c r="D400" s="33">
        <v>9</v>
      </c>
      <c r="E400" s="33">
        <v>23</v>
      </c>
      <c r="F400" s="33">
        <v>28</v>
      </c>
      <c r="G400" s="33">
        <v>0</v>
      </c>
      <c r="H400" s="33">
        <v>0</v>
      </c>
      <c r="I400" s="33">
        <v>60</v>
      </c>
      <c r="J400" s="28"/>
      <c r="K400" s="28"/>
      <c r="L400" s="100"/>
    </row>
    <row r="401" spans="1:12">
      <c r="A401" s="137"/>
      <c r="B401" s="26" t="s">
        <v>359</v>
      </c>
      <c r="C401" s="32">
        <v>0</v>
      </c>
      <c r="D401" s="33">
        <v>7</v>
      </c>
      <c r="E401" s="33">
        <v>21</v>
      </c>
      <c r="F401" s="33">
        <v>40</v>
      </c>
      <c r="G401" s="33">
        <v>0</v>
      </c>
      <c r="H401" s="33">
        <v>0</v>
      </c>
      <c r="I401" s="33">
        <v>68</v>
      </c>
      <c r="J401" s="28"/>
      <c r="K401" s="28"/>
      <c r="L401" s="100"/>
    </row>
    <row r="402" spans="1:12">
      <c r="A402" s="137"/>
      <c r="B402" s="26" t="s">
        <v>360</v>
      </c>
      <c r="C402" s="32">
        <v>0</v>
      </c>
      <c r="D402" s="33">
        <v>6</v>
      </c>
      <c r="E402" s="33">
        <v>23</v>
      </c>
      <c r="F402" s="33">
        <v>40</v>
      </c>
      <c r="G402" s="33">
        <v>0</v>
      </c>
      <c r="H402" s="33">
        <v>0</v>
      </c>
      <c r="I402" s="33">
        <v>69</v>
      </c>
      <c r="J402" s="28"/>
      <c r="K402" s="28"/>
      <c r="L402" s="100"/>
    </row>
    <row r="403" spans="1:12">
      <c r="A403" s="137"/>
      <c r="B403" s="26" t="s">
        <v>361</v>
      </c>
      <c r="C403" s="32">
        <v>0</v>
      </c>
      <c r="D403" s="33">
        <v>9</v>
      </c>
      <c r="E403" s="33">
        <v>25</v>
      </c>
      <c r="F403" s="33">
        <v>50</v>
      </c>
      <c r="G403" s="33">
        <v>0</v>
      </c>
      <c r="H403" s="33">
        <v>0</v>
      </c>
      <c r="I403" s="33">
        <v>84</v>
      </c>
      <c r="J403" s="28"/>
      <c r="K403" s="28"/>
      <c r="L403" s="100"/>
    </row>
    <row r="404" spans="1:12">
      <c r="A404" s="137"/>
      <c r="B404" s="26" t="s">
        <v>362</v>
      </c>
      <c r="C404" s="32">
        <v>0</v>
      </c>
      <c r="D404" s="33">
        <v>15</v>
      </c>
      <c r="E404" s="33">
        <v>30</v>
      </c>
      <c r="F404" s="33">
        <v>41</v>
      </c>
      <c r="G404" s="33">
        <v>0</v>
      </c>
      <c r="H404" s="33">
        <v>0</v>
      </c>
      <c r="I404" s="33">
        <v>86</v>
      </c>
      <c r="J404" s="28"/>
      <c r="K404" s="28"/>
      <c r="L404" s="100"/>
    </row>
    <row r="405" spans="1:12">
      <c r="A405" s="137"/>
      <c r="B405" s="26" t="s">
        <v>363</v>
      </c>
      <c r="C405" s="32">
        <v>0</v>
      </c>
      <c r="D405" s="33">
        <v>2</v>
      </c>
      <c r="E405" s="33">
        <v>32</v>
      </c>
      <c r="F405" s="33">
        <v>44</v>
      </c>
      <c r="G405" s="33">
        <v>0</v>
      </c>
      <c r="H405" s="33">
        <v>0</v>
      </c>
      <c r="I405" s="33">
        <v>78</v>
      </c>
      <c r="J405" s="28"/>
      <c r="K405" s="28"/>
      <c r="L405" s="100"/>
    </row>
    <row r="406" spans="1:12">
      <c r="A406" s="137"/>
      <c r="B406" s="26" t="s">
        <v>364</v>
      </c>
      <c r="C406" s="32">
        <v>0</v>
      </c>
      <c r="D406" s="33">
        <v>11</v>
      </c>
      <c r="E406" s="33">
        <v>35</v>
      </c>
      <c r="F406" s="33">
        <v>44</v>
      </c>
      <c r="G406" s="33">
        <v>0</v>
      </c>
      <c r="H406" s="33">
        <v>0</v>
      </c>
      <c r="I406" s="33">
        <v>90</v>
      </c>
      <c r="J406" s="28"/>
      <c r="K406" s="28"/>
      <c r="L406" s="100"/>
    </row>
    <row r="407" spans="1:12">
      <c r="A407" s="137"/>
      <c r="B407" s="26" t="s">
        <v>365</v>
      </c>
      <c r="C407" s="32">
        <v>0</v>
      </c>
      <c r="D407" s="33">
        <v>7</v>
      </c>
      <c r="E407" s="33">
        <v>27</v>
      </c>
      <c r="F407" s="33">
        <v>47</v>
      </c>
      <c r="G407" s="33">
        <v>0</v>
      </c>
      <c r="H407" s="33">
        <v>0</v>
      </c>
      <c r="I407" s="33">
        <v>81</v>
      </c>
      <c r="J407" s="28"/>
      <c r="K407" s="28"/>
      <c r="L407" s="100"/>
    </row>
    <row r="408" spans="1:12">
      <c r="A408" s="137"/>
      <c r="B408" s="26" t="s">
        <v>366</v>
      </c>
      <c r="C408" s="32">
        <v>0</v>
      </c>
      <c r="D408" s="33">
        <v>9</v>
      </c>
      <c r="E408" s="33">
        <v>34</v>
      </c>
      <c r="F408" s="33">
        <v>55</v>
      </c>
      <c r="G408" s="33">
        <v>0</v>
      </c>
      <c r="H408" s="33">
        <v>0</v>
      </c>
      <c r="I408" s="33">
        <v>98</v>
      </c>
      <c r="J408" s="28"/>
      <c r="K408" s="28"/>
      <c r="L408" s="100"/>
    </row>
    <row r="409" spans="1:12">
      <c r="A409" s="137"/>
      <c r="B409" s="26" t="s">
        <v>367</v>
      </c>
      <c r="C409" s="32">
        <v>0</v>
      </c>
      <c r="D409" s="33">
        <v>12</v>
      </c>
      <c r="E409" s="33">
        <v>35</v>
      </c>
      <c r="F409" s="33">
        <v>43</v>
      </c>
      <c r="G409" s="33">
        <v>0</v>
      </c>
      <c r="H409" s="33">
        <v>0</v>
      </c>
      <c r="I409" s="33">
        <v>90</v>
      </c>
      <c r="J409" s="28"/>
      <c r="K409" s="28"/>
      <c r="L409" s="100"/>
    </row>
    <row r="410" spans="1:12">
      <c r="A410" s="137"/>
      <c r="B410" s="26" t="s">
        <v>368</v>
      </c>
      <c r="C410" s="32">
        <v>0</v>
      </c>
      <c r="D410" s="33">
        <v>6</v>
      </c>
      <c r="E410" s="33">
        <v>31</v>
      </c>
      <c r="F410" s="33">
        <v>35</v>
      </c>
      <c r="G410" s="33">
        <v>0</v>
      </c>
      <c r="H410" s="33">
        <v>0</v>
      </c>
      <c r="I410" s="33">
        <v>72</v>
      </c>
      <c r="J410" s="28"/>
      <c r="K410" s="28"/>
      <c r="L410" s="100"/>
    </row>
    <row r="411" spans="1:12">
      <c r="A411" s="137"/>
      <c r="B411" s="26" t="s">
        <v>369</v>
      </c>
      <c r="C411" s="32">
        <v>0</v>
      </c>
      <c r="D411" s="33">
        <v>4</v>
      </c>
      <c r="E411" s="33">
        <v>28</v>
      </c>
      <c r="F411" s="33">
        <v>50</v>
      </c>
      <c r="G411" s="33">
        <v>0</v>
      </c>
      <c r="H411" s="33">
        <v>0</v>
      </c>
      <c r="I411" s="33">
        <v>82</v>
      </c>
      <c r="J411" s="28"/>
      <c r="K411" s="28"/>
      <c r="L411" s="100"/>
    </row>
    <row r="412" spans="1:12">
      <c r="A412" s="137"/>
      <c r="B412" s="26" t="s">
        <v>370</v>
      </c>
      <c r="C412" s="32">
        <v>0</v>
      </c>
      <c r="D412" s="33">
        <v>8</v>
      </c>
      <c r="E412" s="33">
        <v>32</v>
      </c>
      <c r="F412" s="33">
        <v>52</v>
      </c>
      <c r="G412" s="33">
        <v>0</v>
      </c>
      <c r="H412" s="33">
        <v>0</v>
      </c>
      <c r="I412" s="33">
        <v>92</v>
      </c>
      <c r="J412" s="28"/>
      <c r="K412" s="28"/>
      <c r="L412" s="100"/>
    </row>
    <row r="413" spans="1:12">
      <c r="A413" s="137"/>
      <c r="B413" s="26" t="s">
        <v>371</v>
      </c>
      <c r="C413" s="32">
        <v>0</v>
      </c>
      <c r="D413" s="33">
        <v>7</v>
      </c>
      <c r="E413" s="33">
        <v>42</v>
      </c>
      <c r="F413" s="33">
        <v>45</v>
      </c>
      <c r="G413" s="33">
        <v>0</v>
      </c>
      <c r="H413" s="33">
        <v>0</v>
      </c>
      <c r="I413" s="33">
        <v>94</v>
      </c>
      <c r="J413" s="28"/>
      <c r="K413" s="28"/>
      <c r="L413" s="100"/>
    </row>
    <row r="414" spans="1:12">
      <c r="A414" s="137"/>
      <c r="B414" s="26" t="s">
        <v>372</v>
      </c>
      <c r="C414" s="32">
        <v>0</v>
      </c>
      <c r="D414" s="33">
        <v>7</v>
      </c>
      <c r="E414" s="33">
        <v>33</v>
      </c>
      <c r="F414" s="33">
        <v>44</v>
      </c>
      <c r="G414" s="33">
        <v>0</v>
      </c>
      <c r="H414" s="33">
        <v>0</v>
      </c>
      <c r="I414" s="33">
        <v>84</v>
      </c>
      <c r="J414" s="28"/>
      <c r="K414" s="28"/>
      <c r="L414" s="100"/>
    </row>
    <row r="415" spans="1:12">
      <c r="A415" s="137"/>
      <c r="B415" s="26" t="s">
        <v>373</v>
      </c>
      <c r="C415" s="32">
        <v>0</v>
      </c>
      <c r="D415" s="33">
        <v>8</v>
      </c>
      <c r="E415" s="33">
        <v>37</v>
      </c>
      <c r="F415" s="33">
        <v>53</v>
      </c>
      <c r="G415" s="33">
        <v>0</v>
      </c>
      <c r="H415" s="33">
        <v>0</v>
      </c>
      <c r="I415" s="33">
        <v>98</v>
      </c>
      <c r="J415" s="28"/>
      <c r="K415" s="28"/>
      <c r="L415" s="100"/>
    </row>
    <row r="416" spans="1:12">
      <c r="A416" s="137"/>
      <c r="B416" s="26" t="s">
        <v>374</v>
      </c>
      <c r="C416" s="32">
        <v>0</v>
      </c>
      <c r="D416" s="33">
        <v>8</v>
      </c>
      <c r="E416" s="33">
        <v>47</v>
      </c>
      <c r="F416" s="33">
        <v>58</v>
      </c>
      <c r="G416" s="33">
        <v>0</v>
      </c>
      <c r="H416" s="33">
        <v>0</v>
      </c>
      <c r="I416" s="33">
        <v>113</v>
      </c>
      <c r="J416" s="28"/>
      <c r="K416" s="28"/>
      <c r="L416" s="100"/>
    </row>
    <row r="417" spans="1:12">
      <c r="A417" s="137"/>
      <c r="B417" s="26" t="s">
        <v>375</v>
      </c>
      <c r="C417" s="32">
        <v>0</v>
      </c>
      <c r="D417" s="33">
        <v>11</v>
      </c>
      <c r="E417" s="33">
        <v>43</v>
      </c>
      <c r="F417" s="33">
        <v>56</v>
      </c>
      <c r="G417" s="33">
        <v>0</v>
      </c>
      <c r="H417" s="33">
        <v>0</v>
      </c>
      <c r="I417" s="33">
        <v>110</v>
      </c>
      <c r="J417" s="28"/>
      <c r="K417" s="28"/>
      <c r="L417" s="100"/>
    </row>
    <row r="418" spans="1:12">
      <c r="A418" s="137"/>
      <c r="B418" s="26" t="s">
        <v>376</v>
      </c>
      <c r="C418" s="32">
        <v>0</v>
      </c>
      <c r="D418" s="33">
        <v>9</v>
      </c>
      <c r="E418" s="33">
        <v>33</v>
      </c>
      <c r="F418" s="33">
        <v>63</v>
      </c>
      <c r="G418" s="33">
        <v>0</v>
      </c>
      <c r="H418" s="33">
        <v>0</v>
      </c>
      <c r="I418" s="33">
        <v>105</v>
      </c>
      <c r="J418" s="28"/>
      <c r="K418" s="28"/>
      <c r="L418" s="100"/>
    </row>
    <row r="419" spans="1:12">
      <c r="A419" s="137"/>
      <c r="B419" s="26" t="s">
        <v>377</v>
      </c>
      <c r="C419" s="32">
        <v>0</v>
      </c>
      <c r="D419" s="33">
        <v>5</v>
      </c>
      <c r="E419" s="33">
        <v>32</v>
      </c>
      <c r="F419" s="33">
        <v>53</v>
      </c>
      <c r="G419" s="33">
        <v>0</v>
      </c>
      <c r="H419" s="33">
        <v>0</v>
      </c>
      <c r="I419" s="33">
        <v>90</v>
      </c>
      <c r="J419" s="28"/>
      <c r="K419" s="28"/>
      <c r="L419" s="100"/>
    </row>
    <row r="420" spans="1:12">
      <c r="A420" s="137"/>
      <c r="B420" s="26" t="s">
        <v>378</v>
      </c>
      <c r="C420" s="32">
        <v>0</v>
      </c>
      <c r="D420" s="33">
        <v>4</v>
      </c>
      <c r="E420" s="33">
        <v>27</v>
      </c>
      <c r="F420" s="33">
        <v>48</v>
      </c>
      <c r="G420" s="33">
        <v>0</v>
      </c>
      <c r="H420" s="33">
        <v>0</v>
      </c>
      <c r="I420" s="33">
        <v>79</v>
      </c>
      <c r="J420" s="28"/>
      <c r="K420" s="28"/>
      <c r="L420" s="100"/>
    </row>
    <row r="421" spans="1:12">
      <c r="A421" s="137"/>
      <c r="B421" s="26" t="s">
        <v>379</v>
      </c>
      <c r="C421" s="32">
        <v>0</v>
      </c>
      <c r="D421" s="33">
        <v>12</v>
      </c>
      <c r="E421" s="33">
        <v>35</v>
      </c>
      <c r="F421" s="33">
        <v>54</v>
      </c>
      <c r="G421" s="33">
        <v>0</v>
      </c>
      <c r="H421" s="33">
        <v>0</v>
      </c>
      <c r="I421" s="33">
        <v>101</v>
      </c>
      <c r="J421" s="28"/>
      <c r="K421" s="28"/>
      <c r="L421" s="100"/>
    </row>
    <row r="422" spans="1:12">
      <c r="A422" s="137"/>
      <c r="B422" s="26" t="s">
        <v>380</v>
      </c>
      <c r="C422" s="32">
        <v>0</v>
      </c>
      <c r="D422" s="33">
        <v>12</v>
      </c>
      <c r="E422" s="33">
        <v>34</v>
      </c>
      <c r="F422" s="33">
        <v>63</v>
      </c>
      <c r="G422" s="33">
        <v>0</v>
      </c>
      <c r="H422" s="33">
        <v>0</v>
      </c>
      <c r="I422" s="33">
        <v>109</v>
      </c>
      <c r="J422" s="28"/>
      <c r="K422" s="28"/>
      <c r="L422" s="100"/>
    </row>
    <row r="423" spans="1:12">
      <c r="A423" s="137"/>
      <c r="B423" s="26" t="s">
        <v>381</v>
      </c>
      <c r="C423" s="32">
        <v>0</v>
      </c>
      <c r="D423" s="33">
        <v>10</v>
      </c>
      <c r="E423" s="33">
        <v>43</v>
      </c>
      <c r="F423" s="33">
        <v>53</v>
      </c>
      <c r="G423" s="33">
        <v>0</v>
      </c>
      <c r="H423" s="33">
        <v>0</v>
      </c>
      <c r="I423" s="33">
        <v>106</v>
      </c>
      <c r="J423" s="28"/>
      <c r="K423" s="28"/>
      <c r="L423" s="100"/>
    </row>
    <row r="424" spans="1:12">
      <c r="A424" s="137"/>
      <c r="B424" s="26" t="s">
        <v>382</v>
      </c>
      <c r="C424" s="32">
        <v>0</v>
      </c>
      <c r="D424" s="33">
        <v>13</v>
      </c>
      <c r="E424" s="33">
        <v>45</v>
      </c>
      <c r="F424" s="33">
        <v>53</v>
      </c>
      <c r="G424" s="33">
        <v>0</v>
      </c>
      <c r="H424" s="33">
        <v>0</v>
      </c>
      <c r="I424" s="33">
        <v>111</v>
      </c>
      <c r="J424" s="28"/>
      <c r="K424" s="28"/>
      <c r="L424" s="100"/>
    </row>
    <row r="425" spans="1:12">
      <c r="A425" s="137"/>
      <c r="B425" s="26" t="s">
        <v>383</v>
      </c>
      <c r="C425" s="32">
        <v>0</v>
      </c>
      <c r="D425" s="33">
        <v>12</v>
      </c>
      <c r="E425" s="33">
        <v>43</v>
      </c>
      <c r="F425" s="33">
        <v>58</v>
      </c>
      <c r="G425" s="33">
        <v>0</v>
      </c>
      <c r="H425" s="33">
        <v>0</v>
      </c>
      <c r="I425" s="33">
        <v>113</v>
      </c>
      <c r="J425" s="28"/>
      <c r="K425" s="28"/>
      <c r="L425" s="100"/>
    </row>
    <row r="426" spans="1:12">
      <c r="A426" s="137"/>
      <c r="B426" s="26" t="s">
        <v>384</v>
      </c>
      <c r="C426" s="32">
        <v>0</v>
      </c>
      <c r="D426" s="33">
        <v>14</v>
      </c>
      <c r="E426" s="33">
        <v>50</v>
      </c>
      <c r="F426" s="33">
        <v>71</v>
      </c>
      <c r="G426" s="33">
        <v>0</v>
      </c>
      <c r="H426" s="33">
        <v>0</v>
      </c>
      <c r="I426" s="33">
        <v>135</v>
      </c>
      <c r="J426" s="28"/>
      <c r="K426" s="28"/>
      <c r="L426" s="100"/>
    </row>
    <row r="427" spans="1:12">
      <c r="A427" s="137"/>
      <c r="B427" s="26" t="s">
        <v>385</v>
      </c>
      <c r="C427" s="32">
        <v>0</v>
      </c>
      <c r="D427" s="33">
        <v>8</v>
      </c>
      <c r="E427" s="33">
        <v>37</v>
      </c>
      <c r="F427" s="33">
        <v>66</v>
      </c>
      <c r="G427" s="33">
        <v>0</v>
      </c>
      <c r="H427" s="33">
        <v>0</v>
      </c>
      <c r="I427" s="33">
        <v>111</v>
      </c>
      <c r="J427" s="28"/>
      <c r="K427" s="28"/>
      <c r="L427" s="100"/>
    </row>
    <row r="428" spans="1:12">
      <c r="A428" s="137"/>
      <c r="B428" s="26" t="s">
        <v>386</v>
      </c>
      <c r="C428" s="32">
        <v>0</v>
      </c>
      <c r="D428" s="33">
        <v>12</v>
      </c>
      <c r="E428" s="33">
        <v>43</v>
      </c>
      <c r="F428" s="33">
        <v>60</v>
      </c>
      <c r="G428" s="33">
        <v>0</v>
      </c>
      <c r="H428" s="33">
        <v>0</v>
      </c>
      <c r="I428" s="33">
        <v>115</v>
      </c>
      <c r="J428" s="28"/>
      <c r="K428" s="28"/>
      <c r="L428" s="100"/>
    </row>
    <row r="429" spans="1:12">
      <c r="A429" s="137"/>
      <c r="B429" s="26" t="s">
        <v>387</v>
      </c>
      <c r="C429" s="32">
        <v>0</v>
      </c>
      <c r="D429" s="33">
        <v>13</v>
      </c>
      <c r="E429" s="33">
        <v>45</v>
      </c>
      <c r="F429" s="33">
        <v>46</v>
      </c>
      <c r="G429" s="33">
        <v>0</v>
      </c>
      <c r="H429" s="33">
        <v>0</v>
      </c>
      <c r="I429" s="33">
        <f>H429+G429+F429</f>
        <v>46</v>
      </c>
      <c r="J429" s="28"/>
      <c r="K429" s="28"/>
      <c r="L429" s="100"/>
    </row>
    <row r="430" spans="1:12">
      <c r="A430" s="137"/>
      <c r="B430" s="26" t="s">
        <v>388</v>
      </c>
      <c r="C430" s="32">
        <v>0</v>
      </c>
      <c r="D430" s="33">
        <v>17</v>
      </c>
      <c r="E430" s="33">
        <v>49</v>
      </c>
      <c r="F430" s="33">
        <v>62</v>
      </c>
      <c r="G430" s="33">
        <v>0</v>
      </c>
      <c r="H430" s="33">
        <v>0</v>
      </c>
      <c r="I430" s="33">
        <v>128</v>
      </c>
      <c r="J430" s="28"/>
      <c r="K430" s="28"/>
      <c r="L430" s="100"/>
    </row>
    <row r="431" spans="1:12">
      <c r="A431" s="137"/>
      <c r="B431" s="26" t="s">
        <v>389</v>
      </c>
      <c r="C431" s="32">
        <v>0</v>
      </c>
      <c r="D431" s="33">
        <v>17</v>
      </c>
      <c r="E431" s="33">
        <v>66</v>
      </c>
      <c r="F431" s="33">
        <v>56</v>
      </c>
      <c r="G431" s="33">
        <v>0</v>
      </c>
      <c r="H431" s="33">
        <v>0</v>
      </c>
      <c r="I431" s="33">
        <v>139</v>
      </c>
      <c r="J431" s="28"/>
      <c r="K431" s="28"/>
      <c r="L431" s="100"/>
    </row>
    <row r="432" spans="1:12">
      <c r="A432" s="137"/>
      <c r="B432" s="26" t="s">
        <v>390</v>
      </c>
      <c r="C432" s="32">
        <v>0</v>
      </c>
      <c r="D432" s="33">
        <v>12</v>
      </c>
      <c r="E432" s="33">
        <v>75</v>
      </c>
      <c r="F432" s="33">
        <v>47</v>
      </c>
      <c r="G432" s="33">
        <v>0</v>
      </c>
      <c r="H432" s="33">
        <v>0</v>
      </c>
      <c r="I432" s="33">
        <v>134</v>
      </c>
      <c r="J432" s="28"/>
      <c r="K432" s="28"/>
      <c r="L432" s="100"/>
    </row>
    <row r="433" spans="1:12">
      <c r="A433" s="137"/>
      <c r="B433" s="26" t="s">
        <v>391</v>
      </c>
      <c r="C433" s="32">
        <v>0</v>
      </c>
      <c r="D433" s="33">
        <v>12</v>
      </c>
      <c r="E433" s="33">
        <v>71</v>
      </c>
      <c r="F433" s="33">
        <v>62</v>
      </c>
      <c r="G433" s="33">
        <v>0</v>
      </c>
      <c r="H433" s="33">
        <v>0</v>
      </c>
      <c r="I433" s="33">
        <v>145</v>
      </c>
      <c r="J433" s="28"/>
      <c r="K433" s="28"/>
      <c r="L433" s="100"/>
    </row>
    <row r="434" spans="1:12">
      <c r="A434" s="137"/>
      <c r="B434" s="26" t="s">
        <v>392</v>
      </c>
      <c r="C434" s="32">
        <v>0</v>
      </c>
      <c r="D434" s="33">
        <v>14</v>
      </c>
      <c r="E434" s="33">
        <v>57</v>
      </c>
      <c r="F434" s="33">
        <v>56</v>
      </c>
      <c r="G434" s="33">
        <v>0</v>
      </c>
      <c r="H434" s="33">
        <v>0</v>
      </c>
      <c r="I434" s="33">
        <v>127</v>
      </c>
      <c r="J434" s="28"/>
      <c r="K434" s="28"/>
      <c r="L434" s="100"/>
    </row>
    <row r="435" spans="1:12">
      <c r="A435" s="137"/>
      <c r="B435" s="26" t="s">
        <v>393</v>
      </c>
      <c r="C435" s="32">
        <v>0</v>
      </c>
      <c r="D435" s="33">
        <v>17</v>
      </c>
      <c r="E435" s="33">
        <v>58</v>
      </c>
      <c r="F435" s="33">
        <v>46</v>
      </c>
      <c r="G435" s="33">
        <v>0</v>
      </c>
      <c r="H435" s="33">
        <v>0</v>
      </c>
      <c r="I435" s="33">
        <v>121</v>
      </c>
      <c r="J435" s="28"/>
      <c r="K435" s="28"/>
      <c r="L435" s="100"/>
    </row>
    <row r="436" spans="1:12">
      <c r="A436" s="137"/>
      <c r="B436" s="26" t="s">
        <v>394</v>
      </c>
      <c r="C436" s="32">
        <v>0</v>
      </c>
      <c r="D436" s="33">
        <v>13</v>
      </c>
      <c r="E436" s="33">
        <v>57</v>
      </c>
      <c r="F436" s="33">
        <v>47</v>
      </c>
      <c r="G436" s="33">
        <v>0</v>
      </c>
      <c r="H436" s="33">
        <v>0</v>
      </c>
      <c r="I436" s="33">
        <v>117</v>
      </c>
      <c r="J436" s="28"/>
      <c r="K436" s="28"/>
      <c r="L436" s="100"/>
    </row>
    <row r="437" spans="1:12">
      <c r="A437" s="138"/>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0"/>
    </row>
    <row r="447" spans="1:12">
      <c r="B447" s="26" t="s">
        <v>405</v>
      </c>
      <c r="C447" s="32">
        <v>0</v>
      </c>
      <c r="D447" s="33">
        <v>12</v>
      </c>
      <c r="E447" s="33">
        <v>65</v>
      </c>
      <c r="F447" s="33">
        <v>79</v>
      </c>
      <c r="G447" s="33">
        <v>0</v>
      </c>
      <c r="H447" s="33">
        <v>0</v>
      </c>
      <c r="I447" s="33">
        <v>156</v>
      </c>
      <c r="J447" s="28"/>
      <c r="K447" s="28"/>
      <c r="L447" s="100"/>
    </row>
    <row r="448" spans="1:12">
      <c r="B448" s="26" t="s">
        <v>406</v>
      </c>
      <c r="C448" s="32">
        <v>0</v>
      </c>
      <c r="D448" s="33">
        <v>16</v>
      </c>
      <c r="E448" s="33">
        <v>59</v>
      </c>
      <c r="F448" s="33">
        <v>70</v>
      </c>
      <c r="G448" s="33">
        <v>0</v>
      </c>
      <c r="H448" s="33">
        <v>0</v>
      </c>
      <c r="I448" s="33">
        <v>145</v>
      </c>
      <c r="J448" s="28"/>
      <c r="K448" s="28"/>
      <c r="L448" s="100"/>
    </row>
    <row r="449" spans="2:12">
      <c r="B449" s="26" t="s">
        <v>407</v>
      </c>
      <c r="C449" s="32">
        <v>0</v>
      </c>
      <c r="D449" s="33">
        <v>16</v>
      </c>
      <c r="E449" s="33">
        <v>59</v>
      </c>
      <c r="F449" s="33">
        <v>65</v>
      </c>
      <c r="G449" s="33">
        <v>0</v>
      </c>
      <c r="H449" s="33">
        <v>0</v>
      </c>
      <c r="I449" s="33">
        <v>140</v>
      </c>
      <c r="J449" s="28"/>
      <c r="K449" s="28"/>
      <c r="L449" s="100"/>
    </row>
    <row r="450" spans="2:12">
      <c r="B450" s="26" t="s">
        <v>408</v>
      </c>
      <c r="C450" s="32">
        <v>0</v>
      </c>
      <c r="D450" s="33">
        <v>11</v>
      </c>
      <c r="E450" s="33">
        <v>55</v>
      </c>
      <c r="F450" s="33">
        <v>52</v>
      </c>
      <c r="G450" s="33">
        <v>0</v>
      </c>
      <c r="H450" s="33">
        <v>0</v>
      </c>
      <c r="I450" s="33">
        <v>118</v>
      </c>
      <c r="J450" s="28"/>
      <c r="K450" s="28"/>
      <c r="L450" s="100"/>
    </row>
    <row r="451" spans="2:12">
      <c r="B451" s="26" t="s">
        <v>409</v>
      </c>
      <c r="C451" s="32">
        <v>0</v>
      </c>
      <c r="D451" s="33">
        <v>14</v>
      </c>
      <c r="E451" s="33">
        <v>50</v>
      </c>
      <c r="F451" s="33">
        <v>59</v>
      </c>
      <c r="G451" s="33">
        <v>0</v>
      </c>
      <c r="H451" s="33">
        <v>0</v>
      </c>
      <c r="I451" s="33">
        <v>123</v>
      </c>
      <c r="J451" s="28"/>
      <c r="K451" s="28"/>
      <c r="L451" s="100"/>
    </row>
    <row r="452" spans="2:12">
      <c r="B452" s="26" t="s">
        <v>410</v>
      </c>
      <c r="C452" s="32">
        <v>0</v>
      </c>
      <c r="D452" s="33">
        <v>9</v>
      </c>
      <c r="E452" s="33">
        <v>38</v>
      </c>
      <c r="F452" s="33">
        <v>46</v>
      </c>
      <c r="G452" s="33">
        <v>0</v>
      </c>
      <c r="H452" s="33">
        <v>0</v>
      </c>
      <c r="I452" s="33">
        <v>93</v>
      </c>
      <c r="J452" s="28"/>
      <c r="K452" s="28"/>
      <c r="L452" s="100"/>
    </row>
    <row r="453" spans="2:12">
      <c r="B453" s="26" t="s">
        <v>411</v>
      </c>
      <c r="C453" s="32">
        <v>0</v>
      </c>
      <c r="D453" s="33">
        <v>9</v>
      </c>
      <c r="E453" s="33">
        <v>33</v>
      </c>
      <c r="F453" s="33">
        <v>42</v>
      </c>
      <c r="G453" s="33">
        <v>0</v>
      </c>
      <c r="H453" s="33">
        <v>0</v>
      </c>
      <c r="I453" s="33">
        <v>84</v>
      </c>
      <c r="J453" s="28"/>
      <c r="K453" s="28"/>
      <c r="L453" s="100"/>
    </row>
    <row r="454" spans="2:12">
      <c r="B454" s="26" t="s">
        <v>412</v>
      </c>
      <c r="C454" s="32">
        <v>0</v>
      </c>
      <c r="D454" s="33">
        <v>12</v>
      </c>
      <c r="E454" s="33">
        <v>42</v>
      </c>
      <c r="F454" s="33">
        <v>39</v>
      </c>
      <c r="G454" s="33">
        <v>0</v>
      </c>
      <c r="H454" s="33">
        <v>0</v>
      </c>
      <c r="I454" s="33">
        <v>93</v>
      </c>
      <c r="J454" s="28"/>
      <c r="K454" s="28"/>
      <c r="L454" s="100"/>
    </row>
    <row r="455" spans="2:12">
      <c r="B455" s="26" t="s">
        <v>413</v>
      </c>
      <c r="C455" s="32">
        <v>0</v>
      </c>
      <c r="D455" s="33">
        <v>7</v>
      </c>
      <c r="E455" s="33">
        <v>41</v>
      </c>
      <c r="F455" s="33">
        <v>39</v>
      </c>
      <c r="G455" s="33">
        <v>0</v>
      </c>
      <c r="H455" s="33">
        <v>0</v>
      </c>
      <c r="I455" s="33">
        <v>87</v>
      </c>
      <c r="J455" s="28"/>
      <c r="K455" s="28"/>
      <c r="L455" s="100"/>
    </row>
    <row r="456" spans="2:12">
      <c r="B456" s="26" t="s">
        <v>414</v>
      </c>
      <c r="C456" s="32">
        <v>0</v>
      </c>
      <c r="D456" s="33">
        <v>10</v>
      </c>
      <c r="E456" s="33">
        <v>35</v>
      </c>
      <c r="F456" s="33">
        <v>53</v>
      </c>
      <c r="G456" s="33">
        <v>0</v>
      </c>
      <c r="H456" s="33">
        <v>0</v>
      </c>
      <c r="I456" s="33">
        <v>98</v>
      </c>
      <c r="J456" s="28"/>
      <c r="K456" s="28"/>
      <c r="L456" s="100"/>
    </row>
    <row r="457" spans="2:12">
      <c r="B457" s="26" t="s">
        <v>415</v>
      </c>
      <c r="C457" s="32">
        <v>0</v>
      </c>
      <c r="D457" s="33">
        <v>11</v>
      </c>
      <c r="E457" s="33">
        <v>38</v>
      </c>
      <c r="F457" s="33">
        <v>44</v>
      </c>
      <c r="G457" s="33">
        <v>0</v>
      </c>
      <c r="H457" s="33">
        <v>0</v>
      </c>
      <c r="I457" s="33">
        <v>93</v>
      </c>
      <c r="J457" s="28"/>
      <c r="K457" s="28"/>
      <c r="L457" s="100"/>
    </row>
    <row r="458" spans="2:12">
      <c r="B458" s="26" t="s">
        <v>416</v>
      </c>
      <c r="C458" s="32">
        <v>0</v>
      </c>
      <c r="D458" s="33">
        <v>10</v>
      </c>
      <c r="E458" s="33">
        <v>41</v>
      </c>
      <c r="F458" s="33">
        <v>52</v>
      </c>
      <c r="G458" s="33">
        <v>0</v>
      </c>
      <c r="H458" s="33">
        <v>0</v>
      </c>
      <c r="I458" s="33">
        <v>103</v>
      </c>
      <c r="J458" s="28"/>
      <c r="K458" s="28"/>
      <c r="L458" s="100"/>
    </row>
    <row r="459" spans="2:12">
      <c r="B459" s="26" t="s">
        <v>417</v>
      </c>
      <c r="C459" s="32">
        <v>0</v>
      </c>
      <c r="D459" s="33">
        <v>9</v>
      </c>
      <c r="E459" s="33">
        <v>46</v>
      </c>
      <c r="F459" s="33">
        <v>50</v>
      </c>
      <c r="G459" s="33">
        <v>0</v>
      </c>
      <c r="H459" s="33">
        <v>0</v>
      </c>
      <c r="I459" s="33">
        <v>105</v>
      </c>
      <c r="J459" s="28"/>
      <c r="K459" s="28"/>
      <c r="L459" s="100"/>
    </row>
    <row r="460" spans="2:12">
      <c r="B460" s="26" t="s">
        <v>418</v>
      </c>
      <c r="C460" s="32">
        <v>0</v>
      </c>
      <c r="D460" s="33">
        <v>17</v>
      </c>
      <c r="E460" s="33">
        <v>58</v>
      </c>
      <c r="F460" s="33">
        <v>39</v>
      </c>
      <c r="G460" s="33">
        <v>0</v>
      </c>
      <c r="H460" s="33">
        <v>0</v>
      </c>
      <c r="I460" s="33">
        <v>114</v>
      </c>
      <c r="J460" s="28"/>
      <c r="K460" s="28"/>
      <c r="L460" s="100"/>
    </row>
    <row r="461" spans="2:12">
      <c r="B461" s="26" t="s">
        <v>419</v>
      </c>
      <c r="C461" s="32">
        <v>0</v>
      </c>
      <c r="D461" s="33">
        <v>9</v>
      </c>
      <c r="E461" s="33">
        <v>48</v>
      </c>
      <c r="F461" s="33">
        <v>38</v>
      </c>
      <c r="G461" s="33">
        <v>0</v>
      </c>
      <c r="H461" s="33">
        <v>0</v>
      </c>
      <c r="I461" s="33">
        <v>95</v>
      </c>
      <c r="J461" s="28"/>
      <c r="K461" s="28"/>
      <c r="L461" s="100"/>
    </row>
    <row r="462" spans="2:12">
      <c r="B462" s="26" t="s">
        <v>420</v>
      </c>
      <c r="C462" s="32">
        <v>0</v>
      </c>
      <c r="D462" s="33">
        <v>7</v>
      </c>
      <c r="E462" s="33">
        <v>37</v>
      </c>
      <c r="F462" s="33">
        <v>45</v>
      </c>
      <c r="G462" s="33">
        <v>0</v>
      </c>
      <c r="H462" s="33">
        <v>0</v>
      </c>
      <c r="I462" s="33">
        <v>89</v>
      </c>
      <c r="J462" s="28"/>
      <c r="K462" s="28"/>
      <c r="L462" s="100"/>
    </row>
    <row r="463" spans="2:12">
      <c r="B463" s="26" t="s">
        <v>421</v>
      </c>
      <c r="C463" s="32">
        <v>0</v>
      </c>
      <c r="D463" s="33">
        <v>13</v>
      </c>
      <c r="E463" s="33">
        <v>45</v>
      </c>
      <c r="F463" s="33">
        <v>68</v>
      </c>
      <c r="G463" s="33">
        <v>0</v>
      </c>
      <c r="H463" s="33">
        <v>0</v>
      </c>
      <c r="I463" s="33">
        <v>126</v>
      </c>
      <c r="J463" s="28"/>
      <c r="K463" s="28"/>
      <c r="L463" s="100"/>
    </row>
    <row r="464" spans="2:12">
      <c r="B464" s="26" t="s">
        <v>422</v>
      </c>
      <c r="C464" s="32">
        <v>0</v>
      </c>
      <c r="D464" s="33">
        <v>11</v>
      </c>
      <c r="E464" s="33">
        <v>28</v>
      </c>
      <c r="F464" s="33">
        <v>66</v>
      </c>
      <c r="G464" s="33">
        <v>0</v>
      </c>
      <c r="H464" s="33">
        <v>0</v>
      </c>
      <c r="I464" s="33">
        <v>105</v>
      </c>
      <c r="J464" s="28"/>
      <c r="K464" s="28"/>
      <c r="L464" s="100"/>
    </row>
    <row r="465" spans="2:12">
      <c r="B465" s="26" t="s">
        <v>423</v>
      </c>
      <c r="C465" s="32">
        <v>0</v>
      </c>
      <c r="D465" s="33">
        <v>5</v>
      </c>
      <c r="E465" s="33">
        <v>32</v>
      </c>
      <c r="F465" s="33">
        <v>86</v>
      </c>
      <c r="G465" s="33">
        <v>0</v>
      </c>
      <c r="H465" s="33">
        <v>0</v>
      </c>
      <c r="I465" s="33">
        <v>123</v>
      </c>
      <c r="J465" s="28"/>
      <c r="K465" s="28"/>
      <c r="L465" s="100"/>
    </row>
    <row r="466" spans="2:12">
      <c r="B466" s="26" t="s">
        <v>424</v>
      </c>
      <c r="C466" s="32">
        <v>0</v>
      </c>
      <c r="D466" s="33">
        <v>7</v>
      </c>
      <c r="E466" s="33">
        <v>33</v>
      </c>
      <c r="F466" s="33">
        <v>93</v>
      </c>
      <c r="G466" s="33">
        <v>0</v>
      </c>
      <c r="H466" s="33">
        <v>0</v>
      </c>
      <c r="I466" s="33">
        <v>133</v>
      </c>
      <c r="J466" s="28"/>
      <c r="K466" s="28"/>
      <c r="L466" s="100"/>
    </row>
    <row r="467" spans="2:12">
      <c r="B467" s="26" t="s">
        <v>425</v>
      </c>
      <c r="C467" s="32">
        <v>0</v>
      </c>
      <c r="D467" s="33">
        <v>6</v>
      </c>
      <c r="E467" s="33">
        <v>26</v>
      </c>
      <c r="F467" s="33">
        <v>97</v>
      </c>
      <c r="G467" s="33">
        <v>0</v>
      </c>
      <c r="H467" s="33">
        <v>0</v>
      </c>
      <c r="I467" s="33">
        <v>129</v>
      </c>
      <c r="J467" s="28"/>
      <c r="K467" s="28"/>
      <c r="L467" s="100"/>
    </row>
    <row r="468" spans="2:12">
      <c r="B468" s="26" t="s">
        <v>426</v>
      </c>
      <c r="C468" s="32">
        <v>0</v>
      </c>
      <c r="D468" s="33">
        <v>6</v>
      </c>
      <c r="E468" s="33">
        <v>42</v>
      </c>
      <c r="F468" s="33">
        <v>72</v>
      </c>
      <c r="G468" s="33">
        <v>0</v>
      </c>
      <c r="H468" s="33">
        <v>0</v>
      </c>
      <c r="I468" s="33">
        <v>120</v>
      </c>
      <c r="J468" s="28"/>
      <c r="K468" s="28"/>
      <c r="L468" s="100"/>
    </row>
    <row r="469" spans="2:12">
      <c r="B469" s="26" t="s">
        <v>427</v>
      </c>
      <c r="C469" s="32">
        <v>0</v>
      </c>
      <c r="D469" s="33">
        <v>15</v>
      </c>
      <c r="E469" s="33">
        <v>44</v>
      </c>
      <c r="F469" s="33">
        <v>78</v>
      </c>
      <c r="G469" s="33">
        <v>0</v>
      </c>
      <c r="H469" s="33">
        <v>0</v>
      </c>
      <c r="I469" s="33">
        <v>137</v>
      </c>
      <c r="J469" s="28"/>
      <c r="K469" s="28"/>
      <c r="L469" s="100"/>
    </row>
    <row r="470" spans="2:12">
      <c r="B470" s="26" t="s">
        <v>428</v>
      </c>
      <c r="C470" s="32">
        <v>0</v>
      </c>
      <c r="D470" s="33">
        <v>9</v>
      </c>
      <c r="E470" s="33">
        <v>31</v>
      </c>
      <c r="F470" s="33">
        <v>59</v>
      </c>
      <c r="G470" s="33">
        <v>0</v>
      </c>
      <c r="H470" s="33">
        <v>0</v>
      </c>
      <c r="I470" s="33">
        <v>99</v>
      </c>
      <c r="J470" s="28"/>
      <c r="K470" s="28"/>
      <c r="L470" s="100"/>
    </row>
    <row r="471" spans="2:12">
      <c r="B471" s="26" t="s">
        <v>429</v>
      </c>
      <c r="C471" s="32">
        <v>0</v>
      </c>
      <c r="D471" s="33">
        <v>6</v>
      </c>
      <c r="E471" s="33">
        <v>28</v>
      </c>
      <c r="F471" s="33">
        <v>74</v>
      </c>
      <c r="G471" s="33">
        <v>0</v>
      </c>
      <c r="H471" s="33">
        <v>0</v>
      </c>
      <c r="I471" s="33">
        <v>108</v>
      </c>
      <c r="J471" s="28"/>
      <c r="K471" s="28"/>
      <c r="L471" s="100"/>
    </row>
    <row r="472" spans="2:12">
      <c r="B472" s="26" t="s">
        <v>430</v>
      </c>
      <c r="C472" s="32">
        <v>0</v>
      </c>
      <c r="D472" s="33">
        <v>6</v>
      </c>
      <c r="E472" s="33">
        <v>29</v>
      </c>
      <c r="F472" s="33">
        <v>74</v>
      </c>
      <c r="G472" s="33">
        <v>0</v>
      </c>
      <c r="H472" s="33">
        <v>0</v>
      </c>
      <c r="I472" s="33">
        <v>109</v>
      </c>
      <c r="J472" s="28"/>
      <c r="K472" s="28"/>
      <c r="L472" s="100"/>
    </row>
    <row r="473" spans="2:12">
      <c r="B473" s="26" t="s">
        <v>431</v>
      </c>
      <c r="C473" s="32">
        <v>0</v>
      </c>
      <c r="D473" s="33">
        <v>10</v>
      </c>
      <c r="E473" s="33">
        <v>34</v>
      </c>
      <c r="F473" s="33">
        <v>70</v>
      </c>
      <c r="G473" s="33">
        <v>0</v>
      </c>
      <c r="H473" s="33">
        <v>0</v>
      </c>
      <c r="I473" s="33">
        <v>114</v>
      </c>
      <c r="J473" s="28"/>
      <c r="K473" s="28"/>
      <c r="L473" s="100"/>
    </row>
    <row r="474" spans="2:12">
      <c r="B474" s="26" t="s">
        <v>432</v>
      </c>
      <c r="C474" s="32">
        <v>0</v>
      </c>
      <c r="D474" s="33">
        <v>16</v>
      </c>
      <c r="E474" s="33">
        <v>28</v>
      </c>
      <c r="F474" s="33">
        <v>64</v>
      </c>
      <c r="G474" s="33">
        <v>0</v>
      </c>
      <c r="H474" s="33">
        <v>0</v>
      </c>
      <c r="I474" s="33">
        <v>108</v>
      </c>
      <c r="J474" s="28"/>
      <c r="K474" s="28"/>
      <c r="L474" s="100"/>
    </row>
    <row r="475" spans="2:12">
      <c r="B475" s="26" t="s">
        <v>433</v>
      </c>
      <c r="C475" s="32">
        <v>0</v>
      </c>
      <c r="D475" s="33">
        <v>9</v>
      </c>
      <c r="E475" s="33">
        <v>23</v>
      </c>
      <c r="F475" s="33">
        <v>84</v>
      </c>
      <c r="G475" s="33">
        <v>0</v>
      </c>
      <c r="H475" s="33">
        <v>0</v>
      </c>
      <c r="I475" s="33">
        <v>116</v>
      </c>
      <c r="J475" s="28"/>
      <c r="K475" s="28"/>
      <c r="L475" s="100"/>
    </row>
    <row r="476" spans="2:12">
      <c r="B476" s="26" t="s">
        <v>434</v>
      </c>
      <c r="C476" s="32">
        <v>0</v>
      </c>
      <c r="D476" s="33">
        <v>7</v>
      </c>
      <c r="E476" s="33">
        <v>28</v>
      </c>
      <c r="F476" s="33">
        <v>67</v>
      </c>
      <c r="G476" s="33">
        <v>0</v>
      </c>
      <c r="H476" s="33">
        <v>0</v>
      </c>
      <c r="I476" s="33">
        <v>102</v>
      </c>
      <c r="J476" s="28"/>
      <c r="K476" s="28"/>
      <c r="L476" s="100"/>
    </row>
    <row r="477" spans="2:12">
      <c r="B477" s="26" t="s">
        <v>435</v>
      </c>
      <c r="C477" s="32">
        <v>0</v>
      </c>
      <c r="D477" s="33">
        <v>5</v>
      </c>
      <c r="E477" s="33">
        <v>16</v>
      </c>
      <c r="F477" s="33">
        <v>67</v>
      </c>
      <c r="G477" s="33">
        <v>0</v>
      </c>
      <c r="H477" s="33">
        <v>0</v>
      </c>
      <c r="I477" s="33">
        <v>88</v>
      </c>
      <c r="J477" s="28"/>
      <c r="K477" s="28"/>
      <c r="L477" s="100"/>
    </row>
    <row r="478" spans="2:12">
      <c r="B478" s="26" t="s">
        <v>436</v>
      </c>
      <c r="C478" s="32">
        <v>0</v>
      </c>
      <c r="D478" s="33">
        <v>7</v>
      </c>
      <c r="E478" s="33">
        <v>16</v>
      </c>
      <c r="F478" s="33">
        <v>54</v>
      </c>
      <c r="G478" s="33">
        <v>0</v>
      </c>
      <c r="H478" s="33">
        <v>0</v>
      </c>
      <c r="I478" s="33">
        <v>77</v>
      </c>
      <c r="J478" s="28"/>
      <c r="K478" s="28"/>
      <c r="L478" s="100"/>
    </row>
    <row r="479" spans="2:12">
      <c r="B479" s="26" t="s">
        <v>437</v>
      </c>
      <c r="C479" s="32">
        <v>0</v>
      </c>
      <c r="D479" s="33">
        <v>6</v>
      </c>
      <c r="E479" s="33">
        <v>21</v>
      </c>
      <c r="F479" s="33">
        <v>82</v>
      </c>
      <c r="G479" s="33">
        <v>0</v>
      </c>
      <c r="H479" s="33">
        <v>0</v>
      </c>
      <c r="I479" s="33">
        <v>109</v>
      </c>
      <c r="J479" s="28"/>
      <c r="K479" s="28"/>
      <c r="L479" s="100"/>
    </row>
    <row r="480" spans="2:12">
      <c r="B480" s="26" t="s">
        <v>438</v>
      </c>
      <c r="C480" s="32">
        <v>0</v>
      </c>
      <c r="D480" s="33">
        <v>6</v>
      </c>
      <c r="E480" s="33">
        <v>27</v>
      </c>
      <c r="F480" s="33">
        <v>68</v>
      </c>
      <c r="G480" s="33">
        <v>0</v>
      </c>
      <c r="H480" s="33">
        <v>0</v>
      </c>
      <c r="I480" s="33">
        <v>101</v>
      </c>
      <c r="J480" s="28"/>
      <c r="K480" s="28"/>
      <c r="L480" s="100"/>
    </row>
    <row r="481" spans="2:12">
      <c r="B481" s="26" t="s">
        <v>439</v>
      </c>
      <c r="C481" s="32">
        <v>0</v>
      </c>
      <c r="D481" s="33">
        <v>11</v>
      </c>
      <c r="E481" s="33">
        <v>30</v>
      </c>
      <c r="F481" s="33">
        <v>74</v>
      </c>
      <c r="G481" s="33">
        <v>0</v>
      </c>
      <c r="H481" s="33">
        <v>0</v>
      </c>
      <c r="I481" s="33">
        <v>115</v>
      </c>
      <c r="J481" s="28"/>
      <c r="K481" s="28"/>
      <c r="L481" s="100"/>
    </row>
    <row r="482" spans="2:12">
      <c r="B482" s="26" t="s">
        <v>440</v>
      </c>
      <c r="C482" s="32">
        <v>0</v>
      </c>
      <c r="D482" s="33">
        <v>7</v>
      </c>
      <c r="E482" s="33">
        <v>25</v>
      </c>
      <c r="F482" s="33">
        <v>65</v>
      </c>
      <c r="G482" s="33">
        <v>0</v>
      </c>
      <c r="H482" s="33">
        <v>0</v>
      </c>
      <c r="I482" s="33">
        <v>97</v>
      </c>
      <c r="J482" s="28"/>
      <c r="K482" s="28"/>
      <c r="L482" s="100"/>
    </row>
    <row r="483" spans="2:12">
      <c r="B483" s="26" t="s">
        <v>441</v>
      </c>
      <c r="C483" s="32">
        <v>0</v>
      </c>
      <c r="D483" s="33">
        <v>7</v>
      </c>
      <c r="E483" s="33">
        <v>39</v>
      </c>
      <c r="F483" s="33">
        <v>65</v>
      </c>
      <c r="G483" s="33">
        <v>0</v>
      </c>
      <c r="H483" s="33">
        <v>0</v>
      </c>
      <c r="I483" s="33">
        <v>111</v>
      </c>
      <c r="J483" s="28"/>
      <c r="K483" s="28"/>
      <c r="L483" s="100"/>
    </row>
    <row r="484" spans="2:12">
      <c r="B484" s="26" t="s">
        <v>442</v>
      </c>
      <c r="C484" s="32">
        <v>0</v>
      </c>
      <c r="D484" s="33">
        <v>11</v>
      </c>
      <c r="E484" s="33">
        <v>42</v>
      </c>
      <c r="F484" s="33">
        <v>88</v>
      </c>
      <c r="G484" s="33">
        <v>0</v>
      </c>
      <c r="H484" s="33">
        <v>0</v>
      </c>
      <c r="I484" s="33">
        <v>141</v>
      </c>
      <c r="J484" s="28"/>
      <c r="K484" s="28"/>
      <c r="L484" s="100"/>
    </row>
    <row r="485" spans="2:12">
      <c r="B485" s="26" t="s">
        <v>443</v>
      </c>
      <c r="C485" s="32">
        <v>0</v>
      </c>
      <c r="D485" s="33">
        <v>13</v>
      </c>
      <c r="E485" s="33">
        <v>55</v>
      </c>
      <c r="F485" s="33">
        <v>85</v>
      </c>
      <c r="G485" s="33">
        <v>0</v>
      </c>
      <c r="H485" s="33">
        <v>0</v>
      </c>
      <c r="I485" s="33">
        <v>153</v>
      </c>
      <c r="J485" s="28"/>
      <c r="K485" s="28"/>
      <c r="L485" s="100"/>
    </row>
    <row r="486" spans="2:12">
      <c r="B486" s="26" t="s">
        <v>444</v>
      </c>
      <c r="C486" s="32">
        <v>0</v>
      </c>
      <c r="D486" s="33">
        <v>13</v>
      </c>
      <c r="E486" s="33">
        <v>43</v>
      </c>
      <c r="F486" s="33">
        <v>81</v>
      </c>
      <c r="G486" s="33">
        <v>0</v>
      </c>
      <c r="H486" s="33">
        <v>0</v>
      </c>
      <c r="I486" s="33">
        <v>137</v>
      </c>
      <c r="J486" s="28"/>
      <c r="K486" s="28"/>
      <c r="L486" s="100"/>
    </row>
    <row r="487" spans="2:12">
      <c r="B487" s="26" t="s">
        <v>445</v>
      </c>
      <c r="C487" s="32">
        <v>0</v>
      </c>
      <c r="D487" s="33">
        <v>16</v>
      </c>
      <c r="E487" s="33">
        <v>35</v>
      </c>
      <c r="F487" s="33">
        <v>58</v>
      </c>
      <c r="G487" s="33">
        <v>0</v>
      </c>
      <c r="H487" s="33">
        <v>0</v>
      </c>
      <c r="I487" s="33">
        <v>109</v>
      </c>
      <c r="J487" s="28"/>
      <c r="K487" s="28"/>
      <c r="L487" s="100"/>
    </row>
    <row r="488" spans="2:12">
      <c r="B488" s="26" t="s">
        <v>446</v>
      </c>
      <c r="C488" s="32">
        <v>0</v>
      </c>
      <c r="D488" s="33">
        <v>1</v>
      </c>
      <c r="E488" s="33">
        <v>44</v>
      </c>
      <c r="F488" s="33">
        <v>72</v>
      </c>
      <c r="G488" s="33">
        <v>0</v>
      </c>
      <c r="H488" s="33">
        <v>0</v>
      </c>
      <c r="I488" s="33">
        <v>117</v>
      </c>
      <c r="J488" s="28"/>
      <c r="K488" s="28"/>
      <c r="L488" s="100"/>
    </row>
    <row r="489" spans="2:12">
      <c r="B489" s="26" t="s">
        <v>447</v>
      </c>
      <c r="C489" s="32">
        <v>0</v>
      </c>
      <c r="D489" s="33">
        <v>10</v>
      </c>
      <c r="E489" s="33">
        <v>44</v>
      </c>
      <c r="F489" s="33">
        <v>63</v>
      </c>
      <c r="G489" s="33">
        <v>0</v>
      </c>
      <c r="H489" s="33">
        <v>0</v>
      </c>
      <c r="I489" s="33">
        <v>117</v>
      </c>
      <c r="J489" s="28"/>
      <c r="K489" s="28"/>
      <c r="L489" s="100"/>
    </row>
    <row r="490" spans="2:12">
      <c r="B490" s="26" t="s">
        <v>448</v>
      </c>
      <c r="C490" s="32">
        <v>0</v>
      </c>
      <c r="D490" s="33">
        <v>12</v>
      </c>
      <c r="E490" s="33">
        <v>42</v>
      </c>
      <c r="F490" s="33">
        <v>71</v>
      </c>
      <c r="G490" s="33">
        <v>0</v>
      </c>
      <c r="H490" s="33">
        <v>0</v>
      </c>
      <c r="I490" s="33">
        <v>125</v>
      </c>
      <c r="J490" s="28"/>
      <c r="K490" s="28"/>
      <c r="L490" s="100"/>
    </row>
    <row r="491" spans="2:12">
      <c r="B491" s="26" t="s">
        <v>449</v>
      </c>
      <c r="C491" s="32">
        <v>0</v>
      </c>
      <c r="D491" s="33">
        <v>2</v>
      </c>
      <c r="E491" s="33">
        <v>47</v>
      </c>
      <c r="F491" s="33">
        <v>80</v>
      </c>
      <c r="G491" s="33">
        <v>0</v>
      </c>
      <c r="H491" s="33">
        <v>0</v>
      </c>
      <c r="I491" s="33">
        <v>129</v>
      </c>
      <c r="J491" s="28"/>
      <c r="K491" s="28"/>
      <c r="L491" s="100"/>
    </row>
    <row r="492" spans="2:12">
      <c r="B492" s="26" t="s">
        <v>450</v>
      </c>
      <c r="C492" s="32">
        <v>0</v>
      </c>
      <c r="D492" s="33">
        <v>18</v>
      </c>
      <c r="E492" s="33">
        <v>47</v>
      </c>
      <c r="F492" s="33">
        <v>95</v>
      </c>
      <c r="G492" s="33">
        <v>0</v>
      </c>
      <c r="H492" s="33">
        <v>0</v>
      </c>
      <c r="I492" s="33">
        <v>160</v>
      </c>
      <c r="J492" s="28"/>
      <c r="K492" s="28"/>
      <c r="L492" s="100"/>
    </row>
    <row r="493" spans="2:12">
      <c r="B493" s="26" t="s">
        <v>451</v>
      </c>
      <c r="C493" s="32">
        <v>0</v>
      </c>
      <c r="D493" s="33">
        <v>6</v>
      </c>
      <c r="E493" s="33">
        <v>49</v>
      </c>
      <c r="F493" s="33">
        <v>83</v>
      </c>
      <c r="G493" s="33">
        <v>0</v>
      </c>
      <c r="H493" s="33">
        <v>0</v>
      </c>
      <c r="I493" s="33">
        <v>138</v>
      </c>
      <c r="J493" s="28"/>
      <c r="K493" s="28"/>
      <c r="L493" s="100"/>
    </row>
    <row r="494" spans="2:12">
      <c r="B494" s="26" t="s">
        <v>452</v>
      </c>
      <c r="C494" s="32">
        <v>0</v>
      </c>
      <c r="D494" s="33">
        <v>5</v>
      </c>
      <c r="E494" s="33">
        <v>45</v>
      </c>
      <c r="F494" s="33">
        <v>94</v>
      </c>
      <c r="G494" s="33">
        <v>0</v>
      </c>
      <c r="H494" s="33">
        <v>0</v>
      </c>
      <c r="I494" s="33">
        <v>144</v>
      </c>
      <c r="J494" s="28"/>
      <c r="K494" s="28"/>
      <c r="L494" s="100"/>
    </row>
    <row r="495" spans="2:12">
      <c r="B495" s="26" t="s">
        <v>453</v>
      </c>
      <c r="C495" s="32">
        <v>0</v>
      </c>
      <c r="D495" s="33">
        <v>4</v>
      </c>
      <c r="E495" s="33">
        <v>45</v>
      </c>
      <c r="F495" s="33">
        <v>86</v>
      </c>
      <c r="G495" s="33">
        <v>0</v>
      </c>
      <c r="H495" s="33">
        <v>0</v>
      </c>
      <c r="I495" s="33">
        <v>135</v>
      </c>
      <c r="J495" s="28"/>
      <c r="K495" s="28"/>
      <c r="L495" s="100"/>
    </row>
    <row r="496" spans="2:12">
      <c r="B496" s="26" t="s">
        <v>454</v>
      </c>
      <c r="C496" s="32">
        <v>0</v>
      </c>
      <c r="D496" s="33">
        <v>9</v>
      </c>
      <c r="E496" s="33">
        <v>47</v>
      </c>
      <c r="F496" s="33">
        <v>93</v>
      </c>
      <c r="G496" s="33">
        <v>0</v>
      </c>
      <c r="H496" s="33">
        <v>0</v>
      </c>
      <c r="I496" s="33">
        <v>149</v>
      </c>
      <c r="J496" s="28"/>
      <c r="K496" s="28"/>
      <c r="L496" s="100"/>
    </row>
    <row r="497" spans="2:12">
      <c r="B497" s="26" t="s">
        <v>455</v>
      </c>
      <c r="C497" s="32">
        <v>0</v>
      </c>
      <c r="D497" s="33">
        <v>9</v>
      </c>
      <c r="E497" s="33">
        <v>50</v>
      </c>
      <c r="F497" s="33">
        <v>97</v>
      </c>
      <c r="G497" s="33">
        <v>0</v>
      </c>
      <c r="H497" s="33">
        <v>0</v>
      </c>
      <c r="I497" s="33">
        <v>156</v>
      </c>
      <c r="J497" s="28"/>
      <c r="K497" s="28"/>
      <c r="L497" s="100"/>
    </row>
    <row r="498" spans="2:12">
      <c r="B498" s="26" t="s">
        <v>456</v>
      </c>
      <c r="C498" s="32">
        <v>0</v>
      </c>
      <c r="D498" s="33">
        <v>4</v>
      </c>
      <c r="E498" s="33">
        <v>50</v>
      </c>
      <c r="F498" s="33">
        <v>102</v>
      </c>
      <c r="G498" s="33">
        <v>0</v>
      </c>
      <c r="H498" s="33">
        <v>0</v>
      </c>
      <c r="I498" s="33">
        <v>156</v>
      </c>
      <c r="J498" s="28"/>
      <c r="K498" s="28"/>
      <c r="L498" s="100"/>
    </row>
    <row r="499" spans="2:12">
      <c r="B499" s="26" t="s">
        <v>457</v>
      </c>
      <c r="C499" s="32">
        <v>0</v>
      </c>
      <c r="D499" s="33">
        <v>3</v>
      </c>
      <c r="E499" s="33">
        <v>47</v>
      </c>
      <c r="F499" s="33">
        <v>91</v>
      </c>
      <c r="G499" s="33">
        <v>0</v>
      </c>
      <c r="H499" s="33">
        <v>0</v>
      </c>
      <c r="I499" s="33">
        <v>141</v>
      </c>
      <c r="J499" s="28"/>
      <c r="K499" s="28"/>
      <c r="L499" s="100"/>
    </row>
    <row r="500" spans="2:12">
      <c r="B500" s="26" t="s">
        <v>458</v>
      </c>
      <c r="C500" s="32">
        <v>0</v>
      </c>
      <c r="D500" s="33">
        <v>15</v>
      </c>
      <c r="E500" s="33">
        <v>57</v>
      </c>
      <c r="F500" s="33">
        <v>91</v>
      </c>
      <c r="G500" s="33">
        <v>0</v>
      </c>
      <c r="H500" s="33">
        <v>0</v>
      </c>
      <c r="I500" s="33">
        <v>163</v>
      </c>
      <c r="J500" s="28"/>
      <c r="K500" s="28"/>
      <c r="L500" s="100"/>
    </row>
    <row r="501" spans="2:12">
      <c r="B501" s="26" t="s">
        <v>459</v>
      </c>
      <c r="C501" s="32">
        <v>0</v>
      </c>
      <c r="D501" s="33">
        <v>8</v>
      </c>
      <c r="E501" s="33">
        <v>48</v>
      </c>
      <c r="F501" s="33">
        <v>82</v>
      </c>
      <c r="G501" s="33">
        <v>0</v>
      </c>
      <c r="H501" s="33">
        <v>0</v>
      </c>
      <c r="I501" s="33">
        <v>138</v>
      </c>
      <c r="J501" s="28"/>
      <c r="K501" s="28"/>
      <c r="L501" s="100"/>
    </row>
    <row r="502" spans="2:12">
      <c r="B502" s="26" t="s">
        <v>460</v>
      </c>
      <c r="C502" s="32">
        <v>0</v>
      </c>
      <c r="D502" s="33">
        <v>11</v>
      </c>
      <c r="E502" s="33">
        <v>44</v>
      </c>
      <c r="F502" s="33">
        <v>75</v>
      </c>
      <c r="G502" s="33">
        <v>0</v>
      </c>
      <c r="H502" s="33">
        <v>0</v>
      </c>
      <c r="I502" s="33">
        <v>130</v>
      </c>
      <c r="J502" s="28"/>
      <c r="K502" s="28"/>
      <c r="L502" s="100"/>
    </row>
    <row r="503" spans="2:12">
      <c r="B503" s="26" t="s">
        <v>461</v>
      </c>
      <c r="C503" s="32">
        <v>0</v>
      </c>
      <c r="D503" s="33">
        <v>10</v>
      </c>
      <c r="E503" s="33">
        <v>38</v>
      </c>
      <c r="F503" s="33">
        <v>90</v>
      </c>
      <c r="G503" s="33">
        <v>0</v>
      </c>
      <c r="H503" s="33">
        <v>0</v>
      </c>
      <c r="I503" s="33">
        <v>138</v>
      </c>
      <c r="J503" s="28"/>
      <c r="K503" s="28"/>
      <c r="L503" s="100"/>
    </row>
    <row r="504" spans="2:12">
      <c r="B504" s="26" t="s">
        <v>462</v>
      </c>
      <c r="C504" s="32">
        <v>0</v>
      </c>
      <c r="D504" s="33">
        <v>8</v>
      </c>
      <c r="E504" s="33">
        <v>41</v>
      </c>
      <c r="F504" s="33">
        <v>73</v>
      </c>
      <c r="G504" s="33">
        <v>0</v>
      </c>
      <c r="H504" s="33">
        <v>0</v>
      </c>
      <c r="I504" s="33">
        <v>122</v>
      </c>
      <c r="J504" s="28"/>
      <c r="K504" s="28"/>
      <c r="L504" s="100"/>
    </row>
    <row r="505" spans="2:12">
      <c r="B505" s="26" t="s">
        <v>463</v>
      </c>
      <c r="C505" s="32">
        <v>0</v>
      </c>
      <c r="D505" s="33">
        <v>7</v>
      </c>
      <c r="E505" s="33">
        <v>33</v>
      </c>
      <c r="F505" s="33">
        <v>74</v>
      </c>
      <c r="G505" s="33">
        <v>0</v>
      </c>
      <c r="H505" s="33">
        <v>0</v>
      </c>
      <c r="I505" s="33">
        <v>114</v>
      </c>
      <c r="J505" s="28"/>
      <c r="K505" s="28"/>
      <c r="L505" s="100"/>
    </row>
    <row r="506" spans="2:12">
      <c r="B506" s="26" t="s">
        <v>464</v>
      </c>
      <c r="C506" s="32">
        <v>0</v>
      </c>
      <c r="D506" s="33">
        <v>8</v>
      </c>
      <c r="E506" s="33">
        <v>45</v>
      </c>
      <c r="F506" s="33">
        <v>76</v>
      </c>
      <c r="G506" s="33">
        <v>0</v>
      </c>
      <c r="H506" s="33">
        <v>0</v>
      </c>
      <c r="I506" s="33">
        <v>129</v>
      </c>
      <c r="J506" s="28"/>
      <c r="K506" s="28"/>
      <c r="L506" s="100"/>
    </row>
    <row r="507" spans="2:12">
      <c r="B507" s="26" t="s">
        <v>465</v>
      </c>
      <c r="C507" s="32">
        <v>0</v>
      </c>
      <c r="D507" s="33">
        <v>11</v>
      </c>
      <c r="E507" s="33">
        <v>46</v>
      </c>
      <c r="F507" s="33">
        <v>76</v>
      </c>
      <c r="G507" s="33">
        <v>0</v>
      </c>
      <c r="H507" s="33">
        <v>0</v>
      </c>
      <c r="I507" s="33">
        <v>133</v>
      </c>
      <c r="J507" s="28"/>
      <c r="K507" s="28"/>
      <c r="L507" s="100"/>
    </row>
    <row r="508" spans="2:12">
      <c r="B508" s="26" t="s">
        <v>466</v>
      </c>
      <c r="C508" s="32">
        <v>0</v>
      </c>
      <c r="D508" s="33">
        <v>8</v>
      </c>
      <c r="E508" s="33">
        <v>49</v>
      </c>
      <c r="F508" s="33">
        <v>85</v>
      </c>
      <c r="G508" s="33">
        <v>0</v>
      </c>
      <c r="H508" s="33">
        <v>0</v>
      </c>
      <c r="I508" s="33">
        <v>142</v>
      </c>
      <c r="J508" s="28"/>
      <c r="K508" s="28"/>
      <c r="L508" s="100"/>
    </row>
    <row r="509" spans="2:12">
      <c r="B509" s="26" t="s">
        <v>467</v>
      </c>
      <c r="C509" s="32">
        <v>0</v>
      </c>
      <c r="D509" s="33">
        <v>14</v>
      </c>
      <c r="E509" s="33">
        <v>39</v>
      </c>
      <c r="F509" s="33">
        <v>88</v>
      </c>
      <c r="G509" s="33">
        <v>0</v>
      </c>
      <c r="H509" s="33">
        <v>0</v>
      </c>
      <c r="I509" s="33">
        <v>141</v>
      </c>
      <c r="J509" s="28"/>
      <c r="K509" s="28"/>
      <c r="L509" s="100"/>
    </row>
    <row r="510" spans="2:12">
      <c r="B510" s="26" t="s">
        <v>468</v>
      </c>
      <c r="C510" s="32">
        <v>0</v>
      </c>
      <c r="D510" s="33">
        <v>14</v>
      </c>
      <c r="E510" s="33">
        <v>39</v>
      </c>
      <c r="F510" s="33">
        <v>78</v>
      </c>
      <c r="G510" s="33">
        <v>0</v>
      </c>
      <c r="H510" s="33">
        <v>0</v>
      </c>
      <c r="I510" s="33">
        <v>131</v>
      </c>
      <c r="J510" s="28"/>
      <c r="K510" s="28"/>
      <c r="L510" s="100"/>
    </row>
    <row r="511" spans="2:12">
      <c r="B511" s="26" t="s">
        <v>469</v>
      </c>
      <c r="C511" s="32">
        <v>0</v>
      </c>
      <c r="D511" s="33">
        <v>7</v>
      </c>
      <c r="E511" s="33">
        <v>28</v>
      </c>
      <c r="F511" s="33">
        <v>86</v>
      </c>
      <c r="G511" s="33">
        <v>0</v>
      </c>
      <c r="H511" s="33">
        <v>0</v>
      </c>
      <c r="I511" s="33">
        <v>121</v>
      </c>
      <c r="J511" s="28"/>
      <c r="K511" s="28"/>
      <c r="L511" s="100"/>
    </row>
    <row r="512" spans="2:12">
      <c r="B512" s="26" t="s">
        <v>470</v>
      </c>
      <c r="C512" s="32">
        <v>0</v>
      </c>
      <c r="D512" s="33">
        <v>6</v>
      </c>
      <c r="E512" s="33">
        <v>44</v>
      </c>
      <c r="F512" s="33">
        <v>107</v>
      </c>
      <c r="G512" s="33">
        <v>0</v>
      </c>
      <c r="H512" s="33">
        <v>0</v>
      </c>
      <c r="I512" s="33">
        <v>157</v>
      </c>
      <c r="J512" s="28"/>
      <c r="K512" s="28"/>
      <c r="L512" s="100"/>
    </row>
    <row r="513" spans="2:12">
      <c r="B513" s="26" t="s">
        <v>471</v>
      </c>
      <c r="C513" s="32">
        <v>0</v>
      </c>
      <c r="D513" s="33">
        <v>11</v>
      </c>
      <c r="E513" s="33">
        <v>39</v>
      </c>
      <c r="F513" s="33">
        <v>90</v>
      </c>
      <c r="G513" s="33">
        <v>0</v>
      </c>
      <c r="H513" s="33">
        <v>0</v>
      </c>
      <c r="I513" s="33">
        <v>140</v>
      </c>
      <c r="J513" s="28"/>
      <c r="K513" s="28"/>
      <c r="L513" s="100"/>
    </row>
    <row r="514" spans="2:12">
      <c r="B514" s="26" t="s">
        <v>472</v>
      </c>
      <c r="C514" s="32">
        <v>0</v>
      </c>
      <c r="D514" s="33">
        <v>11</v>
      </c>
      <c r="E514" s="33">
        <v>39</v>
      </c>
      <c r="F514" s="33">
        <v>88</v>
      </c>
      <c r="G514" s="33">
        <v>0</v>
      </c>
      <c r="H514" s="33">
        <v>0</v>
      </c>
      <c r="I514" s="33">
        <f>$G$219</f>
        <v>4</v>
      </c>
      <c r="J514" s="28"/>
      <c r="K514" s="28"/>
      <c r="L514" s="100"/>
    </row>
    <row r="515" spans="2:12">
      <c r="B515" s="26" t="s">
        <v>473</v>
      </c>
      <c r="C515" s="32">
        <v>0</v>
      </c>
      <c r="D515" s="33">
        <v>7</v>
      </c>
      <c r="E515" s="33">
        <v>37</v>
      </c>
      <c r="F515" s="33">
        <v>79</v>
      </c>
      <c r="G515" s="33">
        <v>0</v>
      </c>
      <c r="H515" s="33">
        <v>0</v>
      </c>
      <c r="I515" s="33">
        <v>123</v>
      </c>
      <c r="J515" s="28"/>
      <c r="K515" s="28"/>
      <c r="L515" s="100"/>
    </row>
    <row r="516" spans="2:12">
      <c r="B516" s="26" t="s">
        <v>474</v>
      </c>
      <c r="C516" s="32">
        <v>0</v>
      </c>
      <c r="D516" s="33">
        <v>8</v>
      </c>
      <c r="E516" s="33">
        <v>14</v>
      </c>
      <c r="F516" s="33">
        <v>85</v>
      </c>
      <c r="G516" s="33">
        <v>0</v>
      </c>
      <c r="H516" s="33">
        <v>0</v>
      </c>
      <c r="I516" s="33">
        <v>137</v>
      </c>
      <c r="J516" s="28"/>
      <c r="K516" s="28"/>
      <c r="L516" s="100"/>
    </row>
    <row r="517" spans="2:12">
      <c r="B517" s="26" t="s">
        <v>475</v>
      </c>
      <c r="C517" s="32">
        <v>0</v>
      </c>
      <c r="D517" s="33">
        <v>14</v>
      </c>
      <c r="E517" s="33">
        <v>45</v>
      </c>
      <c r="F517" s="33">
        <v>86</v>
      </c>
      <c r="G517" s="33">
        <v>0</v>
      </c>
      <c r="H517" s="33">
        <v>0</v>
      </c>
      <c r="I517" s="33">
        <v>145</v>
      </c>
      <c r="J517" s="28"/>
      <c r="K517" s="28"/>
      <c r="L517" s="100"/>
    </row>
    <row r="518" spans="2:12">
      <c r="B518" s="26" t="s">
        <v>476</v>
      </c>
      <c r="C518" s="32">
        <v>0</v>
      </c>
      <c r="D518" s="33">
        <v>14</v>
      </c>
      <c r="E518" s="33">
        <v>38</v>
      </c>
      <c r="F518" s="33">
        <v>71</v>
      </c>
      <c r="G518" s="33">
        <v>0</v>
      </c>
      <c r="H518" s="33">
        <v>0</v>
      </c>
      <c r="I518" s="33">
        <v>123</v>
      </c>
      <c r="J518" s="28"/>
      <c r="K518" s="28"/>
      <c r="L518" s="100"/>
    </row>
    <row r="519" spans="2:12">
      <c r="B519" s="26" t="s">
        <v>477</v>
      </c>
      <c r="C519" s="32">
        <v>0</v>
      </c>
      <c r="D519" s="33">
        <v>12</v>
      </c>
      <c r="E519" s="33">
        <v>59</v>
      </c>
      <c r="F519" s="33">
        <v>87</v>
      </c>
      <c r="G519" s="33">
        <v>0</v>
      </c>
      <c r="H519" s="33">
        <v>0</v>
      </c>
      <c r="I519" s="33">
        <v>158</v>
      </c>
      <c r="J519" s="28"/>
      <c r="K519" s="28"/>
      <c r="L519" s="100"/>
    </row>
    <row r="520" spans="2:12">
      <c r="B520" s="26" t="s">
        <v>478</v>
      </c>
      <c r="C520" s="32">
        <v>0</v>
      </c>
      <c r="D520" s="33">
        <v>12</v>
      </c>
      <c r="E520" s="33">
        <v>56</v>
      </c>
      <c r="F520" s="33">
        <v>93</v>
      </c>
      <c r="G520" s="33">
        <v>0</v>
      </c>
      <c r="H520" s="33">
        <v>0</v>
      </c>
      <c r="I520" s="33">
        <v>161</v>
      </c>
      <c r="J520" s="28"/>
      <c r="K520" s="28"/>
      <c r="L520" s="100"/>
    </row>
    <row r="521" spans="2:12">
      <c r="B521" s="26" t="s">
        <v>479</v>
      </c>
      <c r="C521" s="32">
        <v>0</v>
      </c>
      <c r="D521" s="33">
        <v>11</v>
      </c>
      <c r="E521" s="33">
        <v>65</v>
      </c>
      <c r="F521" s="33">
        <v>75</v>
      </c>
      <c r="G521" s="33">
        <v>0</v>
      </c>
      <c r="H521" s="33">
        <v>0</v>
      </c>
      <c r="I521" s="33">
        <v>151</v>
      </c>
      <c r="J521" s="28"/>
      <c r="K521" s="28"/>
      <c r="L521" s="100"/>
    </row>
    <row r="522" spans="2:12">
      <c r="B522" s="26" t="s">
        <v>480</v>
      </c>
      <c r="C522" s="32">
        <v>0</v>
      </c>
      <c r="D522" s="33">
        <v>7</v>
      </c>
      <c r="E522" s="33">
        <v>65</v>
      </c>
      <c r="F522" s="33">
        <v>82</v>
      </c>
      <c r="G522" s="33">
        <v>0</v>
      </c>
      <c r="H522" s="33">
        <v>0</v>
      </c>
      <c r="I522" s="33">
        <v>154</v>
      </c>
      <c r="J522" s="28"/>
      <c r="K522" s="28"/>
      <c r="L522" s="100"/>
    </row>
    <row r="523" spans="2:12">
      <c r="B523" s="26" t="s">
        <v>481</v>
      </c>
      <c r="C523" s="32">
        <v>0</v>
      </c>
      <c r="D523" s="33">
        <v>9</v>
      </c>
      <c r="E523" s="33">
        <v>62</v>
      </c>
      <c r="F523" s="33">
        <v>74</v>
      </c>
      <c r="G523" s="33">
        <v>0</v>
      </c>
      <c r="H523" s="33">
        <v>0</v>
      </c>
      <c r="I523" s="33">
        <v>145</v>
      </c>
      <c r="J523" s="28"/>
      <c r="K523" s="28"/>
      <c r="L523" s="100"/>
    </row>
    <row r="524" spans="2:12">
      <c r="B524" s="26" t="s">
        <v>482</v>
      </c>
      <c r="C524" s="32">
        <v>0</v>
      </c>
      <c r="D524" s="33">
        <v>12</v>
      </c>
      <c r="E524" s="33">
        <v>46</v>
      </c>
      <c r="F524" s="33">
        <v>75</v>
      </c>
      <c r="G524" s="33">
        <v>0</v>
      </c>
      <c r="H524" s="33">
        <v>0</v>
      </c>
      <c r="I524" s="33">
        <v>133</v>
      </c>
      <c r="J524" s="28"/>
      <c r="K524" s="28"/>
      <c r="L524" s="100"/>
    </row>
    <row r="525" spans="2:12">
      <c r="B525" s="26" t="s">
        <v>483</v>
      </c>
      <c r="C525" s="32">
        <v>0</v>
      </c>
      <c r="D525" s="33">
        <v>6</v>
      </c>
      <c r="E525" s="33">
        <v>49</v>
      </c>
      <c r="F525" s="33">
        <v>76</v>
      </c>
      <c r="G525" s="33">
        <v>0</v>
      </c>
      <c r="H525" s="33">
        <v>0</v>
      </c>
      <c r="I525" s="33">
        <v>131</v>
      </c>
      <c r="J525" s="28"/>
      <c r="K525" s="28"/>
      <c r="L525" s="100"/>
    </row>
    <row r="526" spans="2:12">
      <c r="B526" s="26" t="s">
        <v>484</v>
      </c>
      <c r="C526" s="32">
        <v>0</v>
      </c>
      <c r="D526" s="33">
        <v>18</v>
      </c>
      <c r="E526" s="33">
        <v>52</v>
      </c>
      <c r="F526" s="33">
        <v>94</v>
      </c>
      <c r="G526" s="33">
        <v>0</v>
      </c>
      <c r="H526" s="33">
        <v>0</v>
      </c>
      <c r="I526" s="33">
        <v>164</v>
      </c>
      <c r="J526" s="28"/>
      <c r="K526" s="28"/>
      <c r="L526" s="100"/>
    </row>
    <row r="527" spans="2:12">
      <c r="B527" s="26" t="s">
        <v>485</v>
      </c>
      <c r="C527" s="32">
        <v>0</v>
      </c>
      <c r="D527" s="33">
        <v>13</v>
      </c>
      <c r="E527" s="33">
        <v>64</v>
      </c>
      <c r="F527" s="33">
        <v>89</v>
      </c>
      <c r="G527" s="33">
        <v>0</v>
      </c>
      <c r="H527" s="33">
        <v>0</v>
      </c>
      <c r="I527" s="33">
        <v>166</v>
      </c>
      <c r="J527" s="28"/>
      <c r="K527" s="28"/>
      <c r="L527" s="100"/>
    </row>
    <row r="528" spans="2:12">
      <c r="B528" s="26" t="s">
        <v>486</v>
      </c>
      <c r="C528" s="32">
        <v>0</v>
      </c>
      <c r="D528" s="33">
        <v>5</v>
      </c>
      <c r="E528" s="33">
        <v>51</v>
      </c>
      <c r="F528" s="33">
        <v>75</v>
      </c>
      <c r="G528" s="33">
        <v>0</v>
      </c>
      <c r="H528" s="33">
        <v>0</v>
      </c>
      <c r="I528" s="33">
        <v>131</v>
      </c>
      <c r="J528" s="28"/>
      <c r="K528" s="28"/>
      <c r="L528" s="100"/>
    </row>
    <row r="529" spans="2:12">
      <c r="B529" s="26" t="s">
        <v>487</v>
      </c>
      <c r="C529" s="32">
        <v>0</v>
      </c>
      <c r="D529" s="33">
        <v>16</v>
      </c>
      <c r="E529" s="33">
        <v>61</v>
      </c>
      <c r="F529" s="33">
        <v>98</v>
      </c>
      <c r="G529" s="33">
        <v>0</v>
      </c>
      <c r="H529" s="33">
        <v>0</v>
      </c>
      <c r="I529" s="33">
        <v>175</v>
      </c>
      <c r="J529" s="28"/>
      <c r="K529" s="28"/>
      <c r="L529" s="100"/>
    </row>
    <row r="530" spans="2:12">
      <c r="B530" s="26" t="s">
        <v>488</v>
      </c>
      <c r="C530" s="32">
        <v>0</v>
      </c>
      <c r="D530" s="33">
        <v>18</v>
      </c>
      <c r="E530" s="33">
        <v>52</v>
      </c>
      <c r="F530" s="33">
        <v>84</v>
      </c>
      <c r="G530" s="33">
        <v>0</v>
      </c>
      <c r="H530" s="33">
        <v>0</v>
      </c>
      <c r="I530" s="33">
        <v>154</v>
      </c>
      <c r="J530" s="28"/>
      <c r="K530" s="28"/>
      <c r="L530" s="100"/>
    </row>
    <row r="531" spans="2:12">
      <c r="B531" s="26" t="s">
        <v>489</v>
      </c>
      <c r="C531" s="32">
        <v>0</v>
      </c>
      <c r="D531" s="33">
        <v>15</v>
      </c>
      <c r="E531" s="33">
        <v>46</v>
      </c>
      <c r="F531" s="33">
        <v>100</v>
      </c>
      <c r="G531" s="33">
        <v>0</v>
      </c>
      <c r="H531" s="33">
        <v>0</v>
      </c>
      <c r="I531" s="33">
        <v>161</v>
      </c>
      <c r="J531" s="28"/>
      <c r="K531" s="28"/>
      <c r="L531" s="100"/>
    </row>
    <row r="532" spans="2:12">
      <c r="B532" s="26" t="s">
        <v>490</v>
      </c>
      <c r="C532" s="32">
        <v>0</v>
      </c>
      <c r="D532" s="33">
        <v>16</v>
      </c>
      <c r="E532" s="33">
        <v>42</v>
      </c>
      <c r="F532" s="33">
        <v>87</v>
      </c>
      <c r="G532" s="33">
        <v>0</v>
      </c>
      <c r="H532" s="33">
        <v>0</v>
      </c>
      <c r="I532" s="33">
        <v>145</v>
      </c>
      <c r="J532" s="28"/>
      <c r="K532" s="28"/>
      <c r="L532" s="100"/>
    </row>
    <row r="533" spans="2:12">
      <c r="B533" s="26" t="s">
        <v>491</v>
      </c>
      <c r="C533" s="32">
        <v>0</v>
      </c>
      <c r="D533" s="33">
        <v>9</v>
      </c>
      <c r="E533" s="33">
        <v>31</v>
      </c>
      <c r="F533" s="33">
        <v>84</v>
      </c>
      <c r="G533" s="33">
        <v>0</v>
      </c>
      <c r="H533" s="33">
        <v>0</v>
      </c>
      <c r="I533" s="33">
        <v>124</v>
      </c>
      <c r="J533" s="28"/>
      <c r="K533" s="28"/>
      <c r="L533" s="100"/>
    </row>
    <row r="534" spans="2:12">
      <c r="B534" s="26" t="s">
        <v>492</v>
      </c>
      <c r="C534" s="32">
        <v>0</v>
      </c>
      <c r="D534" s="33">
        <v>14</v>
      </c>
      <c r="E534" s="33">
        <v>35</v>
      </c>
      <c r="F534" s="33">
        <v>83</v>
      </c>
      <c r="G534" s="33">
        <v>0</v>
      </c>
      <c r="H534" s="33">
        <v>0</v>
      </c>
      <c r="I534" s="33">
        <v>132</v>
      </c>
      <c r="J534" s="28"/>
      <c r="K534" s="28"/>
      <c r="L534" s="100"/>
    </row>
    <row r="535" spans="2:12">
      <c r="B535" s="26" t="s">
        <v>493</v>
      </c>
      <c r="C535" s="32">
        <v>0</v>
      </c>
      <c r="D535" s="33">
        <v>7</v>
      </c>
      <c r="E535" s="33">
        <v>44</v>
      </c>
      <c r="F535" s="33">
        <v>67</v>
      </c>
      <c r="G535" s="33">
        <v>0</v>
      </c>
      <c r="H535" s="33">
        <v>0</v>
      </c>
      <c r="I535" s="33">
        <v>118</v>
      </c>
      <c r="J535" s="28"/>
      <c r="K535" s="28"/>
      <c r="L535" s="100"/>
    </row>
    <row r="536" spans="2:12">
      <c r="B536" s="26" t="s">
        <v>494</v>
      </c>
      <c r="C536" s="32">
        <v>0</v>
      </c>
      <c r="D536" s="33">
        <v>7</v>
      </c>
      <c r="E536" s="33">
        <v>49</v>
      </c>
      <c r="F536" s="33">
        <v>94</v>
      </c>
      <c r="G536" s="33">
        <v>0</v>
      </c>
      <c r="H536" s="33">
        <v>0</v>
      </c>
      <c r="I536" s="33">
        <v>150</v>
      </c>
      <c r="J536" s="28"/>
      <c r="K536" s="28"/>
      <c r="L536" s="100"/>
    </row>
    <row r="537" spans="2:12">
      <c r="B537" s="26" t="s">
        <v>495</v>
      </c>
      <c r="C537" s="32">
        <v>0</v>
      </c>
      <c r="D537" s="33">
        <v>13</v>
      </c>
      <c r="E537" s="33">
        <v>54</v>
      </c>
      <c r="F537" s="33">
        <v>86</v>
      </c>
      <c r="G537" s="33">
        <v>0</v>
      </c>
      <c r="H537" s="33">
        <v>0</v>
      </c>
      <c r="I537" s="33">
        <v>153</v>
      </c>
      <c r="J537" s="28"/>
      <c r="K537" s="28"/>
      <c r="L537" s="100"/>
    </row>
    <row r="538" spans="2:12">
      <c r="B538" s="26" t="s">
        <v>496</v>
      </c>
      <c r="C538" s="32">
        <v>0</v>
      </c>
      <c r="D538" s="33">
        <v>11</v>
      </c>
      <c r="E538" s="33">
        <v>41</v>
      </c>
      <c r="F538" s="33">
        <v>69</v>
      </c>
      <c r="G538" s="33">
        <v>0</v>
      </c>
      <c r="H538" s="33">
        <v>0</v>
      </c>
      <c r="I538" s="33">
        <v>121</v>
      </c>
      <c r="J538" s="28"/>
      <c r="K538" s="28"/>
      <c r="L538" s="100"/>
    </row>
    <row r="539" spans="2:12">
      <c r="B539" s="26" t="s">
        <v>497</v>
      </c>
      <c r="C539" s="32">
        <v>0</v>
      </c>
      <c r="D539" s="33">
        <v>13</v>
      </c>
      <c r="E539" s="33">
        <v>33</v>
      </c>
      <c r="F539" s="33">
        <v>75</v>
      </c>
      <c r="G539" s="33">
        <v>0</v>
      </c>
      <c r="H539" s="33">
        <v>0</v>
      </c>
      <c r="I539" s="33">
        <v>121</v>
      </c>
      <c r="J539" s="28"/>
      <c r="K539" s="28"/>
      <c r="L539" s="100"/>
    </row>
    <row r="540" spans="2:12">
      <c r="B540" s="26" t="s">
        <v>498</v>
      </c>
      <c r="C540" s="32">
        <v>0</v>
      </c>
      <c r="D540" s="33">
        <v>8</v>
      </c>
      <c r="E540" s="33">
        <v>34</v>
      </c>
      <c r="F540" s="33">
        <v>117</v>
      </c>
      <c r="G540" s="33">
        <v>0</v>
      </c>
      <c r="H540" s="33">
        <v>0</v>
      </c>
      <c r="I540" s="33">
        <v>159</v>
      </c>
      <c r="J540" s="28"/>
      <c r="K540" s="28"/>
      <c r="L540" s="100"/>
    </row>
    <row r="541" spans="2:12">
      <c r="B541" s="26" t="s">
        <v>499</v>
      </c>
      <c r="C541" s="32">
        <v>0</v>
      </c>
      <c r="D541" s="33">
        <v>8</v>
      </c>
      <c r="E541" s="33">
        <v>38</v>
      </c>
      <c r="F541" s="33">
        <v>103</v>
      </c>
      <c r="G541" s="33">
        <v>0</v>
      </c>
      <c r="H541" s="33">
        <v>0</v>
      </c>
      <c r="I541" s="33">
        <v>149</v>
      </c>
      <c r="J541" s="28"/>
      <c r="K541" s="28"/>
      <c r="L541" s="100"/>
    </row>
    <row r="542" spans="2:12">
      <c r="B542" s="26" t="s">
        <v>500</v>
      </c>
      <c r="C542" s="32">
        <v>0</v>
      </c>
      <c r="D542" s="33">
        <v>13</v>
      </c>
      <c r="E542" s="33">
        <v>24</v>
      </c>
      <c r="F542" s="33">
        <v>92</v>
      </c>
      <c r="G542" s="33">
        <v>0</v>
      </c>
      <c r="H542" s="33">
        <v>0</v>
      </c>
      <c r="I542" s="33">
        <v>129</v>
      </c>
      <c r="J542" s="28"/>
      <c r="K542" s="28"/>
      <c r="L542" s="100"/>
    </row>
    <row r="543" spans="2:12">
      <c r="B543" s="26" t="s">
        <v>501</v>
      </c>
      <c r="C543" s="32">
        <v>0</v>
      </c>
      <c r="D543" s="33">
        <v>11</v>
      </c>
      <c r="E543" s="33">
        <v>29</v>
      </c>
      <c r="F543" s="33">
        <v>86</v>
      </c>
      <c r="G543" s="33">
        <v>0</v>
      </c>
      <c r="H543" s="33">
        <v>0</v>
      </c>
      <c r="I543" s="33">
        <v>126</v>
      </c>
      <c r="J543" s="28"/>
      <c r="K543" s="28"/>
      <c r="L543" s="100"/>
    </row>
    <row r="544" spans="2:12">
      <c r="B544" s="26" t="s">
        <v>502</v>
      </c>
      <c r="C544" s="32">
        <v>0</v>
      </c>
      <c r="D544" s="33">
        <v>14</v>
      </c>
      <c r="E544" s="33">
        <v>37</v>
      </c>
      <c r="F544" s="33">
        <v>98</v>
      </c>
      <c r="G544" s="33">
        <v>0</v>
      </c>
      <c r="H544" s="33">
        <v>0</v>
      </c>
      <c r="I544" s="33">
        <v>149</v>
      </c>
      <c r="J544" s="28"/>
      <c r="K544" s="28"/>
      <c r="L544" s="100"/>
    </row>
    <row r="545" spans="2:12">
      <c r="B545" s="26" t="s">
        <v>503</v>
      </c>
      <c r="C545" s="32">
        <v>0</v>
      </c>
      <c r="D545" s="33">
        <v>27</v>
      </c>
      <c r="E545" s="33">
        <v>45</v>
      </c>
      <c r="F545" s="33">
        <v>103</v>
      </c>
      <c r="G545" s="33">
        <v>0</v>
      </c>
      <c r="H545" s="33">
        <v>0</v>
      </c>
      <c r="I545" s="33">
        <v>175</v>
      </c>
      <c r="J545" s="28"/>
      <c r="K545" s="28"/>
      <c r="L545" s="100"/>
    </row>
    <row r="546" spans="2:12">
      <c r="B546" s="26" t="s">
        <v>504</v>
      </c>
      <c r="C546" s="32">
        <v>0</v>
      </c>
      <c r="D546" s="33">
        <v>19</v>
      </c>
      <c r="E546" s="33">
        <v>35</v>
      </c>
      <c r="F546" s="33">
        <v>90</v>
      </c>
      <c r="G546" s="33">
        <v>0</v>
      </c>
      <c r="H546" s="33">
        <v>0</v>
      </c>
      <c r="I546" s="33">
        <v>144</v>
      </c>
      <c r="J546" s="28"/>
      <c r="K546" s="28"/>
      <c r="L546" s="100"/>
    </row>
    <row r="547" spans="2:12">
      <c r="B547" s="26" t="s">
        <v>505</v>
      </c>
      <c r="C547" s="32">
        <v>0</v>
      </c>
      <c r="D547" s="33">
        <v>24</v>
      </c>
      <c r="E547" s="33">
        <v>39</v>
      </c>
      <c r="F547" s="33">
        <v>68</v>
      </c>
      <c r="G547" s="33">
        <v>0</v>
      </c>
      <c r="H547" s="33">
        <v>0</v>
      </c>
      <c r="I547" s="33">
        <v>131</v>
      </c>
      <c r="J547" s="28"/>
      <c r="K547" s="28"/>
      <c r="L547" s="100"/>
    </row>
    <row r="548" spans="2:12">
      <c r="B548" s="26" t="s">
        <v>506</v>
      </c>
      <c r="C548" s="32">
        <v>0</v>
      </c>
      <c r="D548" s="33">
        <v>14</v>
      </c>
      <c r="E548" s="33">
        <v>23</v>
      </c>
      <c r="F548" s="33">
        <v>67</v>
      </c>
      <c r="G548" s="33">
        <v>0</v>
      </c>
      <c r="H548" s="33">
        <v>0</v>
      </c>
      <c r="I548" s="33">
        <v>104</v>
      </c>
      <c r="J548" s="28"/>
      <c r="K548" s="28"/>
      <c r="L548" s="100"/>
    </row>
    <row r="549" spans="2:12">
      <c r="B549" s="26" t="s">
        <v>507</v>
      </c>
      <c r="C549" s="32">
        <v>0</v>
      </c>
      <c r="D549" s="33">
        <v>14</v>
      </c>
      <c r="E549" s="33">
        <v>24</v>
      </c>
      <c r="F549" s="33">
        <v>69</v>
      </c>
      <c r="G549" s="33">
        <v>0</v>
      </c>
      <c r="H549" s="33">
        <v>0</v>
      </c>
      <c r="I549" s="33">
        <v>107</v>
      </c>
      <c r="J549" s="28"/>
      <c r="K549" s="28"/>
      <c r="L549" s="100"/>
    </row>
    <row r="550" spans="2:12">
      <c r="B550" s="26" t="s">
        <v>508</v>
      </c>
      <c r="C550" s="32">
        <v>0</v>
      </c>
      <c r="D550" s="33">
        <v>9</v>
      </c>
      <c r="E550" s="33">
        <v>27</v>
      </c>
      <c r="F550" s="33">
        <v>51</v>
      </c>
      <c r="G550" s="33">
        <v>0</v>
      </c>
      <c r="H550" s="33">
        <v>0</v>
      </c>
      <c r="I550" s="33">
        <v>87</v>
      </c>
      <c r="J550" s="28"/>
      <c r="K550" s="28"/>
      <c r="L550" s="100"/>
    </row>
    <row r="551" spans="2:12">
      <c r="B551" s="26" t="s">
        <v>509</v>
      </c>
      <c r="C551" s="32">
        <v>0</v>
      </c>
      <c r="D551" s="33">
        <v>9</v>
      </c>
      <c r="E551" s="33">
        <v>32</v>
      </c>
      <c r="F551" s="33">
        <v>82</v>
      </c>
      <c r="G551" s="33">
        <v>0</v>
      </c>
      <c r="H551" s="33">
        <v>0</v>
      </c>
      <c r="I551" s="33">
        <v>123</v>
      </c>
      <c r="J551" s="28"/>
      <c r="K551" s="28"/>
      <c r="L551" s="100"/>
    </row>
    <row r="552" spans="2:12">
      <c r="B552" s="26" t="s">
        <v>510</v>
      </c>
      <c r="C552" s="32">
        <v>0</v>
      </c>
      <c r="D552" s="33">
        <v>10</v>
      </c>
      <c r="E552" s="33">
        <v>27</v>
      </c>
      <c r="F552" s="33">
        <v>80</v>
      </c>
      <c r="G552" s="33">
        <v>0</v>
      </c>
      <c r="H552" s="33">
        <v>0</v>
      </c>
      <c r="I552" s="33">
        <v>117</v>
      </c>
      <c r="J552" s="28"/>
      <c r="K552" s="28"/>
      <c r="L552" s="100"/>
    </row>
    <row r="553" spans="2:12">
      <c r="B553" s="26" t="s">
        <v>961</v>
      </c>
      <c r="C553" s="32">
        <v>0</v>
      </c>
      <c r="D553" s="33">
        <v>10</v>
      </c>
      <c r="E553" s="33">
        <v>30</v>
      </c>
      <c r="F553" s="33">
        <v>82</v>
      </c>
      <c r="G553" s="33">
        <v>0</v>
      </c>
      <c r="H553" s="33">
        <v>0</v>
      </c>
      <c r="I553" s="33">
        <v>122</v>
      </c>
      <c r="J553" s="28"/>
      <c r="K553" s="28"/>
      <c r="L553" s="100"/>
    </row>
    <row r="554" spans="2:12">
      <c r="B554" s="26" t="s">
        <v>963</v>
      </c>
      <c r="C554" s="32">
        <v>0</v>
      </c>
      <c r="D554" s="33">
        <v>11</v>
      </c>
      <c r="E554" s="33">
        <v>29</v>
      </c>
      <c r="F554" s="33">
        <v>70</v>
      </c>
      <c r="G554" s="33">
        <v>0</v>
      </c>
      <c r="H554" s="33">
        <v>0</v>
      </c>
      <c r="I554" s="33">
        <v>110</v>
      </c>
      <c r="J554" s="28"/>
      <c r="K554" s="28"/>
      <c r="L554" s="100"/>
    </row>
    <row r="555" spans="2:12">
      <c r="B555" s="26" t="s">
        <v>965</v>
      </c>
      <c r="C555" s="32">
        <v>0</v>
      </c>
      <c r="D555" s="33">
        <v>14</v>
      </c>
      <c r="E555" s="33">
        <v>41</v>
      </c>
      <c r="F555" s="33">
        <v>88</v>
      </c>
      <c r="G555" s="33">
        <v>0</v>
      </c>
      <c r="H555" s="33">
        <v>0</v>
      </c>
      <c r="I555" s="33">
        <v>143</v>
      </c>
      <c r="J555" s="28"/>
      <c r="K555" s="28"/>
      <c r="L555" s="100"/>
    </row>
    <row r="556" spans="2:12">
      <c r="B556" s="26" t="s">
        <v>967</v>
      </c>
      <c r="C556" s="32">
        <v>0</v>
      </c>
      <c r="D556" s="33">
        <v>14</v>
      </c>
      <c r="E556" s="33">
        <v>40</v>
      </c>
      <c r="F556" s="33">
        <v>73</v>
      </c>
      <c r="G556" s="33">
        <v>0</v>
      </c>
      <c r="H556" s="33">
        <v>0</v>
      </c>
      <c r="I556" s="33">
        <v>127</v>
      </c>
      <c r="J556" s="28"/>
      <c r="K556" s="28"/>
      <c r="L556" s="100"/>
    </row>
    <row r="557" spans="2:12">
      <c r="B557" s="26" t="s">
        <v>970</v>
      </c>
      <c r="C557" s="32">
        <v>0</v>
      </c>
      <c r="D557" s="33">
        <v>9</v>
      </c>
      <c r="E557" s="33">
        <v>38</v>
      </c>
      <c r="F557" s="33">
        <v>70</v>
      </c>
      <c r="G557" s="33">
        <v>0</v>
      </c>
      <c r="H557" s="33">
        <v>0</v>
      </c>
      <c r="I557" s="33">
        <v>117</v>
      </c>
      <c r="J557" s="28"/>
      <c r="K557" s="28"/>
      <c r="L557" s="100"/>
    </row>
    <row r="558" spans="2:12">
      <c r="B558" s="26" t="s">
        <v>972</v>
      </c>
      <c r="C558" s="32">
        <v>0</v>
      </c>
      <c r="D558" s="33">
        <v>10</v>
      </c>
      <c r="E558" s="33">
        <v>31</v>
      </c>
      <c r="F558" s="33">
        <v>90</v>
      </c>
      <c r="G558" s="33">
        <v>0</v>
      </c>
      <c r="H558" s="33">
        <v>0</v>
      </c>
      <c r="I558" s="33">
        <v>131</v>
      </c>
      <c r="J558" s="28"/>
      <c r="K558" s="28"/>
      <c r="L558" s="100"/>
    </row>
    <row r="559" spans="2:12">
      <c r="B559" s="26" t="s">
        <v>973</v>
      </c>
      <c r="C559" s="32">
        <v>0</v>
      </c>
      <c r="D559" s="33">
        <v>18</v>
      </c>
      <c r="E559" s="33">
        <v>38</v>
      </c>
      <c r="F559" s="33">
        <v>95</v>
      </c>
      <c r="G559" s="33">
        <v>0</v>
      </c>
      <c r="H559" s="33">
        <v>0</v>
      </c>
      <c r="I559" s="33">
        <v>151</v>
      </c>
      <c r="J559" s="28"/>
      <c r="K559" s="28"/>
      <c r="L559" s="100"/>
    </row>
    <row r="560" spans="2:12">
      <c r="B560" s="26" t="s">
        <v>976</v>
      </c>
      <c r="C560" s="32">
        <v>0</v>
      </c>
      <c r="D560" s="33">
        <v>10</v>
      </c>
      <c r="E560" s="33">
        <v>31</v>
      </c>
      <c r="F560" s="33">
        <v>84</v>
      </c>
      <c r="G560" s="33">
        <v>0</v>
      </c>
      <c r="H560" s="33">
        <v>0</v>
      </c>
      <c r="I560" s="33">
        <v>125</v>
      </c>
      <c r="J560" s="28"/>
      <c r="K560" s="28"/>
      <c r="L560" s="100"/>
    </row>
    <row r="561" spans="2:12">
      <c r="B561" s="26" t="s">
        <v>979</v>
      </c>
      <c r="C561" s="32">
        <v>0</v>
      </c>
      <c r="D561" s="33">
        <v>15</v>
      </c>
      <c r="E561" s="33">
        <v>29</v>
      </c>
      <c r="F561" s="33">
        <v>75</v>
      </c>
      <c r="G561" s="33">
        <v>0</v>
      </c>
      <c r="H561" s="33">
        <v>0</v>
      </c>
      <c r="I561" s="33">
        <v>119</v>
      </c>
      <c r="J561" s="28"/>
      <c r="K561" s="28"/>
      <c r="L561" s="100"/>
    </row>
    <row r="562" spans="2:12">
      <c r="B562" s="26" t="s">
        <v>981</v>
      </c>
      <c r="C562" s="32">
        <v>0</v>
      </c>
      <c r="D562" s="33">
        <v>11</v>
      </c>
      <c r="E562" s="33">
        <v>47</v>
      </c>
      <c r="F562" s="33">
        <v>73</v>
      </c>
      <c r="G562" s="33">
        <v>0</v>
      </c>
      <c r="H562" s="33">
        <v>0</v>
      </c>
      <c r="I562" s="33">
        <v>131</v>
      </c>
      <c r="J562" s="28"/>
      <c r="K562" s="28"/>
      <c r="L562" s="100"/>
    </row>
    <row r="563" spans="2:12">
      <c r="B563" s="26" t="s">
        <v>984</v>
      </c>
      <c r="C563" s="32">
        <v>0</v>
      </c>
      <c r="D563" s="33">
        <v>14</v>
      </c>
      <c r="E563" s="33">
        <v>32</v>
      </c>
      <c r="F563" s="33">
        <v>87</v>
      </c>
      <c r="G563" s="33">
        <v>0</v>
      </c>
      <c r="H563" s="33">
        <v>0</v>
      </c>
      <c r="I563" s="33">
        <v>133</v>
      </c>
      <c r="J563" s="28"/>
      <c r="K563" s="28"/>
      <c r="L563" s="100"/>
    </row>
    <row r="564" spans="2:12">
      <c r="B564" s="26" t="s">
        <v>986</v>
      </c>
      <c r="C564" s="32">
        <v>0</v>
      </c>
      <c r="D564" s="33">
        <v>17</v>
      </c>
      <c r="E564" s="33">
        <v>33</v>
      </c>
      <c r="F564" s="33">
        <v>79</v>
      </c>
      <c r="G564" s="33">
        <v>0</v>
      </c>
      <c r="H564" s="33">
        <v>0</v>
      </c>
      <c r="I564" s="33">
        <v>129</v>
      </c>
      <c r="J564" s="28"/>
      <c r="K564" s="28"/>
      <c r="L564" s="100"/>
    </row>
    <row r="565" spans="2:12">
      <c r="B565" s="26" t="s">
        <v>988</v>
      </c>
      <c r="C565" s="32">
        <v>0</v>
      </c>
      <c r="D565" s="33">
        <v>15</v>
      </c>
      <c r="E565" s="33">
        <v>43</v>
      </c>
      <c r="F565" s="33">
        <v>102</v>
      </c>
      <c r="G565" s="33">
        <v>0</v>
      </c>
      <c r="H565" s="33">
        <v>0</v>
      </c>
      <c r="I565" s="33">
        <v>160</v>
      </c>
      <c r="J565" s="28"/>
      <c r="K565" s="28"/>
      <c r="L565" s="100"/>
    </row>
    <row r="566" spans="2:12">
      <c r="B566" s="26" t="s">
        <v>990</v>
      </c>
      <c r="C566" s="32">
        <v>0</v>
      </c>
      <c r="D566" s="33">
        <v>18</v>
      </c>
      <c r="E566" s="33">
        <v>45</v>
      </c>
      <c r="F566" s="33">
        <v>89</v>
      </c>
      <c r="G566" s="33">
        <v>0</v>
      </c>
      <c r="H566" s="33">
        <v>0</v>
      </c>
      <c r="I566" s="33">
        <v>152</v>
      </c>
      <c r="J566" s="28"/>
      <c r="K566" s="28"/>
      <c r="L566" s="100"/>
    </row>
    <row r="567" spans="2:12">
      <c r="B567" s="26" t="s">
        <v>991</v>
      </c>
      <c r="C567" s="32">
        <v>0</v>
      </c>
      <c r="D567" s="33">
        <v>8</v>
      </c>
      <c r="E567" s="33">
        <v>28</v>
      </c>
      <c r="F567" s="33">
        <v>86</v>
      </c>
      <c r="G567" s="33">
        <v>0</v>
      </c>
      <c r="H567" s="33">
        <v>0</v>
      </c>
      <c r="I567" s="33">
        <v>122</v>
      </c>
      <c r="J567" s="28"/>
      <c r="K567" s="28"/>
      <c r="L567" s="100"/>
    </row>
    <row r="568" spans="2:12">
      <c r="B568" s="26" t="s">
        <v>994</v>
      </c>
      <c r="C568" s="32">
        <v>0</v>
      </c>
      <c r="D568" s="33">
        <v>19</v>
      </c>
      <c r="E568" s="33">
        <v>36</v>
      </c>
      <c r="F568" s="33">
        <v>80</v>
      </c>
      <c r="G568" s="33">
        <v>0</v>
      </c>
      <c r="H568" s="33">
        <v>0</v>
      </c>
      <c r="I568" s="33">
        <v>135</v>
      </c>
      <c r="J568" s="28"/>
      <c r="K568" s="28"/>
      <c r="L568" s="100"/>
    </row>
    <row r="569" spans="2:12">
      <c r="B569" s="26" t="s">
        <v>995</v>
      </c>
      <c r="C569" s="32">
        <v>0</v>
      </c>
      <c r="D569" s="33">
        <v>13</v>
      </c>
      <c r="E569" s="33">
        <v>43</v>
      </c>
      <c r="F569" s="33">
        <v>87</v>
      </c>
      <c r="G569" s="33">
        <v>0</v>
      </c>
      <c r="H569" s="33">
        <v>0</v>
      </c>
      <c r="I569" s="33">
        <v>143</v>
      </c>
      <c r="J569" s="28"/>
      <c r="K569" s="28"/>
      <c r="L569" s="100"/>
    </row>
    <row r="570" spans="2:12">
      <c r="B570" s="26" t="s">
        <v>997</v>
      </c>
      <c r="C570" s="32">
        <v>0</v>
      </c>
      <c r="D570" s="33">
        <v>9</v>
      </c>
      <c r="E570" s="33">
        <v>47</v>
      </c>
      <c r="F570" s="33">
        <v>99</v>
      </c>
      <c r="G570" s="33">
        <v>0</v>
      </c>
      <c r="H570" s="33">
        <v>0</v>
      </c>
      <c r="I570" s="33">
        <v>155</v>
      </c>
      <c r="J570" s="28"/>
      <c r="K570" s="28"/>
      <c r="L570" s="100"/>
    </row>
    <row r="571" spans="2:12">
      <c r="B571" s="26" t="s">
        <v>999</v>
      </c>
      <c r="C571" s="32">
        <v>0</v>
      </c>
      <c r="D571" s="33">
        <v>16</v>
      </c>
      <c r="E571" s="33">
        <v>34</v>
      </c>
      <c r="F571" s="33">
        <v>89</v>
      </c>
      <c r="G571" s="33">
        <v>0</v>
      </c>
      <c r="H571" s="33">
        <v>0</v>
      </c>
      <c r="I571" s="33">
        <v>139</v>
      </c>
      <c r="J571" s="28"/>
      <c r="K571" s="28"/>
      <c r="L571" s="100"/>
    </row>
    <row r="572" spans="2:12" ht="11.25" customHeight="1">
      <c r="B572" s="26" t="s">
        <v>1001</v>
      </c>
      <c r="C572" s="32">
        <v>0</v>
      </c>
      <c r="D572" s="33">
        <v>19</v>
      </c>
      <c r="E572" s="33">
        <v>32</v>
      </c>
      <c r="F572" s="33">
        <v>73</v>
      </c>
      <c r="G572" s="33">
        <v>0</v>
      </c>
      <c r="H572" s="33">
        <v>0</v>
      </c>
      <c r="I572" s="33">
        <v>124</v>
      </c>
      <c r="J572" s="28"/>
      <c r="K572" s="28"/>
      <c r="L572" s="100"/>
    </row>
    <row r="573" spans="2:12" ht="11.25" customHeight="1">
      <c r="B573" s="26" t="s">
        <v>1002</v>
      </c>
      <c r="C573" s="32">
        <v>0</v>
      </c>
      <c r="D573" s="33">
        <v>11</v>
      </c>
      <c r="E573" s="33">
        <v>42</v>
      </c>
      <c r="F573" s="33">
        <v>89</v>
      </c>
      <c r="G573" s="33">
        <v>0</v>
      </c>
      <c r="H573" s="33">
        <v>0</v>
      </c>
      <c r="I573" s="33">
        <v>142</v>
      </c>
      <c r="J573" s="28"/>
      <c r="K573" s="28"/>
      <c r="L573" s="100"/>
    </row>
    <row r="574" spans="2:12" ht="11.25" customHeight="1">
      <c r="B574" s="26" t="s">
        <v>1006</v>
      </c>
      <c r="C574" s="32">
        <v>0</v>
      </c>
      <c r="D574" s="33">
        <v>8</v>
      </c>
      <c r="E574" s="33">
        <v>42</v>
      </c>
      <c r="F574" s="33">
        <v>85</v>
      </c>
      <c r="G574" s="33">
        <v>0</v>
      </c>
      <c r="H574" s="33">
        <v>0</v>
      </c>
      <c r="I574" s="33">
        <v>135</v>
      </c>
      <c r="J574" s="28"/>
      <c r="K574" s="28"/>
      <c r="L574" s="100"/>
    </row>
    <row r="575" spans="2:12" ht="11.25" customHeight="1">
      <c r="B575" s="26" t="s">
        <v>1007</v>
      </c>
      <c r="C575" s="32">
        <v>0</v>
      </c>
      <c r="D575" s="33">
        <v>4</v>
      </c>
      <c r="E575" s="33">
        <v>61</v>
      </c>
      <c r="F575" s="33">
        <v>79</v>
      </c>
      <c r="G575" s="33">
        <v>0</v>
      </c>
      <c r="H575" s="33">
        <v>0</v>
      </c>
      <c r="I575" s="33">
        <v>144</v>
      </c>
      <c r="J575" s="28"/>
      <c r="K575" s="28"/>
      <c r="L575" s="100"/>
    </row>
    <row r="576" spans="2:12" ht="11.25" customHeight="1">
      <c r="B576" s="26" t="s">
        <v>1009</v>
      </c>
      <c r="C576" s="32">
        <v>0</v>
      </c>
      <c r="D576" s="33">
        <v>6</v>
      </c>
      <c r="E576" s="33">
        <v>57</v>
      </c>
      <c r="F576" s="33">
        <v>83</v>
      </c>
      <c r="G576" s="33">
        <v>0</v>
      </c>
      <c r="H576" s="33">
        <v>0</v>
      </c>
      <c r="I576" s="33">
        <v>146</v>
      </c>
      <c r="J576" s="28"/>
      <c r="K576" s="28"/>
      <c r="L576" s="100"/>
    </row>
    <row r="577" spans="2:12" ht="11.25" customHeight="1">
      <c r="B577" s="26" t="s">
        <v>1011</v>
      </c>
      <c r="C577" s="32">
        <v>0</v>
      </c>
      <c r="D577" s="33">
        <v>8</v>
      </c>
      <c r="E577" s="33">
        <v>68</v>
      </c>
      <c r="F577" s="33">
        <v>80</v>
      </c>
      <c r="G577" s="33">
        <v>0</v>
      </c>
      <c r="H577" s="33">
        <v>0</v>
      </c>
      <c r="I577" s="33">
        <v>156</v>
      </c>
      <c r="J577" s="28"/>
      <c r="K577" s="28"/>
      <c r="L577" s="100"/>
    </row>
    <row r="578" spans="2:12" ht="11.25" customHeight="1">
      <c r="B578" s="26" t="s">
        <v>1013</v>
      </c>
      <c r="C578" s="32">
        <v>0</v>
      </c>
      <c r="D578" s="33">
        <v>11</v>
      </c>
      <c r="E578" s="33">
        <v>69</v>
      </c>
      <c r="F578" s="33">
        <v>83</v>
      </c>
      <c r="G578" s="33">
        <v>0</v>
      </c>
      <c r="H578" s="33">
        <v>0</v>
      </c>
      <c r="I578" s="33">
        <v>163</v>
      </c>
      <c r="J578" s="28"/>
      <c r="K578" s="28"/>
      <c r="L578" s="100"/>
    </row>
    <row r="579" spans="2:12" ht="11.25" customHeight="1">
      <c r="B579" s="26" t="s">
        <v>1016</v>
      </c>
      <c r="C579" s="32">
        <v>0</v>
      </c>
      <c r="D579" s="33">
        <v>9</v>
      </c>
      <c r="E579" s="33">
        <v>59</v>
      </c>
      <c r="F579" s="33">
        <v>88</v>
      </c>
      <c r="G579" s="33">
        <v>0</v>
      </c>
      <c r="H579" s="33">
        <v>0</v>
      </c>
      <c r="I579" s="33">
        <v>156</v>
      </c>
      <c r="J579" s="28"/>
      <c r="K579" s="28"/>
      <c r="L579" s="100"/>
    </row>
    <row r="580" spans="2:12" ht="11.25" customHeight="1">
      <c r="B580" s="26" t="s">
        <v>1017</v>
      </c>
      <c r="C580" s="32">
        <v>0</v>
      </c>
      <c r="D580" s="33">
        <v>2</v>
      </c>
      <c r="E580" s="33">
        <v>49</v>
      </c>
      <c r="F580" s="33">
        <v>75</v>
      </c>
      <c r="G580" s="33">
        <v>0</v>
      </c>
      <c r="H580" s="33">
        <v>0</v>
      </c>
      <c r="I580" s="33">
        <v>126</v>
      </c>
      <c r="J580" s="28"/>
      <c r="K580" s="28"/>
      <c r="L580" s="100"/>
    </row>
    <row r="581" spans="2:12" ht="11.25" customHeight="1">
      <c r="B581" s="26" t="s">
        <v>1020</v>
      </c>
      <c r="C581" s="32">
        <v>0</v>
      </c>
      <c r="D581" s="33">
        <v>8</v>
      </c>
      <c r="E581" s="33">
        <v>45</v>
      </c>
      <c r="F581" s="33">
        <v>78</v>
      </c>
      <c r="G581" s="33">
        <v>0</v>
      </c>
      <c r="H581" s="33">
        <v>0</v>
      </c>
      <c r="I581" s="33">
        <v>131</v>
      </c>
      <c r="J581" s="28"/>
      <c r="K581" s="28"/>
      <c r="L581" s="100"/>
    </row>
    <row r="582" spans="2:12" ht="11.25" customHeight="1">
      <c r="B582" s="26" t="s">
        <v>1021</v>
      </c>
      <c r="C582" s="32">
        <v>0</v>
      </c>
      <c r="D582" s="33">
        <v>10</v>
      </c>
      <c r="E582" s="33">
        <v>42</v>
      </c>
      <c r="F582" s="33">
        <v>78</v>
      </c>
      <c r="G582" s="33">
        <v>0</v>
      </c>
      <c r="H582" s="33">
        <v>0</v>
      </c>
      <c r="I582" s="33">
        <v>130</v>
      </c>
      <c r="J582" s="28"/>
      <c r="K582" s="28"/>
      <c r="L582" s="100"/>
    </row>
    <row r="583" spans="2:12" ht="11.25" customHeight="1">
      <c r="B583" s="26" t="s">
        <v>1023</v>
      </c>
      <c r="C583" s="32">
        <v>0</v>
      </c>
      <c r="D583" s="33">
        <v>14</v>
      </c>
      <c r="E583" s="33">
        <v>52</v>
      </c>
      <c r="F583" s="33">
        <v>72</v>
      </c>
      <c r="G583" s="33">
        <v>0</v>
      </c>
      <c r="H583" s="33">
        <v>0</v>
      </c>
      <c r="I583" s="33">
        <v>138</v>
      </c>
      <c r="J583" s="28"/>
      <c r="K583" s="28"/>
      <c r="L583" s="100"/>
    </row>
    <row r="584" spans="2:12" ht="11.25" customHeight="1">
      <c r="B584" s="26" t="s">
        <v>1026</v>
      </c>
      <c r="C584" s="32">
        <v>0</v>
      </c>
      <c r="D584" s="33">
        <v>14</v>
      </c>
      <c r="E584" s="33">
        <v>52</v>
      </c>
      <c r="F584" s="33">
        <v>72</v>
      </c>
      <c r="G584" s="33">
        <v>0</v>
      </c>
      <c r="H584" s="33">
        <v>0</v>
      </c>
      <c r="I584" s="33">
        <f t="shared" ref="I584:I591" si="1">C584+D584+E584+F584</f>
        <v>138</v>
      </c>
      <c r="J584" s="28"/>
      <c r="K584" s="28"/>
      <c r="L584" s="100"/>
    </row>
    <row r="585" spans="2:12" ht="11.25" customHeight="1">
      <c r="B585" s="26" t="s">
        <v>1027</v>
      </c>
      <c r="C585" s="32">
        <v>0</v>
      </c>
      <c r="D585" s="33">
        <v>15</v>
      </c>
      <c r="E585" s="33">
        <v>61</v>
      </c>
      <c r="F585" s="33">
        <v>82</v>
      </c>
      <c r="G585" s="33">
        <v>0</v>
      </c>
      <c r="H585" s="33">
        <v>0</v>
      </c>
      <c r="I585" s="33">
        <f t="shared" si="1"/>
        <v>158</v>
      </c>
      <c r="J585" s="28"/>
      <c r="K585" s="28"/>
      <c r="L585" s="100"/>
    </row>
    <row r="586" spans="2:12" ht="11.25" customHeight="1">
      <c r="B586" s="26" t="s">
        <v>1029</v>
      </c>
      <c r="C586" s="32">
        <v>0</v>
      </c>
      <c r="D586" s="33">
        <v>19</v>
      </c>
      <c r="E586" s="33">
        <v>41</v>
      </c>
      <c r="F586" s="33">
        <v>74</v>
      </c>
      <c r="G586" s="33">
        <v>0</v>
      </c>
      <c r="H586" s="33">
        <v>0</v>
      </c>
      <c r="I586" s="33">
        <f t="shared" si="1"/>
        <v>134</v>
      </c>
      <c r="J586" s="28"/>
      <c r="K586" s="28"/>
      <c r="L586" s="100"/>
    </row>
    <row r="587" spans="2:12" ht="11.25" customHeight="1">
      <c r="B587" s="26" t="s">
        <v>1031</v>
      </c>
      <c r="C587" s="32">
        <v>0</v>
      </c>
      <c r="D587" s="33">
        <v>16</v>
      </c>
      <c r="E587" s="33">
        <v>44</v>
      </c>
      <c r="F587" s="33">
        <v>88</v>
      </c>
      <c r="G587" s="33">
        <v>0</v>
      </c>
      <c r="H587" s="33">
        <v>0</v>
      </c>
      <c r="I587" s="33">
        <f t="shared" si="1"/>
        <v>148</v>
      </c>
      <c r="J587" s="28"/>
      <c r="K587" s="28"/>
      <c r="L587" s="100"/>
    </row>
    <row r="588" spans="2:12" ht="11.25" customHeight="1">
      <c r="B588" s="26" t="s">
        <v>1033</v>
      </c>
      <c r="C588" s="32">
        <v>0</v>
      </c>
      <c r="D588" s="33">
        <v>17</v>
      </c>
      <c r="E588" s="33">
        <v>40</v>
      </c>
      <c r="F588" s="33">
        <v>90</v>
      </c>
      <c r="G588" s="33">
        <v>0</v>
      </c>
      <c r="H588" s="33">
        <v>0</v>
      </c>
      <c r="I588" s="33">
        <f t="shared" si="1"/>
        <v>147</v>
      </c>
      <c r="J588" s="28"/>
      <c r="K588" s="28"/>
      <c r="L588" s="100"/>
    </row>
    <row r="589" spans="2:12" ht="11.25" customHeight="1">
      <c r="B589" s="26" t="s">
        <v>1035</v>
      </c>
      <c r="C589" s="32">
        <v>0</v>
      </c>
      <c r="D589" s="33">
        <v>8</v>
      </c>
      <c r="E589" s="33">
        <v>47</v>
      </c>
      <c r="F589" s="33">
        <v>87</v>
      </c>
      <c r="G589" s="33">
        <v>0</v>
      </c>
      <c r="H589" s="33">
        <v>0</v>
      </c>
      <c r="I589" s="33">
        <f t="shared" si="1"/>
        <v>142</v>
      </c>
      <c r="J589" s="28"/>
      <c r="K589" s="28"/>
      <c r="L589" s="100"/>
    </row>
    <row r="590" spans="2:12" ht="11.25" customHeight="1">
      <c r="B590" s="26" t="s">
        <v>1037</v>
      </c>
      <c r="C590" s="32">
        <v>0</v>
      </c>
      <c r="D590" s="33">
        <v>6</v>
      </c>
      <c r="E590" s="33">
        <v>54</v>
      </c>
      <c r="F590" s="33">
        <v>96</v>
      </c>
      <c r="G590" s="33">
        <v>0</v>
      </c>
      <c r="H590" s="33">
        <v>0</v>
      </c>
      <c r="I590" s="33">
        <f t="shared" si="1"/>
        <v>156</v>
      </c>
      <c r="J590" s="28"/>
      <c r="K590" s="28"/>
      <c r="L590" s="100"/>
    </row>
    <row r="591" spans="2:12" ht="11.25" customHeight="1">
      <c r="B591" s="26" t="s">
        <v>1039</v>
      </c>
      <c r="C591" s="32">
        <v>0</v>
      </c>
      <c r="D591" s="33">
        <v>7</v>
      </c>
      <c r="E591" s="33">
        <v>70</v>
      </c>
      <c r="F591" s="33">
        <v>95</v>
      </c>
      <c r="G591" s="33">
        <v>0</v>
      </c>
      <c r="H591" s="33">
        <v>0</v>
      </c>
      <c r="I591" s="33">
        <f t="shared" si="1"/>
        <v>172</v>
      </c>
      <c r="J591" s="28"/>
      <c r="K591" s="28"/>
      <c r="L591" s="100"/>
    </row>
    <row r="592" spans="2:12" ht="11.25" customHeight="1">
      <c r="B592" s="26" t="s">
        <v>1041</v>
      </c>
      <c r="C592" s="32">
        <v>0</v>
      </c>
      <c r="D592" s="33">
        <v>8</v>
      </c>
      <c r="E592" s="33">
        <v>57</v>
      </c>
      <c r="F592" s="33">
        <v>88</v>
      </c>
      <c r="G592" s="33">
        <v>0</v>
      </c>
      <c r="H592" s="33">
        <v>0</v>
      </c>
      <c r="I592" s="33">
        <v>153</v>
      </c>
      <c r="J592" s="28"/>
      <c r="K592" s="28"/>
      <c r="L592" s="100"/>
    </row>
    <row r="593" spans="2:12" ht="11.25" customHeight="1">
      <c r="B593" s="26" t="s">
        <v>1044</v>
      </c>
      <c r="C593" s="32">
        <v>0</v>
      </c>
      <c r="D593" s="33">
        <v>9</v>
      </c>
      <c r="E593" s="33">
        <v>41</v>
      </c>
      <c r="F593" s="33">
        <v>70</v>
      </c>
      <c r="G593" s="33">
        <v>0</v>
      </c>
      <c r="H593" s="33">
        <v>0</v>
      </c>
      <c r="I593" s="33">
        <v>120</v>
      </c>
      <c r="J593" s="28"/>
      <c r="K593" s="28"/>
      <c r="L593" s="100"/>
    </row>
    <row r="594" spans="2:12" ht="11.25" customHeight="1">
      <c r="B594" s="26" t="s">
        <v>1047</v>
      </c>
      <c r="C594" s="32">
        <v>0</v>
      </c>
      <c r="D594" s="33">
        <v>4</v>
      </c>
      <c r="E594" s="33">
        <v>34</v>
      </c>
      <c r="F594" s="33">
        <v>76</v>
      </c>
      <c r="G594" s="33">
        <v>0</v>
      </c>
      <c r="H594" s="33">
        <v>0</v>
      </c>
      <c r="I594" s="33">
        <v>114</v>
      </c>
      <c r="J594" s="28"/>
      <c r="K594" s="28"/>
      <c r="L594" s="100"/>
    </row>
    <row r="595" spans="2:12" ht="11.25" customHeight="1">
      <c r="B595" s="26" t="s">
        <v>1050</v>
      </c>
      <c r="C595" s="32">
        <v>0</v>
      </c>
      <c r="D595" s="33">
        <v>6</v>
      </c>
      <c r="E595" s="33">
        <v>43</v>
      </c>
      <c r="F595" s="33">
        <v>84</v>
      </c>
      <c r="G595" s="33">
        <v>0</v>
      </c>
      <c r="H595" s="33">
        <v>0</v>
      </c>
      <c r="I595" s="33">
        <v>133</v>
      </c>
      <c r="J595" s="28"/>
      <c r="K595" s="28"/>
      <c r="L595" s="100"/>
    </row>
    <row r="596" spans="2:12" ht="11.25" customHeight="1">
      <c r="B596" s="26" t="s">
        <v>1052</v>
      </c>
      <c r="C596" s="32">
        <v>0</v>
      </c>
      <c r="D596" s="33">
        <v>3</v>
      </c>
      <c r="E596" s="33">
        <v>43</v>
      </c>
      <c r="F596" s="33">
        <v>79</v>
      </c>
      <c r="G596" s="33">
        <v>0</v>
      </c>
      <c r="H596" s="33">
        <v>0</v>
      </c>
      <c r="I596" s="33">
        <v>125</v>
      </c>
      <c r="J596" s="28"/>
      <c r="K596" s="28"/>
      <c r="L596" s="100"/>
    </row>
    <row r="597" spans="2:12" ht="11.25" customHeight="1">
      <c r="B597" s="26" t="s">
        <v>1056</v>
      </c>
      <c r="C597" s="32">
        <v>0</v>
      </c>
      <c r="D597" s="33">
        <v>7</v>
      </c>
      <c r="E597" s="33">
        <v>47</v>
      </c>
      <c r="F597" s="33">
        <v>84</v>
      </c>
      <c r="G597" s="33">
        <v>0</v>
      </c>
      <c r="H597" s="33">
        <v>0</v>
      </c>
      <c r="I597" s="33">
        <v>138</v>
      </c>
      <c r="J597" s="28"/>
      <c r="K597" s="28"/>
      <c r="L597" s="100"/>
    </row>
    <row r="598" spans="2:12" ht="11.25" customHeight="1">
      <c r="B598" s="26" t="s">
        <v>1059</v>
      </c>
      <c r="C598" s="32">
        <v>0</v>
      </c>
      <c r="D598" s="33">
        <v>6</v>
      </c>
      <c r="E598" s="33">
        <v>51</v>
      </c>
      <c r="F598" s="33">
        <v>71</v>
      </c>
      <c r="G598" s="33">
        <v>0</v>
      </c>
      <c r="H598" s="33">
        <v>0</v>
      </c>
      <c r="I598" s="33">
        <v>128</v>
      </c>
      <c r="J598" s="28"/>
      <c r="K598" s="28"/>
      <c r="L598" s="100"/>
    </row>
    <row r="599" spans="2:12" ht="11.25" customHeight="1">
      <c r="B599" s="26" t="s">
        <v>1062</v>
      </c>
      <c r="C599" s="32">
        <v>0</v>
      </c>
      <c r="D599" s="33">
        <v>11</v>
      </c>
      <c r="E599" s="33">
        <v>56</v>
      </c>
      <c r="F599" s="33">
        <v>65</v>
      </c>
      <c r="G599" s="33">
        <v>0</v>
      </c>
      <c r="H599" s="33">
        <v>0</v>
      </c>
      <c r="I599" s="33">
        <v>132</v>
      </c>
      <c r="J599" s="28"/>
      <c r="K599" s="28"/>
      <c r="L599" s="100"/>
    </row>
    <row r="600" spans="2:12" ht="11.25" customHeight="1">
      <c r="B600" s="26" t="s">
        <v>1065</v>
      </c>
      <c r="C600" s="32">
        <v>0</v>
      </c>
      <c r="D600" s="33">
        <v>7</v>
      </c>
      <c r="E600" s="33">
        <v>53</v>
      </c>
      <c r="F600" s="33">
        <v>68</v>
      </c>
      <c r="G600" s="33">
        <v>0</v>
      </c>
      <c r="H600" s="33">
        <v>0</v>
      </c>
      <c r="I600" s="33">
        <v>128</v>
      </c>
      <c r="J600" s="28"/>
      <c r="K600" s="28"/>
      <c r="L600" s="100"/>
    </row>
    <row r="601" spans="2:12" ht="11.25" customHeight="1">
      <c r="B601" s="26" t="s">
        <v>1077</v>
      </c>
      <c r="C601" s="33">
        <v>2</v>
      </c>
      <c r="D601" s="33">
        <v>17</v>
      </c>
      <c r="E601" s="33">
        <v>42</v>
      </c>
      <c r="F601" s="33">
        <v>79</v>
      </c>
      <c r="G601" s="33">
        <v>0</v>
      </c>
      <c r="H601" s="33">
        <v>0</v>
      </c>
      <c r="I601" s="33">
        <v>140</v>
      </c>
      <c r="J601" s="28"/>
      <c r="K601" s="28"/>
      <c r="L601" s="100"/>
    </row>
    <row r="602" spans="2:12" ht="11.25" customHeight="1">
      <c r="B602" s="26" t="s">
        <v>1081</v>
      </c>
      <c r="C602" s="33">
        <v>1</v>
      </c>
      <c r="D602" s="33">
        <v>18</v>
      </c>
      <c r="E602" s="33">
        <v>36</v>
      </c>
      <c r="F602" s="33">
        <v>84</v>
      </c>
      <c r="G602" s="33">
        <v>0</v>
      </c>
      <c r="H602" s="33">
        <v>0</v>
      </c>
      <c r="I602" s="33">
        <v>139</v>
      </c>
      <c r="J602" s="28"/>
      <c r="K602" s="28"/>
      <c r="L602" s="100"/>
    </row>
    <row r="603" spans="2:12" ht="11.25" customHeight="1">
      <c r="B603" s="26" t="s">
        <v>1084</v>
      </c>
      <c r="C603" s="33">
        <v>1</v>
      </c>
      <c r="D603" s="33">
        <v>18</v>
      </c>
      <c r="E603" s="33">
        <v>28</v>
      </c>
      <c r="F603" s="33">
        <v>98</v>
      </c>
      <c r="G603" s="33">
        <v>0</v>
      </c>
      <c r="H603" s="33">
        <v>0</v>
      </c>
      <c r="I603" s="33">
        <v>145</v>
      </c>
      <c r="J603" s="28"/>
      <c r="K603" s="28"/>
      <c r="L603" s="100"/>
    </row>
    <row r="604" spans="2:12" ht="11.25" customHeight="1">
      <c r="B604" s="26" t="s">
        <v>1086</v>
      </c>
      <c r="C604" s="33">
        <v>2</v>
      </c>
      <c r="D604" s="33">
        <v>11</v>
      </c>
      <c r="E604" s="33">
        <v>25</v>
      </c>
      <c r="F604" s="33">
        <v>88</v>
      </c>
      <c r="G604" s="33">
        <v>0</v>
      </c>
      <c r="H604" s="33">
        <v>0</v>
      </c>
      <c r="I604" s="33">
        <v>126</v>
      </c>
      <c r="J604" s="28"/>
      <c r="K604" s="28"/>
      <c r="L604" s="100"/>
    </row>
    <row r="605" spans="2:12" ht="11.25" customHeight="1">
      <c r="B605" s="26" t="s">
        <v>1089</v>
      </c>
      <c r="C605" s="33">
        <v>2</v>
      </c>
      <c r="D605" s="33">
        <v>7</v>
      </c>
      <c r="E605" s="33">
        <v>29</v>
      </c>
      <c r="F605" s="33">
        <v>65</v>
      </c>
      <c r="G605" s="33">
        <v>0</v>
      </c>
      <c r="H605" s="33">
        <v>0</v>
      </c>
      <c r="I605" s="33">
        <v>103</v>
      </c>
      <c r="J605" s="28"/>
      <c r="K605" s="28"/>
      <c r="L605" s="100"/>
    </row>
    <row r="606" spans="2:12" ht="11.25" customHeight="1">
      <c r="B606" s="26" t="s">
        <v>1092</v>
      </c>
      <c r="C606" s="33">
        <v>0</v>
      </c>
      <c r="D606" s="33">
        <v>8</v>
      </c>
      <c r="E606" s="33">
        <v>28</v>
      </c>
      <c r="F606" s="33">
        <v>82</v>
      </c>
      <c r="G606" s="33">
        <v>0</v>
      </c>
      <c r="H606" s="33">
        <v>0</v>
      </c>
      <c r="I606" s="33">
        <v>118</v>
      </c>
      <c r="J606" s="28"/>
      <c r="K606" s="28"/>
      <c r="L606" s="100"/>
    </row>
    <row r="607" spans="2:12" ht="11.25" customHeight="1">
      <c r="B607" s="26" t="s">
        <v>1095</v>
      </c>
      <c r="C607" s="33">
        <v>1</v>
      </c>
      <c r="D607" s="33">
        <v>6</v>
      </c>
      <c r="E607" s="33">
        <v>20</v>
      </c>
      <c r="F607" s="33">
        <v>63</v>
      </c>
      <c r="G607" s="33">
        <v>0</v>
      </c>
      <c r="H607" s="33">
        <v>0</v>
      </c>
      <c r="I607" s="33">
        <v>90</v>
      </c>
      <c r="J607" s="28"/>
      <c r="K607" s="28"/>
      <c r="L607" s="100"/>
    </row>
    <row r="608" spans="2:12" ht="11.25" customHeight="1">
      <c r="B608" s="26" t="s">
        <v>1113</v>
      </c>
      <c r="C608" s="33">
        <v>1</v>
      </c>
      <c r="D608" s="33">
        <v>4</v>
      </c>
      <c r="E608" s="33">
        <v>23</v>
      </c>
      <c r="F608" s="33">
        <v>54</v>
      </c>
      <c r="G608" s="33">
        <v>11</v>
      </c>
      <c r="H608" s="33">
        <v>9</v>
      </c>
      <c r="I608" s="33">
        <v>102</v>
      </c>
      <c r="J608" s="28"/>
      <c r="K608" s="28"/>
      <c r="L608" s="100"/>
    </row>
    <row r="609" spans="2:12" ht="11.25" customHeight="1">
      <c r="B609" s="26" t="s">
        <v>1116</v>
      </c>
      <c r="C609" s="33">
        <v>2</v>
      </c>
      <c r="D609" s="33">
        <v>8</v>
      </c>
      <c r="E609" s="33">
        <v>30</v>
      </c>
      <c r="F609" s="33">
        <v>65</v>
      </c>
      <c r="G609" s="33">
        <v>14</v>
      </c>
      <c r="H609" s="33">
        <v>8</v>
      </c>
      <c r="I609" s="33">
        <v>127</v>
      </c>
      <c r="J609" s="28"/>
      <c r="K609" s="28"/>
      <c r="L609" s="100"/>
    </row>
    <row r="610" spans="2:12" ht="11.25" customHeight="1">
      <c r="B610" s="26" t="s">
        <v>1119</v>
      </c>
      <c r="C610" s="33">
        <v>1</v>
      </c>
      <c r="D610" s="33">
        <v>14</v>
      </c>
      <c r="E610" s="33">
        <v>35</v>
      </c>
      <c r="F610" s="33">
        <v>72</v>
      </c>
      <c r="G610" s="33">
        <v>22</v>
      </c>
      <c r="H610" s="33">
        <v>7</v>
      </c>
      <c r="I610" s="33">
        <v>151</v>
      </c>
      <c r="J610" s="28"/>
      <c r="K610" s="28"/>
      <c r="L610" s="100"/>
    </row>
    <row r="611" spans="2:12" ht="11.25" customHeight="1">
      <c r="B611" s="26" t="s">
        <v>1122</v>
      </c>
      <c r="C611" s="33">
        <v>2</v>
      </c>
      <c r="D611" s="33">
        <v>10</v>
      </c>
      <c r="E611" s="33">
        <v>39</v>
      </c>
      <c r="F611" s="33">
        <v>64</v>
      </c>
      <c r="G611" s="33">
        <v>17</v>
      </c>
      <c r="H611" s="33">
        <v>9</v>
      </c>
      <c r="I611" s="33">
        <v>141</v>
      </c>
      <c r="J611" s="28"/>
      <c r="K611" s="28"/>
      <c r="L611" s="100"/>
    </row>
    <row r="612" spans="2:12" ht="11.25" customHeight="1">
      <c r="B612" s="26" t="s">
        <v>1125</v>
      </c>
      <c r="C612" s="33">
        <v>1</v>
      </c>
      <c r="D612" s="33">
        <v>9</v>
      </c>
      <c r="E612" s="33">
        <v>44</v>
      </c>
      <c r="F612" s="33">
        <v>61</v>
      </c>
      <c r="G612" s="33">
        <v>16</v>
      </c>
      <c r="H612" s="33">
        <v>9</v>
      </c>
      <c r="I612" s="33">
        <v>140</v>
      </c>
      <c r="J612" s="28"/>
      <c r="K612" s="28"/>
      <c r="L612" s="100"/>
    </row>
    <row r="613" spans="2:12" ht="11.25" customHeight="1">
      <c r="B613" s="26" t="s">
        <v>1129</v>
      </c>
      <c r="C613" s="33">
        <v>0</v>
      </c>
      <c r="D613" s="33">
        <v>8</v>
      </c>
      <c r="E613" s="33">
        <v>38</v>
      </c>
      <c r="F613" s="33">
        <v>59</v>
      </c>
      <c r="G613" s="33">
        <v>11</v>
      </c>
      <c r="H613" s="33">
        <v>9</v>
      </c>
      <c r="I613" s="33">
        <v>125</v>
      </c>
      <c r="J613" s="28"/>
      <c r="K613" s="28"/>
      <c r="L613" s="100"/>
    </row>
    <row r="614" spans="2:12" ht="11.25" customHeight="1">
      <c r="B614" s="26" t="s">
        <v>1131</v>
      </c>
      <c r="C614" s="33">
        <v>0</v>
      </c>
      <c r="D614" s="33">
        <v>10</v>
      </c>
      <c r="E614" s="33">
        <v>39</v>
      </c>
      <c r="F614" s="33">
        <v>55</v>
      </c>
      <c r="G614" s="33">
        <v>13</v>
      </c>
      <c r="H614" s="33">
        <v>9</v>
      </c>
      <c r="I614" s="33">
        <v>126</v>
      </c>
      <c r="J614" s="28"/>
      <c r="K614" s="28"/>
      <c r="L614" s="100"/>
    </row>
    <row r="615" spans="2:12" ht="11.25" customHeight="1">
      <c r="B615" s="26" t="s">
        <v>1133</v>
      </c>
      <c r="C615" s="33">
        <v>0</v>
      </c>
      <c r="D615" s="33">
        <v>10</v>
      </c>
      <c r="E615" s="33">
        <v>43</v>
      </c>
      <c r="F615" s="33">
        <v>53</v>
      </c>
      <c r="G615" s="33">
        <v>11</v>
      </c>
      <c r="H615" s="33">
        <v>7</v>
      </c>
      <c r="I615" s="33">
        <v>124</v>
      </c>
      <c r="J615" s="28"/>
      <c r="K615" s="28"/>
      <c r="L615" s="100"/>
    </row>
    <row r="616" spans="2:12" ht="11.25" customHeight="1">
      <c r="B616" s="26" t="s">
        <v>1137</v>
      </c>
      <c r="C616" s="33">
        <v>0</v>
      </c>
      <c r="D616" s="33">
        <v>10</v>
      </c>
      <c r="E616" s="33">
        <v>32</v>
      </c>
      <c r="F616" s="33">
        <v>62</v>
      </c>
      <c r="G616" s="33">
        <v>3</v>
      </c>
      <c r="H616" s="33">
        <v>8</v>
      </c>
      <c r="I616" s="33">
        <v>115</v>
      </c>
      <c r="J616" s="28"/>
      <c r="K616" s="28"/>
      <c r="L616" s="100"/>
    </row>
    <row r="617" spans="2:12" ht="11.25" customHeight="1">
      <c r="B617" s="26" t="s">
        <v>1140</v>
      </c>
      <c r="C617" s="33">
        <v>0</v>
      </c>
      <c r="D617" s="33">
        <v>10</v>
      </c>
      <c r="E617" s="33">
        <v>37</v>
      </c>
      <c r="F617" s="33">
        <v>56</v>
      </c>
      <c r="G617" s="33">
        <v>0</v>
      </c>
      <c r="H617" s="33">
        <v>0</v>
      </c>
      <c r="I617" s="33">
        <v>103</v>
      </c>
      <c r="J617" s="28"/>
      <c r="K617" s="28"/>
      <c r="L617" s="100"/>
    </row>
    <row r="618" spans="2:12" ht="11.25" customHeight="1">
      <c r="B618" s="26" t="s">
        <v>1143</v>
      </c>
      <c r="C618" s="33">
        <v>7</v>
      </c>
      <c r="D618" s="33">
        <v>9</v>
      </c>
      <c r="E618" s="33">
        <v>24</v>
      </c>
      <c r="F618" s="33">
        <v>48</v>
      </c>
      <c r="G618" s="33">
        <v>9</v>
      </c>
      <c r="H618" s="33">
        <v>4</v>
      </c>
      <c r="I618" s="33">
        <v>96</v>
      </c>
      <c r="J618" s="28"/>
      <c r="K618" s="28"/>
      <c r="L618" s="100"/>
    </row>
    <row r="619" spans="2:12">
      <c r="B619" s="26" t="s">
        <v>1146</v>
      </c>
      <c r="C619" s="33">
        <v>2</v>
      </c>
      <c r="D619" s="33">
        <v>9</v>
      </c>
      <c r="E619" s="33">
        <v>19</v>
      </c>
      <c r="F619" s="33">
        <v>65</v>
      </c>
      <c r="G619" s="33">
        <v>9</v>
      </c>
      <c r="H619" s="33">
        <v>0</v>
      </c>
      <c r="I619" s="33">
        <v>104</v>
      </c>
      <c r="J619" s="28"/>
      <c r="K619" s="28"/>
      <c r="L619" s="100"/>
    </row>
    <row r="620" spans="2:12">
      <c r="B620" s="26" t="s">
        <v>1153</v>
      </c>
      <c r="C620" s="33">
        <f>$C$219</f>
        <v>2</v>
      </c>
      <c r="D620" s="33">
        <v>8</v>
      </c>
      <c r="E620" s="33">
        <v>25</v>
      </c>
      <c r="F620" s="33">
        <v>50</v>
      </c>
      <c r="G620" s="33">
        <v>6</v>
      </c>
      <c r="H620" s="33">
        <v>2</v>
      </c>
      <c r="I620" s="33">
        <v>91</v>
      </c>
      <c r="J620" s="28"/>
      <c r="K620" s="28"/>
      <c r="L620" s="100"/>
    </row>
    <row r="621" spans="2:12">
      <c r="B621" s="26" t="s">
        <v>1161</v>
      </c>
      <c r="C621" s="33">
        <v>1</v>
      </c>
      <c r="D621" s="33">
        <v>2</v>
      </c>
      <c r="E621" s="33">
        <v>38</v>
      </c>
      <c r="F621" s="33">
        <v>54</v>
      </c>
      <c r="G621" s="33">
        <v>8</v>
      </c>
      <c r="H621" s="33">
        <v>4</v>
      </c>
      <c r="I621" s="33">
        <v>107</v>
      </c>
      <c r="J621" s="28"/>
      <c r="K621" s="28"/>
      <c r="L621" s="100"/>
    </row>
    <row r="622" spans="2:12">
      <c r="B622" s="26" t="s">
        <v>1171</v>
      </c>
      <c r="C622" s="33">
        <v>3</v>
      </c>
      <c r="D622" s="33">
        <v>17</v>
      </c>
      <c r="E622" s="33">
        <v>25</v>
      </c>
      <c r="F622" s="33">
        <v>49</v>
      </c>
      <c r="G622" s="33">
        <v>7</v>
      </c>
      <c r="H622" s="33">
        <v>1</v>
      </c>
      <c r="I622" s="33">
        <v>102</v>
      </c>
      <c r="J622" s="28"/>
      <c r="K622" s="28"/>
      <c r="L622" s="100"/>
    </row>
    <row r="623" spans="2:12">
      <c r="B623" s="26" t="s">
        <v>1178</v>
      </c>
      <c r="C623" s="33">
        <v>0</v>
      </c>
      <c r="D623" s="33">
        <v>7</v>
      </c>
      <c r="E623" s="33">
        <v>29</v>
      </c>
      <c r="F623" s="33">
        <v>49</v>
      </c>
      <c r="G623" s="33">
        <v>3</v>
      </c>
      <c r="H623" s="33">
        <v>2</v>
      </c>
      <c r="I623" s="33">
        <v>90</v>
      </c>
      <c r="J623" s="28"/>
      <c r="K623" s="28"/>
      <c r="L623" s="100"/>
    </row>
    <row r="624" spans="2:12">
      <c r="B624" s="26" t="s">
        <v>1181</v>
      </c>
      <c r="C624" s="33">
        <v>0</v>
      </c>
      <c r="D624" s="33">
        <v>11</v>
      </c>
      <c r="E624" s="33">
        <v>28</v>
      </c>
      <c r="F624" s="33">
        <v>56</v>
      </c>
      <c r="G624" s="33">
        <v>9</v>
      </c>
      <c r="H624" s="33">
        <v>9</v>
      </c>
      <c r="I624" s="33">
        <v>113</v>
      </c>
      <c r="J624" s="28"/>
      <c r="K624" s="28"/>
      <c r="L624" s="100"/>
    </row>
    <row r="625" spans="1:12">
      <c r="B625" s="26" t="s">
        <v>1183</v>
      </c>
      <c r="C625" s="33">
        <v>0</v>
      </c>
      <c r="D625" s="33">
        <v>9</v>
      </c>
      <c r="E625" s="33">
        <v>27</v>
      </c>
      <c r="F625" s="33">
        <v>56</v>
      </c>
      <c r="G625" s="33">
        <v>7</v>
      </c>
      <c r="H625" s="33">
        <v>2</v>
      </c>
      <c r="I625" s="33">
        <v>101</v>
      </c>
      <c r="J625" s="28"/>
      <c r="K625" s="28"/>
      <c r="L625" s="100"/>
    </row>
    <row r="626" spans="1:12">
      <c r="B626" s="26" t="s">
        <v>1188</v>
      </c>
      <c r="C626" s="33">
        <v>0</v>
      </c>
      <c r="D626" s="33">
        <v>14</v>
      </c>
      <c r="E626" s="33">
        <v>34</v>
      </c>
      <c r="F626" s="33">
        <v>67</v>
      </c>
      <c r="G626" s="33">
        <v>5</v>
      </c>
      <c r="H626" s="33">
        <v>2</v>
      </c>
      <c r="I626" s="33">
        <v>122</v>
      </c>
      <c r="J626" s="28"/>
      <c r="K626" s="28"/>
      <c r="L626" s="100"/>
    </row>
    <row r="627" spans="1:12">
      <c r="B627" s="26" t="s">
        <v>1190</v>
      </c>
      <c r="C627" s="33">
        <v>0</v>
      </c>
      <c r="D627" s="33">
        <v>19</v>
      </c>
      <c r="E627" s="33">
        <v>26</v>
      </c>
      <c r="F627" s="33">
        <v>54</v>
      </c>
      <c r="G627" s="33">
        <v>10</v>
      </c>
      <c r="H627" s="33">
        <v>2</v>
      </c>
      <c r="I627" s="33">
        <v>111</v>
      </c>
      <c r="J627" s="28"/>
      <c r="K627" s="28"/>
      <c r="L627" s="100"/>
    </row>
    <row r="628" spans="1:12">
      <c r="B628" s="26" t="s">
        <v>1195</v>
      </c>
      <c r="C628" s="33">
        <v>0</v>
      </c>
      <c r="D628" s="33">
        <v>12</v>
      </c>
      <c r="E628" s="33">
        <v>25</v>
      </c>
      <c r="F628" s="33">
        <v>54</v>
      </c>
      <c r="G628" s="33">
        <v>9</v>
      </c>
      <c r="H628" s="33">
        <v>1</v>
      </c>
      <c r="I628" s="33">
        <v>101</v>
      </c>
      <c r="J628" s="28"/>
      <c r="K628" s="28"/>
      <c r="L628" s="100"/>
    </row>
    <row r="629" spans="1:12">
      <c r="B629" s="26" t="s">
        <v>1198</v>
      </c>
      <c r="C629" s="33">
        <v>2</v>
      </c>
      <c r="D629" s="33">
        <v>6</v>
      </c>
      <c r="E629" s="33">
        <v>23</v>
      </c>
      <c r="F629" s="33">
        <v>57</v>
      </c>
      <c r="G629" s="33">
        <v>6</v>
      </c>
      <c r="H629" s="33">
        <v>7</v>
      </c>
      <c r="I629" s="33">
        <v>101</v>
      </c>
      <c r="J629" s="28"/>
      <c r="K629" s="28"/>
      <c r="L629" s="100"/>
    </row>
    <row r="630" spans="1:12">
      <c r="B630" s="26" t="s">
        <v>1201</v>
      </c>
      <c r="C630" s="33">
        <v>4</v>
      </c>
      <c r="D630" s="33">
        <v>15</v>
      </c>
      <c r="E630" s="33">
        <v>17</v>
      </c>
      <c r="F630" s="33">
        <v>50</v>
      </c>
      <c r="G630" s="33">
        <v>7</v>
      </c>
      <c r="H630" s="33">
        <v>1</v>
      </c>
      <c r="I630" s="33">
        <v>94</v>
      </c>
      <c r="J630" s="28"/>
      <c r="K630" s="28"/>
      <c r="L630" s="100"/>
    </row>
    <row r="631" spans="1:12">
      <c r="B631" s="26" t="s">
        <v>1206</v>
      </c>
      <c r="C631" s="33">
        <f>$C$219</f>
        <v>2</v>
      </c>
      <c r="D631" s="33">
        <f>$D$219</f>
        <v>10</v>
      </c>
      <c r="E631" s="33">
        <f>$E$219</f>
        <v>26</v>
      </c>
      <c r="F631" s="33">
        <f>$F$219</f>
        <v>41</v>
      </c>
      <c r="G631" s="33">
        <f>$G$219</f>
        <v>4</v>
      </c>
      <c r="H631" s="33">
        <f>$H$219</f>
        <v>4</v>
      </c>
      <c r="I631" s="33">
        <f>$I$219</f>
        <v>87</v>
      </c>
      <c r="J631" s="28"/>
      <c r="K631" s="28"/>
      <c r="L631" s="100"/>
    </row>
    <row r="632" spans="1:12">
      <c r="B632" s="46"/>
      <c r="C632" s="48"/>
      <c r="D632" s="48"/>
      <c r="E632" s="48"/>
      <c r="F632" s="48"/>
      <c r="G632" s="48"/>
      <c r="H632" s="48"/>
      <c r="I632" s="48"/>
      <c r="J632" s="28"/>
      <c r="K632" s="28"/>
      <c r="L632" s="100"/>
    </row>
    <row r="633" spans="1:12">
      <c r="A633" s="137"/>
      <c r="B633" s="34" t="s">
        <v>511</v>
      </c>
      <c r="C633" s="35">
        <f>SUM(C630-C629)/C629</f>
        <v>1</v>
      </c>
      <c r="D633" s="35">
        <f t="shared" ref="D633:I633" si="2">SUM(D630-D629)/D629</f>
        <v>1.5</v>
      </c>
      <c r="E633" s="35">
        <f t="shared" si="2"/>
        <v>-0.2608695652173913</v>
      </c>
      <c r="F633" s="35">
        <f t="shared" si="2"/>
        <v>-0.12280701754385964</v>
      </c>
      <c r="G633" s="35">
        <f t="shared" si="2"/>
        <v>0.16666666666666666</v>
      </c>
      <c r="H633" s="35">
        <f t="shared" si="2"/>
        <v>-0.8571428571428571</v>
      </c>
      <c r="I633" s="35">
        <f t="shared" si="2"/>
        <v>-6.9306930693069313E-2</v>
      </c>
      <c r="J633" s="28"/>
      <c r="K633" s="28"/>
      <c r="L633" s="100"/>
    </row>
    <row r="634" spans="1:12">
      <c r="A634" s="137"/>
      <c r="B634" s="34" t="s">
        <v>512</v>
      </c>
      <c r="C634" s="35" t="e">
        <f t="shared" ref="C634:I634" si="3">SUM(C628-C624)/C624</f>
        <v>#DIV/0!</v>
      </c>
      <c r="D634" s="35">
        <f t="shared" si="3"/>
        <v>9.0909090909090912E-2</v>
      </c>
      <c r="E634" s="35">
        <f t="shared" si="3"/>
        <v>-0.10714285714285714</v>
      </c>
      <c r="F634" s="35">
        <f t="shared" si="3"/>
        <v>-3.5714285714285712E-2</v>
      </c>
      <c r="G634" s="35">
        <f t="shared" si="3"/>
        <v>0</v>
      </c>
      <c r="H634" s="35">
        <f t="shared" si="3"/>
        <v>-0.88888888888888884</v>
      </c>
      <c r="I634" s="35">
        <f t="shared" si="3"/>
        <v>-0.10619469026548672</v>
      </c>
      <c r="J634" s="28"/>
      <c r="K634" s="28"/>
      <c r="L634" s="100"/>
    </row>
    <row r="635" spans="1:12">
      <c r="A635" s="137"/>
      <c r="D635" s="15"/>
      <c r="E635" s="15"/>
      <c r="F635" s="15"/>
      <c r="G635" s="15"/>
      <c r="H635" s="15"/>
      <c r="I635" s="15"/>
      <c r="J635" s="28"/>
      <c r="K635" s="28"/>
      <c r="L635" s="100"/>
    </row>
    <row r="636" spans="1:12">
      <c r="A636" s="137"/>
      <c r="D636" s="15"/>
      <c r="E636" s="15"/>
      <c r="F636" s="15"/>
      <c r="G636" s="15"/>
      <c r="H636" s="15"/>
      <c r="I636" s="15"/>
      <c r="J636" s="28"/>
      <c r="K636" s="28"/>
      <c r="L636" s="100"/>
    </row>
    <row r="637" spans="1:12" ht="33.75">
      <c r="A637" s="136" t="s">
        <v>162</v>
      </c>
      <c r="B637" s="26" t="s">
        <v>186</v>
      </c>
      <c r="C637" s="98" t="s">
        <v>1068</v>
      </c>
      <c r="D637" s="104" t="s">
        <v>1069</v>
      </c>
      <c r="E637" s="104" t="s">
        <v>1070</v>
      </c>
      <c r="F637" s="104" t="s">
        <v>1110</v>
      </c>
      <c r="G637" s="98" t="s">
        <v>1111</v>
      </c>
      <c r="H637" s="98" t="s">
        <v>1112</v>
      </c>
      <c r="I637" s="104" t="s">
        <v>160</v>
      </c>
      <c r="J637" s="28"/>
      <c r="K637" s="28"/>
      <c r="L637" s="100"/>
    </row>
    <row r="638" spans="1:12">
      <c r="A638" s="137"/>
      <c r="B638" s="26" t="s">
        <v>187</v>
      </c>
      <c r="C638" s="32">
        <v>0</v>
      </c>
      <c r="D638" s="32">
        <v>35</v>
      </c>
      <c r="E638" s="32">
        <v>70</v>
      </c>
      <c r="F638" s="32">
        <v>76</v>
      </c>
      <c r="G638" s="33">
        <v>0</v>
      </c>
      <c r="H638" s="33">
        <v>0</v>
      </c>
      <c r="I638" s="32">
        <v>181</v>
      </c>
      <c r="J638" s="28"/>
      <c r="K638" s="28"/>
      <c r="L638" s="100"/>
    </row>
    <row r="639" spans="1:12">
      <c r="A639" s="137"/>
      <c r="B639" s="26" t="s">
        <v>188</v>
      </c>
      <c r="C639" s="32">
        <v>0</v>
      </c>
      <c r="D639" s="33">
        <v>27</v>
      </c>
      <c r="E639" s="33">
        <v>72</v>
      </c>
      <c r="F639" s="33">
        <v>61</v>
      </c>
      <c r="G639" s="33">
        <v>0</v>
      </c>
      <c r="H639" s="33">
        <v>0</v>
      </c>
      <c r="I639" s="33">
        <v>160</v>
      </c>
    </row>
    <row r="640" spans="1:12">
      <c r="A640" s="137"/>
      <c r="B640" s="26" t="s">
        <v>189</v>
      </c>
      <c r="C640" s="32">
        <v>0</v>
      </c>
      <c r="D640" s="33">
        <v>18</v>
      </c>
      <c r="E640" s="33">
        <v>66</v>
      </c>
      <c r="F640" s="33">
        <v>63</v>
      </c>
      <c r="G640" s="33">
        <v>0</v>
      </c>
      <c r="H640" s="33">
        <v>0</v>
      </c>
      <c r="I640" s="33">
        <v>147</v>
      </c>
    </row>
    <row r="641" spans="1:9">
      <c r="A641" s="137"/>
      <c r="B641" s="26" t="s">
        <v>190</v>
      </c>
      <c r="C641" s="32">
        <v>0</v>
      </c>
      <c r="D641" s="33">
        <v>21</v>
      </c>
      <c r="E641" s="33">
        <v>48</v>
      </c>
      <c r="F641" s="33">
        <v>70</v>
      </c>
      <c r="G641" s="33">
        <v>0</v>
      </c>
      <c r="H641" s="33">
        <v>0</v>
      </c>
      <c r="I641" s="33">
        <v>139</v>
      </c>
    </row>
    <row r="642" spans="1:9">
      <c r="A642" s="137"/>
      <c r="B642" s="26" t="s">
        <v>191</v>
      </c>
      <c r="C642" s="32">
        <v>0</v>
      </c>
      <c r="D642" s="33">
        <v>31</v>
      </c>
      <c r="E642" s="33">
        <v>46</v>
      </c>
      <c r="F642" s="33">
        <v>67</v>
      </c>
      <c r="G642" s="33">
        <v>0</v>
      </c>
      <c r="H642" s="33">
        <v>0</v>
      </c>
      <c r="I642" s="33">
        <v>144</v>
      </c>
    </row>
    <row r="643" spans="1:9">
      <c r="A643" s="137"/>
      <c r="B643" s="26" t="s">
        <v>192</v>
      </c>
      <c r="C643" s="32">
        <v>0</v>
      </c>
      <c r="D643" s="33">
        <v>30</v>
      </c>
      <c r="E643" s="33">
        <v>53</v>
      </c>
      <c r="F643" s="33">
        <v>56</v>
      </c>
      <c r="G643" s="33">
        <v>0</v>
      </c>
      <c r="H643" s="33">
        <v>0</v>
      </c>
      <c r="I643" s="33">
        <v>139</v>
      </c>
    </row>
    <row r="644" spans="1:9">
      <c r="A644" s="137"/>
      <c r="B644" s="26" t="s">
        <v>193</v>
      </c>
      <c r="C644" s="32">
        <v>0</v>
      </c>
      <c r="D644" s="33">
        <v>42</v>
      </c>
      <c r="E644" s="33">
        <v>71</v>
      </c>
      <c r="F644" s="33">
        <v>65</v>
      </c>
      <c r="G644" s="33">
        <v>0</v>
      </c>
      <c r="H644" s="33">
        <v>0</v>
      </c>
      <c r="I644" s="33">
        <v>178</v>
      </c>
    </row>
    <row r="645" spans="1:9">
      <c r="A645" s="137"/>
      <c r="B645" s="26" t="s">
        <v>194</v>
      </c>
      <c r="C645" s="32">
        <v>0</v>
      </c>
      <c r="D645" s="33">
        <v>36</v>
      </c>
      <c r="E645" s="33">
        <v>81</v>
      </c>
      <c r="F645" s="33">
        <v>65</v>
      </c>
      <c r="G645" s="33">
        <v>0</v>
      </c>
      <c r="H645" s="33">
        <v>0</v>
      </c>
      <c r="I645" s="33">
        <v>182</v>
      </c>
    </row>
    <row r="646" spans="1:9">
      <c r="A646" s="137"/>
      <c r="B646" s="26" t="s">
        <v>195</v>
      </c>
      <c r="C646" s="32">
        <v>0</v>
      </c>
      <c r="D646" s="33">
        <v>29</v>
      </c>
      <c r="E646" s="33">
        <v>62</v>
      </c>
      <c r="F646" s="33">
        <v>29</v>
      </c>
      <c r="G646" s="33">
        <v>0</v>
      </c>
      <c r="H646" s="33">
        <v>0</v>
      </c>
      <c r="I646" s="33">
        <v>120</v>
      </c>
    </row>
    <row r="647" spans="1:9">
      <c r="A647" s="137"/>
      <c r="B647" s="26" t="s">
        <v>196</v>
      </c>
      <c r="C647" s="32">
        <v>0</v>
      </c>
      <c r="D647" s="33">
        <v>40</v>
      </c>
      <c r="E647" s="33">
        <v>61</v>
      </c>
      <c r="F647" s="33">
        <v>44</v>
      </c>
      <c r="G647" s="33">
        <v>0</v>
      </c>
      <c r="H647" s="33">
        <v>0</v>
      </c>
      <c r="I647" s="33">
        <v>145</v>
      </c>
    </row>
    <row r="648" spans="1:9">
      <c r="A648" s="137"/>
      <c r="B648" s="26" t="s">
        <v>197</v>
      </c>
      <c r="C648" s="32">
        <v>0</v>
      </c>
      <c r="D648" s="33">
        <v>45</v>
      </c>
      <c r="E648" s="33">
        <v>67</v>
      </c>
      <c r="F648" s="33">
        <v>52</v>
      </c>
      <c r="G648" s="33">
        <v>0</v>
      </c>
      <c r="H648" s="33">
        <v>0</v>
      </c>
      <c r="I648" s="33">
        <v>164</v>
      </c>
    </row>
    <row r="649" spans="1:9">
      <c r="A649" s="137"/>
      <c r="B649" s="26" t="s">
        <v>198</v>
      </c>
      <c r="C649" s="32">
        <v>0</v>
      </c>
      <c r="D649" s="33">
        <v>26</v>
      </c>
      <c r="E649" s="33">
        <v>34</v>
      </c>
      <c r="F649" s="33">
        <v>24</v>
      </c>
      <c r="G649" s="33">
        <v>0</v>
      </c>
      <c r="H649" s="33">
        <v>0</v>
      </c>
      <c r="I649" s="33">
        <v>84</v>
      </c>
    </row>
    <row r="650" spans="1:9">
      <c r="A650" s="137"/>
      <c r="B650" s="26" t="s">
        <v>199</v>
      </c>
      <c r="C650" s="32">
        <v>0</v>
      </c>
      <c r="D650" s="33">
        <v>38</v>
      </c>
      <c r="E650" s="33">
        <v>52</v>
      </c>
      <c r="F650" s="33">
        <v>56</v>
      </c>
      <c r="G650" s="33">
        <v>0</v>
      </c>
      <c r="H650" s="33">
        <v>0</v>
      </c>
      <c r="I650" s="33">
        <v>146</v>
      </c>
    </row>
    <row r="651" spans="1:9">
      <c r="A651" s="137"/>
      <c r="B651" s="26" t="s">
        <v>200</v>
      </c>
      <c r="C651" s="32">
        <v>0</v>
      </c>
      <c r="D651" s="33">
        <v>48</v>
      </c>
      <c r="E651" s="33">
        <v>64</v>
      </c>
      <c r="F651" s="33">
        <v>61</v>
      </c>
      <c r="G651" s="33">
        <v>0</v>
      </c>
      <c r="H651" s="33">
        <v>0</v>
      </c>
      <c r="I651" s="33">
        <v>173</v>
      </c>
    </row>
    <row r="652" spans="1:9">
      <c r="A652" s="137"/>
      <c r="B652" s="26" t="s">
        <v>201</v>
      </c>
      <c r="C652" s="32">
        <v>0</v>
      </c>
      <c r="D652" s="33">
        <v>43</v>
      </c>
      <c r="E652" s="33">
        <v>52</v>
      </c>
      <c r="F652" s="33">
        <v>48</v>
      </c>
      <c r="G652" s="33">
        <v>0</v>
      </c>
      <c r="H652" s="33">
        <v>0</v>
      </c>
      <c r="I652" s="33">
        <v>143</v>
      </c>
    </row>
    <row r="653" spans="1:9">
      <c r="A653" s="137"/>
      <c r="B653" s="26" t="s">
        <v>202</v>
      </c>
      <c r="C653" s="32">
        <v>0</v>
      </c>
      <c r="D653" s="33">
        <v>44</v>
      </c>
      <c r="E653" s="33">
        <v>75</v>
      </c>
      <c r="F653" s="33">
        <v>51</v>
      </c>
      <c r="G653" s="33">
        <v>0</v>
      </c>
      <c r="H653" s="33">
        <v>0</v>
      </c>
      <c r="I653" s="33">
        <v>170</v>
      </c>
    </row>
    <row r="654" spans="1:9">
      <c r="A654" s="137"/>
      <c r="B654" s="26" t="s">
        <v>203</v>
      </c>
      <c r="C654" s="32">
        <v>0</v>
      </c>
      <c r="D654" s="33">
        <v>44</v>
      </c>
      <c r="E654" s="33">
        <v>80</v>
      </c>
      <c r="F654" s="33">
        <v>52</v>
      </c>
      <c r="G654" s="33">
        <v>0</v>
      </c>
      <c r="H654" s="33">
        <v>0</v>
      </c>
      <c r="I654" s="33">
        <v>176</v>
      </c>
    </row>
    <row r="655" spans="1:9">
      <c r="B655" s="26" t="s">
        <v>204</v>
      </c>
      <c r="C655" s="32">
        <v>0</v>
      </c>
      <c r="D655" s="33">
        <v>39</v>
      </c>
      <c r="E655" s="33">
        <v>62</v>
      </c>
      <c r="F655" s="33">
        <v>59</v>
      </c>
      <c r="G655" s="33">
        <v>0</v>
      </c>
      <c r="H655" s="33">
        <v>0</v>
      </c>
      <c r="I655" s="33">
        <v>160</v>
      </c>
    </row>
    <row r="656" spans="1:9">
      <c r="B656" s="26" t="s">
        <v>205</v>
      </c>
      <c r="C656" s="32">
        <v>0</v>
      </c>
      <c r="D656" s="33">
        <v>42</v>
      </c>
      <c r="E656" s="33">
        <v>68</v>
      </c>
      <c r="F656" s="33">
        <v>56</v>
      </c>
      <c r="G656" s="33">
        <v>0</v>
      </c>
      <c r="H656" s="33">
        <v>0</v>
      </c>
      <c r="I656" s="33">
        <v>166</v>
      </c>
    </row>
    <row r="657" spans="2:12">
      <c r="B657" s="26" t="s">
        <v>206</v>
      </c>
      <c r="C657" s="32">
        <v>0</v>
      </c>
      <c r="D657" s="33">
        <v>31</v>
      </c>
      <c r="E657" s="33">
        <v>68</v>
      </c>
      <c r="F657" s="33">
        <v>48</v>
      </c>
      <c r="G657" s="33">
        <v>0</v>
      </c>
      <c r="H657" s="33">
        <v>0</v>
      </c>
      <c r="I657" s="33">
        <v>147</v>
      </c>
    </row>
    <row r="658" spans="2:12">
      <c r="B658" s="26" t="s">
        <v>207</v>
      </c>
      <c r="C658" s="32">
        <v>0</v>
      </c>
      <c r="D658" s="33">
        <v>32</v>
      </c>
      <c r="E658" s="33">
        <v>76</v>
      </c>
      <c r="F658" s="33">
        <v>56</v>
      </c>
      <c r="G658" s="33">
        <v>0</v>
      </c>
      <c r="H658" s="33">
        <v>0</v>
      </c>
      <c r="I658" s="33">
        <v>164</v>
      </c>
    </row>
    <row r="659" spans="2:12">
      <c r="B659" s="26" t="s">
        <v>208</v>
      </c>
      <c r="C659" s="32">
        <v>0</v>
      </c>
      <c r="D659" s="33">
        <v>48</v>
      </c>
      <c r="E659" s="33">
        <v>88</v>
      </c>
      <c r="F659" s="33">
        <v>59</v>
      </c>
      <c r="G659" s="33">
        <v>0</v>
      </c>
      <c r="H659" s="33">
        <v>0</v>
      </c>
      <c r="I659" s="33">
        <v>195</v>
      </c>
    </row>
    <row r="660" spans="2:12">
      <c r="B660" s="26" t="s">
        <v>209</v>
      </c>
      <c r="C660" s="32">
        <v>0</v>
      </c>
      <c r="D660" s="33">
        <v>37</v>
      </c>
      <c r="E660" s="33">
        <v>63</v>
      </c>
      <c r="F660" s="33">
        <v>82</v>
      </c>
      <c r="G660" s="33">
        <v>0</v>
      </c>
      <c r="H660" s="33">
        <v>0</v>
      </c>
      <c r="I660" s="33">
        <v>182</v>
      </c>
    </row>
    <row r="661" spans="2:12">
      <c r="B661" s="26" t="s">
        <v>210</v>
      </c>
      <c r="C661" s="32">
        <v>0</v>
      </c>
      <c r="D661" s="33">
        <v>29</v>
      </c>
      <c r="E661" s="33">
        <v>68</v>
      </c>
      <c r="F661" s="33">
        <v>67</v>
      </c>
      <c r="G661" s="33">
        <v>0</v>
      </c>
      <c r="H661" s="33">
        <v>0</v>
      </c>
      <c r="I661" s="33">
        <v>164</v>
      </c>
    </row>
    <row r="662" spans="2:12">
      <c r="B662" s="26" t="s">
        <v>211</v>
      </c>
      <c r="C662" s="32">
        <v>0</v>
      </c>
      <c r="D662" s="33">
        <v>32</v>
      </c>
      <c r="E662" s="33">
        <v>62</v>
      </c>
      <c r="F662" s="33">
        <v>61</v>
      </c>
      <c r="G662" s="33">
        <v>0</v>
      </c>
      <c r="H662" s="33">
        <v>0</v>
      </c>
      <c r="I662" s="33">
        <v>155</v>
      </c>
    </row>
    <row r="663" spans="2:12">
      <c r="B663" s="26" t="s">
        <v>212</v>
      </c>
      <c r="C663" s="32">
        <v>0</v>
      </c>
      <c r="D663" s="33">
        <v>40</v>
      </c>
      <c r="E663" s="33">
        <v>65</v>
      </c>
      <c r="F663" s="33">
        <v>58</v>
      </c>
      <c r="G663" s="33">
        <v>0</v>
      </c>
      <c r="H663" s="33">
        <v>0</v>
      </c>
      <c r="I663" s="33">
        <v>163</v>
      </c>
    </row>
    <row r="664" spans="2:12">
      <c r="B664" s="26" t="s">
        <v>213</v>
      </c>
      <c r="C664" s="32">
        <v>0</v>
      </c>
      <c r="D664" s="33">
        <v>36</v>
      </c>
      <c r="E664" s="33">
        <v>58</v>
      </c>
      <c r="F664" s="33">
        <v>61</v>
      </c>
      <c r="G664" s="33">
        <v>0</v>
      </c>
      <c r="H664" s="33">
        <v>0</v>
      </c>
      <c r="I664" s="33">
        <v>155</v>
      </c>
    </row>
    <row r="665" spans="2:12">
      <c r="B665" s="26" t="s">
        <v>214</v>
      </c>
      <c r="C665" s="32">
        <v>0</v>
      </c>
      <c r="D665" s="33">
        <v>36</v>
      </c>
      <c r="E665" s="33">
        <v>56</v>
      </c>
      <c r="F665" s="33">
        <v>81</v>
      </c>
      <c r="G665" s="33">
        <v>0</v>
      </c>
      <c r="H665" s="33">
        <v>0</v>
      </c>
      <c r="I665" s="33">
        <v>173</v>
      </c>
    </row>
    <row r="666" spans="2:12">
      <c r="B666" s="26" t="s">
        <v>215</v>
      </c>
      <c r="C666" s="32">
        <v>0</v>
      </c>
      <c r="D666" s="33">
        <v>27</v>
      </c>
      <c r="E666" s="33">
        <v>50</v>
      </c>
      <c r="F666" s="33">
        <v>62</v>
      </c>
      <c r="G666" s="33">
        <v>0</v>
      </c>
      <c r="H666" s="33">
        <v>0</v>
      </c>
      <c r="I666" s="33">
        <v>139</v>
      </c>
    </row>
    <row r="667" spans="2:12">
      <c r="B667" s="26" t="s">
        <v>216</v>
      </c>
      <c r="C667" s="32">
        <v>0</v>
      </c>
      <c r="D667" s="33">
        <v>23</v>
      </c>
      <c r="E667" s="33">
        <v>64</v>
      </c>
      <c r="F667" s="33">
        <v>70</v>
      </c>
      <c r="G667" s="33">
        <v>0</v>
      </c>
      <c r="H667" s="33">
        <v>0</v>
      </c>
      <c r="I667" s="33">
        <v>157</v>
      </c>
    </row>
    <row r="668" spans="2:12">
      <c r="B668" s="26" t="s">
        <v>217</v>
      </c>
      <c r="C668" s="32">
        <v>0</v>
      </c>
      <c r="D668" s="33">
        <v>26</v>
      </c>
      <c r="E668" s="33">
        <v>84</v>
      </c>
      <c r="F668" s="33">
        <v>73</v>
      </c>
      <c r="G668" s="33">
        <v>0</v>
      </c>
      <c r="H668" s="33">
        <v>0</v>
      </c>
      <c r="I668" s="33">
        <v>183</v>
      </c>
      <c r="J668" s="28"/>
      <c r="K668" s="28"/>
      <c r="L668" s="100"/>
    </row>
    <row r="669" spans="2:12">
      <c r="B669" s="26" t="s">
        <v>218</v>
      </c>
      <c r="C669" s="32">
        <v>0</v>
      </c>
      <c r="D669" s="33">
        <v>35</v>
      </c>
      <c r="E669" s="33">
        <v>62</v>
      </c>
      <c r="F669" s="33">
        <v>51</v>
      </c>
      <c r="G669" s="33">
        <v>0</v>
      </c>
      <c r="H669" s="33">
        <v>0</v>
      </c>
      <c r="I669" s="33">
        <v>148</v>
      </c>
      <c r="J669" s="28"/>
      <c r="K669" s="28"/>
      <c r="L669" s="100"/>
    </row>
    <row r="670" spans="2:12">
      <c r="B670" s="26" t="s">
        <v>219</v>
      </c>
      <c r="C670" s="32">
        <v>0</v>
      </c>
      <c r="D670" s="33">
        <v>30</v>
      </c>
      <c r="E670" s="33">
        <v>58</v>
      </c>
      <c r="F670" s="33">
        <v>73</v>
      </c>
      <c r="G670" s="33">
        <v>0</v>
      </c>
      <c r="H670" s="33">
        <v>0</v>
      </c>
      <c r="I670" s="33">
        <v>161</v>
      </c>
      <c r="J670" s="28"/>
      <c r="K670" s="28"/>
      <c r="L670" s="100"/>
    </row>
    <row r="671" spans="2:12">
      <c r="B671" s="26" t="s">
        <v>220</v>
      </c>
      <c r="C671" s="32">
        <v>0</v>
      </c>
      <c r="D671" s="33">
        <v>29</v>
      </c>
      <c r="E671" s="33">
        <v>57</v>
      </c>
      <c r="F671" s="33">
        <v>71</v>
      </c>
      <c r="G671" s="33">
        <v>0</v>
      </c>
      <c r="H671" s="33">
        <v>0</v>
      </c>
      <c r="I671" s="33">
        <v>157</v>
      </c>
      <c r="J671" s="28"/>
      <c r="K671" s="28"/>
      <c r="L671" s="100"/>
    </row>
    <row r="672" spans="2:12">
      <c r="B672" s="26" t="s">
        <v>221</v>
      </c>
      <c r="C672" s="32">
        <v>0</v>
      </c>
      <c r="D672" s="33">
        <v>31</v>
      </c>
      <c r="E672" s="33">
        <v>68</v>
      </c>
      <c r="F672" s="33">
        <v>72</v>
      </c>
      <c r="G672" s="33">
        <v>0</v>
      </c>
      <c r="H672" s="33">
        <v>0</v>
      </c>
      <c r="I672" s="33">
        <v>171</v>
      </c>
      <c r="J672" s="28"/>
      <c r="K672" s="28"/>
      <c r="L672" s="100"/>
    </row>
    <row r="673" spans="1:12">
      <c r="B673" s="26" t="s">
        <v>222</v>
      </c>
      <c r="C673" s="32">
        <v>0</v>
      </c>
      <c r="D673" s="33">
        <v>25</v>
      </c>
      <c r="E673" s="33">
        <v>71</v>
      </c>
      <c r="F673" s="33">
        <v>58</v>
      </c>
      <c r="G673" s="33">
        <v>0</v>
      </c>
      <c r="H673" s="33">
        <v>0</v>
      </c>
      <c r="I673" s="33">
        <v>154</v>
      </c>
      <c r="J673" s="28"/>
      <c r="K673" s="28"/>
      <c r="L673" s="100"/>
    </row>
    <row r="674" spans="1:12">
      <c r="B674" s="26" t="s">
        <v>223</v>
      </c>
      <c r="C674" s="32">
        <v>0</v>
      </c>
      <c r="D674" s="33">
        <v>23</v>
      </c>
      <c r="E674" s="33">
        <v>70</v>
      </c>
      <c r="F674" s="33">
        <v>58</v>
      </c>
      <c r="G674" s="33">
        <v>0</v>
      </c>
      <c r="H674" s="33">
        <v>0</v>
      </c>
      <c r="I674" s="33">
        <v>151</v>
      </c>
      <c r="J674" s="28"/>
      <c r="K674" s="28"/>
      <c r="L674" s="100"/>
    </row>
    <row r="675" spans="1:12">
      <c r="B675" s="26" t="s">
        <v>224</v>
      </c>
      <c r="C675" s="32">
        <v>0</v>
      </c>
      <c r="D675" s="33">
        <v>26</v>
      </c>
      <c r="E675" s="33">
        <v>62</v>
      </c>
      <c r="F675" s="33">
        <v>63</v>
      </c>
      <c r="G675" s="33">
        <v>0</v>
      </c>
      <c r="H675" s="33">
        <v>0</v>
      </c>
      <c r="I675" s="33">
        <v>151</v>
      </c>
      <c r="J675" s="28"/>
      <c r="K675" s="28"/>
      <c r="L675" s="100"/>
    </row>
    <row r="676" spans="1:12">
      <c r="B676" s="26" t="s">
        <v>225</v>
      </c>
      <c r="C676" s="32">
        <v>0</v>
      </c>
      <c r="D676" s="33">
        <v>30</v>
      </c>
      <c r="E676" s="33">
        <v>75</v>
      </c>
      <c r="F676" s="33">
        <v>81</v>
      </c>
      <c r="G676" s="33">
        <v>0</v>
      </c>
      <c r="H676" s="33">
        <v>0</v>
      </c>
      <c r="I676" s="33">
        <v>186</v>
      </c>
      <c r="J676" s="28"/>
      <c r="K676" s="28"/>
      <c r="L676" s="100"/>
    </row>
    <row r="677" spans="1:12">
      <c r="B677" s="26" t="s">
        <v>226</v>
      </c>
      <c r="C677" s="32">
        <v>0</v>
      </c>
      <c r="D677" s="33">
        <v>28</v>
      </c>
      <c r="E677" s="33">
        <v>69</v>
      </c>
      <c r="F677" s="33">
        <v>76</v>
      </c>
      <c r="G677" s="33">
        <v>0</v>
      </c>
      <c r="H677" s="33">
        <v>0</v>
      </c>
      <c r="I677" s="33">
        <v>173</v>
      </c>
      <c r="J677" s="28"/>
      <c r="K677" s="28"/>
      <c r="L677" s="100"/>
    </row>
    <row r="678" spans="1:12">
      <c r="B678" s="26" t="s">
        <v>227</v>
      </c>
      <c r="C678" s="32">
        <v>0</v>
      </c>
      <c r="D678" s="33">
        <v>24</v>
      </c>
      <c r="E678" s="33">
        <v>69</v>
      </c>
      <c r="F678" s="33">
        <v>68</v>
      </c>
      <c r="G678" s="33">
        <v>0</v>
      </c>
      <c r="H678" s="33">
        <v>0</v>
      </c>
      <c r="I678" s="33">
        <v>161</v>
      </c>
      <c r="J678" s="28"/>
      <c r="K678" s="28"/>
      <c r="L678" s="100"/>
    </row>
    <row r="679" spans="1:12">
      <c r="B679" s="26" t="s">
        <v>228</v>
      </c>
      <c r="C679" s="32">
        <v>0</v>
      </c>
      <c r="D679" s="33">
        <v>16</v>
      </c>
      <c r="E679" s="33">
        <v>76</v>
      </c>
      <c r="F679" s="33">
        <v>57</v>
      </c>
      <c r="G679" s="33">
        <v>0</v>
      </c>
      <c r="H679" s="33">
        <v>0</v>
      </c>
      <c r="I679" s="33">
        <v>149</v>
      </c>
      <c r="J679" s="28"/>
      <c r="K679" s="28"/>
      <c r="L679" s="100"/>
    </row>
    <row r="680" spans="1:12">
      <c r="B680" s="26" t="s">
        <v>229</v>
      </c>
      <c r="C680" s="32">
        <v>0</v>
      </c>
      <c r="D680" s="33">
        <v>26</v>
      </c>
      <c r="E680" s="33">
        <v>61</v>
      </c>
      <c r="F680" s="33">
        <v>60</v>
      </c>
      <c r="G680" s="33">
        <v>0</v>
      </c>
      <c r="H680" s="33">
        <v>0</v>
      </c>
      <c r="I680" s="33">
        <v>147</v>
      </c>
      <c r="J680" s="28"/>
      <c r="K680" s="28"/>
      <c r="L680" s="100"/>
    </row>
    <row r="681" spans="1:12">
      <c r="B681" s="26" t="s">
        <v>230</v>
      </c>
      <c r="C681" s="32">
        <v>0</v>
      </c>
      <c r="D681" s="33">
        <v>29</v>
      </c>
      <c r="E681" s="33">
        <v>62</v>
      </c>
      <c r="F681" s="33">
        <v>59</v>
      </c>
      <c r="G681" s="33">
        <v>0</v>
      </c>
      <c r="H681" s="33">
        <v>0</v>
      </c>
      <c r="I681" s="33">
        <v>150</v>
      </c>
      <c r="J681" s="28"/>
      <c r="K681" s="28"/>
      <c r="L681" s="100"/>
    </row>
    <row r="682" spans="1:12">
      <c r="B682" s="26" t="s">
        <v>231</v>
      </c>
      <c r="C682" s="32">
        <v>0</v>
      </c>
      <c r="D682" s="33">
        <v>17</v>
      </c>
      <c r="E682" s="33">
        <v>64</v>
      </c>
      <c r="F682" s="33">
        <v>50</v>
      </c>
      <c r="G682" s="33">
        <v>0</v>
      </c>
      <c r="H682" s="33">
        <v>0</v>
      </c>
      <c r="I682" s="33">
        <v>131</v>
      </c>
      <c r="J682" s="28"/>
      <c r="K682" s="28"/>
      <c r="L682" s="100"/>
    </row>
    <row r="683" spans="1:12">
      <c r="B683" s="26" t="s">
        <v>232</v>
      </c>
      <c r="C683" s="32">
        <v>0</v>
      </c>
      <c r="D683" s="33">
        <v>19</v>
      </c>
      <c r="E683" s="33">
        <v>57</v>
      </c>
      <c r="F683" s="33">
        <v>66</v>
      </c>
      <c r="G683" s="33">
        <v>0</v>
      </c>
      <c r="H683" s="33">
        <v>0</v>
      </c>
      <c r="I683" s="33">
        <v>142</v>
      </c>
      <c r="J683" s="28"/>
      <c r="K683" s="28"/>
      <c r="L683" s="100"/>
    </row>
    <row r="684" spans="1:12">
      <c r="A684" s="137"/>
      <c r="B684" s="26" t="s">
        <v>233</v>
      </c>
      <c r="C684" s="32">
        <v>0</v>
      </c>
      <c r="D684" s="33">
        <v>20</v>
      </c>
      <c r="E684" s="33">
        <v>55</v>
      </c>
      <c r="F684" s="33">
        <v>45</v>
      </c>
      <c r="G684" s="33">
        <v>0</v>
      </c>
      <c r="H684" s="33">
        <v>0</v>
      </c>
      <c r="I684" s="33">
        <v>120</v>
      </c>
      <c r="J684" s="28"/>
      <c r="K684" s="28"/>
      <c r="L684" s="100"/>
    </row>
    <row r="685" spans="1:12">
      <c r="A685" s="137"/>
      <c r="B685" s="26" t="s">
        <v>234</v>
      </c>
      <c r="C685" s="32">
        <v>0</v>
      </c>
      <c r="D685" s="33">
        <v>21</v>
      </c>
      <c r="E685" s="33">
        <v>58</v>
      </c>
      <c r="F685" s="33">
        <v>49</v>
      </c>
      <c r="G685" s="33">
        <v>0</v>
      </c>
      <c r="H685" s="33">
        <v>0</v>
      </c>
      <c r="I685" s="33">
        <v>128</v>
      </c>
      <c r="J685" s="28"/>
      <c r="K685" s="28"/>
      <c r="L685" s="100"/>
    </row>
    <row r="686" spans="1:12">
      <c r="A686" s="137"/>
      <c r="B686" s="26" t="s">
        <v>235</v>
      </c>
      <c r="C686" s="32">
        <v>0</v>
      </c>
      <c r="D686" s="33">
        <v>24</v>
      </c>
      <c r="E686" s="33">
        <v>65</v>
      </c>
      <c r="F686" s="33">
        <v>65</v>
      </c>
      <c r="G686" s="33">
        <v>0</v>
      </c>
      <c r="H686" s="33">
        <v>0</v>
      </c>
      <c r="I686" s="33">
        <v>154</v>
      </c>
      <c r="J686" s="28"/>
      <c r="K686" s="28"/>
      <c r="L686" s="100"/>
    </row>
    <row r="687" spans="1:12">
      <c r="A687" s="137"/>
      <c r="B687" s="26" t="s">
        <v>236</v>
      </c>
      <c r="C687" s="32">
        <v>0</v>
      </c>
      <c r="D687" s="33">
        <v>14</v>
      </c>
      <c r="E687" s="33">
        <v>54</v>
      </c>
      <c r="F687" s="33">
        <v>57</v>
      </c>
      <c r="G687" s="33">
        <v>0</v>
      </c>
      <c r="H687" s="33">
        <v>0</v>
      </c>
      <c r="I687" s="33">
        <v>125</v>
      </c>
      <c r="J687" s="28"/>
      <c r="K687" s="28"/>
      <c r="L687" s="100"/>
    </row>
    <row r="688" spans="1:12">
      <c r="A688" s="137"/>
      <c r="B688" s="26" t="s">
        <v>237</v>
      </c>
      <c r="C688" s="32">
        <v>0</v>
      </c>
      <c r="D688" s="33">
        <v>18</v>
      </c>
      <c r="E688" s="33">
        <v>49</v>
      </c>
      <c r="F688" s="33">
        <v>45</v>
      </c>
      <c r="G688" s="33">
        <v>0</v>
      </c>
      <c r="H688" s="33">
        <v>0</v>
      </c>
      <c r="I688" s="33">
        <v>112</v>
      </c>
      <c r="J688" s="28"/>
      <c r="K688" s="28"/>
      <c r="L688" s="100"/>
    </row>
    <row r="689" spans="1:12">
      <c r="A689" s="137"/>
      <c r="B689" s="26" t="s">
        <v>238</v>
      </c>
      <c r="C689" s="32">
        <v>0</v>
      </c>
      <c r="D689" s="33">
        <v>24</v>
      </c>
      <c r="E689" s="33">
        <v>55</v>
      </c>
      <c r="F689" s="33">
        <v>53</v>
      </c>
      <c r="G689" s="33">
        <v>0</v>
      </c>
      <c r="H689" s="33">
        <v>0</v>
      </c>
      <c r="I689" s="33">
        <v>132</v>
      </c>
      <c r="J689" s="28"/>
      <c r="K689" s="28"/>
      <c r="L689" s="100"/>
    </row>
    <row r="690" spans="1:12">
      <c r="A690" s="137"/>
      <c r="B690" s="26" t="s">
        <v>239</v>
      </c>
      <c r="C690" s="32">
        <v>0</v>
      </c>
      <c r="D690" s="33">
        <v>22</v>
      </c>
      <c r="E690" s="33">
        <v>52</v>
      </c>
      <c r="F690" s="33">
        <v>63</v>
      </c>
      <c r="G690" s="33">
        <v>0</v>
      </c>
      <c r="H690" s="33">
        <v>0</v>
      </c>
      <c r="I690" s="33">
        <v>137</v>
      </c>
      <c r="J690" s="28"/>
      <c r="K690" s="28"/>
      <c r="L690" s="100"/>
    </row>
    <row r="691" spans="1:12">
      <c r="A691" s="137"/>
      <c r="B691" s="26" t="s">
        <v>240</v>
      </c>
      <c r="C691" s="32">
        <v>0</v>
      </c>
      <c r="D691" s="33">
        <v>24</v>
      </c>
      <c r="E691" s="33">
        <v>53</v>
      </c>
      <c r="F691" s="33">
        <v>54</v>
      </c>
      <c r="G691" s="33">
        <v>0</v>
      </c>
      <c r="H691" s="33">
        <v>0</v>
      </c>
      <c r="I691" s="33">
        <v>131</v>
      </c>
      <c r="J691" s="28"/>
      <c r="K691" s="28"/>
      <c r="L691" s="100"/>
    </row>
    <row r="692" spans="1:12">
      <c r="A692" s="137"/>
      <c r="B692" s="26" t="s">
        <v>241</v>
      </c>
      <c r="C692" s="32">
        <v>0</v>
      </c>
      <c r="D692" s="33">
        <v>30</v>
      </c>
      <c r="E692" s="33">
        <v>47</v>
      </c>
      <c r="F692" s="33">
        <v>59</v>
      </c>
      <c r="G692" s="33">
        <v>0</v>
      </c>
      <c r="H692" s="33">
        <v>0</v>
      </c>
      <c r="I692" s="33">
        <v>136</v>
      </c>
      <c r="J692" s="28"/>
      <c r="K692" s="28"/>
      <c r="L692" s="100"/>
    </row>
    <row r="693" spans="1:12">
      <c r="A693" s="137"/>
      <c r="B693" s="26" t="s">
        <v>242</v>
      </c>
      <c r="C693" s="32">
        <v>0</v>
      </c>
      <c r="D693" s="33">
        <v>26</v>
      </c>
      <c r="E693" s="33">
        <v>54</v>
      </c>
      <c r="F693" s="33">
        <v>78</v>
      </c>
      <c r="G693" s="33">
        <v>0</v>
      </c>
      <c r="H693" s="33">
        <v>0</v>
      </c>
      <c r="I693" s="33">
        <v>158</v>
      </c>
      <c r="J693" s="28"/>
      <c r="K693" s="28"/>
      <c r="L693" s="100"/>
    </row>
    <row r="694" spans="1:12">
      <c r="A694" s="137"/>
      <c r="B694" s="26" t="s">
        <v>243</v>
      </c>
      <c r="C694" s="32">
        <v>0</v>
      </c>
      <c r="D694" s="33">
        <v>20</v>
      </c>
      <c r="E694" s="33">
        <v>67</v>
      </c>
      <c r="F694" s="33">
        <v>60</v>
      </c>
      <c r="G694" s="33">
        <v>0</v>
      </c>
      <c r="H694" s="33">
        <v>0</v>
      </c>
      <c r="I694" s="33">
        <v>147</v>
      </c>
      <c r="J694" s="28"/>
      <c r="K694" s="28"/>
      <c r="L694" s="100"/>
    </row>
    <row r="695" spans="1:12">
      <c r="A695" s="137"/>
      <c r="B695" s="26" t="s">
        <v>244</v>
      </c>
      <c r="C695" s="32">
        <v>0</v>
      </c>
      <c r="D695" s="33">
        <v>22</v>
      </c>
      <c r="E695" s="33">
        <v>62</v>
      </c>
      <c r="F695" s="33">
        <v>61</v>
      </c>
      <c r="G695" s="33">
        <v>0</v>
      </c>
      <c r="H695" s="33">
        <v>0</v>
      </c>
      <c r="I695" s="33">
        <v>145</v>
      </c>
      <c r="J695" s="28"/>
      <c r="K695" s="28"/>
      <c r="L695" s="100"/>
    </row>
    <row r="696" spans="1:12">
      <c r="A696" s="137"/>
      <c r="B696" s="26" t="s">
        <v>245</v>
      </c>
      <c r="C696" s="32">
        <v>0</v>
      </c>
      <c r="D696" s="33">
        <v>26</v>
      </c>
      <c r="E696" s="33">
        <v>71</v>
      </c>
      <c r="F696" s="33">
        <v>59</v>
      </c>
      <c r="G696" s="33">
        <v>0</v>
      </c>
      <c r="H696" s="33">
        <v>0</v>
      </c>
      <c r="I696" s="33">
        <v>156</v>
      </c>
      <c r="J696" s="28"/>
      <c r="K696" s="28"/>
      <c r="L696" s="100"/>
    </row>
    <row r="697" spans="1:12">
      <c r="A697" s="137"/>
      <c r="B697" s="26" t="s">
        <v>246</v>
      </c>
      <c r="C697" s="32">
        <v>0</v>
      </c>
      <c r="D697" s="33">
        <v>15</v>
      </c>
      <c r="E697" s="33">
        <v>90</v>
      </c>
      <c r="F697" s="33">
        <v>50</v>
      </c>
      <c r="G697" s="33">
        <v>0</v>
      </c>
      <c r="H697" s="33">
        <v>0</v>
      </c>
      <c r="I697" s="33">
        <v>155</v>
      </c>
      <c r="J697" s="28"/>
      <c r="K697" s="28"/>
      <c r="L697" s="100"/>
    </row>
    <row r="698" spans="1:12">
      <c r="A698" s="137"/>
      <c r="B698" s="26" t="s">
        <v>247</v>
      </c>
      <c r="C698" s="32">
        <v>0</v>
      </c>
      <c r="D698" s="33">
        <v>17</v>
      </c>
      <c r="E698" s="33">
        <v>80</v>
      </c>
      <c r="F698" s="33">
        <v>54</v>
      </c>
      <c r="G698" s="33">
        <v>0</v>
      </c>
      <c r="H698" s="33">
        <v>0</v>
      </c>
      <c r="I698" s="33">
        <v>151</v>
      </c>
      <c r="J698" s="28"/>
      <c r="K698" s="28"/>
      <c r="L698" s="100"/>
    </row>
    <row r="699" spans="1:12">
      <c r="A699" s="137"/>
      <c r="B699" s="26" t="s">
        <v>248</v>
      </c>
      <c r="C699" s="32">
        <v>0</v>
      </c>
      <c r="D699" s="33">
        <v>19</v>
      </c>
      <c r="E699" s="33">
        <v>58</v>
      </c>
      <c r="F699" s="33">
        <v>63</v>
      </c>
      <c r="G699" s="33">
        <v>0</v>
      </c>
      <c r="H699" s="33">
        <v>0</v>
      </c>
      <c r="I699" s="33">
        <v>140</v>
      </c>
      <c r="J699" s="28"/>
      <c r="K699" s="28"/>
      <c r="L699" s="100"/>
    </row>
    <row r="700" spans="1:12">
      <c r="A700" s="137"/>
      <c r="B700" s="26" t="s">
        <v>249</v>
      </c>
      <c r="C700" s="32">
        <v>0</v>
      </c>
      <c r="D700" s="33">
        <v>21</v>
      </c>
      <c r="E700" s="33">
        <v>61</v>
      </c>
      <c r="F700" s="33">
        <v>61</v>
      </c>
      <c r="G700" s="33">
        <v>0</v>
      </c>
      <c r="H700" s="33">
        <v>0</v>
      </c>
      <c r="I700" s="33">
        <v>143</v>
      </c>
      <c r="J700" s="28"/>
      <c r="K700" s="28"/>
      <c r="L700" s="100"/>
    </row>
    <row r="701" spans="1:12">
      <c r="A701" s="137"/>
      <c r="B701" s="26" t="s">
        <v>250</v>
      </c>
      <c r="C701" s="32">
        <v>0</v>
      </c>
      <c r="D701" s="33">
        <v>23</v>
      </c>
      <c r="E701" s="33">
        <v>71</v>
      </c>
      <c r="F701" s="33">
        <v>43</v>
      </c>
      <c r="G701" s="33">
        <v>0</v>
      </c>
      <c r="H701" s="33">
        <v>0</v>
      </c>
      <c r="I701" s="33">
        <v>137</v>
      </c>
      <c r="J701" s="28"/>
      <c r="K701" s="28"/>
      <c r="L701" s="100"/>
    </row>
    <row r="702" spans="1:12">
      <c r="A702" s="137"/>
      <c r="B702" s="26" t="s">
        <v>251</v>
      </c>
      <c r="C702" s="32">
        <v>0</v>
      </c>
      <c r="D702" s="33">
        <v>17</v>
      </c>
      <c r="E702" s="33">
        <v>85</v>
      </c>
      <c r="F702" s="33">
        <v>66</v>
      </c>
      <c r="G702" s="33">
        <v>0</v>
      </c>
      <c r="H702" s="33">
        <v>0</v>
      </c>
      <c r="I702" s="33">
        <v>168</v>
      </c>
      <c r="J702" s="28"/>
      <c r="K702" s="28"/>
      <c r="L702" s="100"/>
    </row>
    <row r="703" spans="1:12">
      <c r="A703" s="137"/>
      <c r="B703" s="26" t="s">
        <v>252</v>
      </c>
      <c r="C703" s="32">
        <v>0</v>
      </c>
      <c r="D703" s="33">
        <v>22</v>
      </c>
      <c r="E703" s="33">
        <v>73</v>
      </c>
      <c r="F703" s="33">
        <v>46</v>
      </c>
      <c r="G703" s="33">
        <v>0</v>
      </c>
      <c r="H703" s="33">
        <v>0</v>
      </c>
      <c r="I703" s="33">
        <v>141</v>
      </c>
      <c r="J703" s="28"/>
      <c r="K703" s="28"/>
      <c r="L703" s="100"/>
    </row>
    <row r="704" spans="1:12">
      <c r="A704" s="137"/>
      <c r="B704" s="26" t="s">
        <v>253</v>
      </c>
      <c r="C704" s="32">
        <v>0</v>
      </c>
      <c r="D704" s="33">
        <v>30</v>
      </c>
      <c r="E704" s="33">
        <v>67</v>
      </c>
      <c r="F704" s="33">
        <v>61</v>
      </c>
      <c r="G704" s="33">
        <v>0</v>
      </c>
      <c r="H704" s="33">
        <v>0</v>
      </c>
      <c r="I704" s="33">
        <v>158</v>
      </c>
      <c r="J704" s="28"/>
      <c r="K704" s="28"/>
      <c r="L704" s="100"/>
    </row>
    <row r="705" spans="1:12">
      <c r="A705" s="137"/>
      <c r="B705" s="26" t="s">
        <v>254</v>
      </c>
      <c r="C705" s="32">
        <v>0</v>
      </c>
      <c r="D705" s="33">
        <v>35</v>
      </c>
      <c r="E705" s="33">
        <v>64</v>
      </c>
      <c r="F705" s="33">
        <v>56</v>
      </c>
      <c r="G705" s="33">
        <v>0</v>
      </c>
      <c r="H705" s="33">
        <v>0</v>
      </c>
      <c r="I705" s="33">
        <v>155</v>
      </c>
      <c r="J705" s="28"/>
      <c r="K705" s="28"/>
      <c r="L705" s="100"/>
    </row>
    <row r="706" spans="1:12">
      <c r="A706" s="137"/>
      <c r="B706" s="26" t="s">
        <v>255</v>
      </c>
      <c r="C706" s="32">
        <v>0</v>
      </c>
      <c r="D706" s="33">
        <v>35</v>
      </c>
      <c r="E706" s="33">
        <v>86</v>
      </c>
      <c r="F706" s="33">
        <v>63</v>
      </c>
      <c r="G706" s="33">
        <v>0</v>
      </c>
      <c r="H706" s="33">
        <v>0</v>
      </c>
      <c r="I706" s="33">
        <v>184</v>
      </c>
      <c r="J706" s="28"/>
      <c r="K706" s="28"/>
      <c r="L706" s="100"/>
    </row>
    <row r="707" spans="1:12">
      <c r="A707" s="137"/>
      <c r="B707" s="26" t="s">
        <v>256</v>
      </c>
      <c r="C707" s="32">
        <v>0</v>
      </c>
      <c r="D707" s="33">
        <v>32</v>
      </c>
      <c r="E707" s="33">
        <v>81</v>
      </c>
      <c r="F707" s="33">
        <v>64</v>
      </c>
      <c r="G707" s="33">
        <v>0</v>
      </c>
      <c r="H707" s="33">
        <v>0</v>
      </c>
      <c r="I707" s="33">
        <v>177</v>
      </c>
      <c r="J707" s="28"/>
      <c r="K707" s="28"/>
      <c r="L707" s="100"/>
    </row>
    <row r="708" spans="1:12">
      <c r="A708" s="137"/>
      <c r="B708" s="26" t="s">
        <v>257</v>
      </c>
      <c r="C708" s="32">
        <v>0</v>
      </c>
      <c r="D708" s="33">
        <v>25</v>
      </c>
      <c r="E708" s="33">
        <v>63</v>
      </c>
      <c r="F708" s="33">
        <v>52</v>
      </c>
      <c r="G708" s="33">
        <v>0</v>
      </c>
      <c r="H708" s="33">
        <v>0</v>
      </c>
      <c r="I708" s="33">
        <v>140</v>
      </c>
      <c r="J708" s="28"/>
      <c r="K708" s="28"/>
      <c r="L708" s="100"/>
    </row>
    <row r="709" spans="1:12">
      <c r="A709" s="137"/>
      <c r="B709" s="26" t="s">
        <v>258</v>
      </c>
      <c r="C709" s="32">
        <v>0</v>
      </c>
      <c r="D709" s="33">
        <v>13</v>
      </c>
      <c r="E709" s="33">
        <v>49</v>
      </c>
      <c r="F709" s="33">
        <v>57</v>
      </c>
      <c r="G709" s="33">
        <v>0</v>
      </c>
      <c r="H709" s="33">
        <v>0</v>
      </c>
      <c r="I709" s="33">
        <v>119</v>
      </c>
      <c r="J709" s="28"/>
      <c r="K709" s="28"/>
      <c r="L709" s="100"/>
    </row>
    <row r="710" spans="1:12">
      <c r="A710" s="137"/>
      <c r="B710" s="26" t="s">
        <v>259</v>
      </c>
      <c r="C710" s="32">
        <v>0</v>
      </c>
      <c r="D710" s="33">
        <v>33</v>
      </c>
      <c r="E710" s="33">
        <v>97</v>
      </c>
      <c r="F710" s="33">
        <v>70</v>
      </c>
      <c r="G710" s="33">
        <v>0</v>
      </c>
      <c r="H710" s="33">
        <v>0</v>
      </c>
      <c r="I710" s="33">
        <v>200</v>
      </c>
      <c r="J710" s="28"/>
      <c r="K710" s="28"/>
      <c r="L710" s="100"/>
    </row>
    <row r="711" spans="1:12">
      <c r="A711" s="137"/>
      <c r="B711" s="26" t="s">
        <v>260</v>
      </c>
      <c r="C711" s="32">
        <v>0</v>
      </c>
      <c r="D711" s="33">
        <v>43</v>
      </c>
      <c r="E711" s="33">
        <v>101</v>
      </c>
      <c r="F711" s="33">
        <v>64</v>
      </c>
      <c r="G711" s="33">
        <v>0</v>
      </c>
      <c r="H711" s="33">
        <v>0</v>
      </c>
      <c r="I711" s="33">
        <v>208</v>
      </c>
      <c r="J711" s="28"/>
      <c r="K711" s="28"/>
      <c r="L711" s="100"/>
    </row>
    <row r="712" spans="1:12">
      <c r="A712" s="137"/>
      <c r="B712" s="26" t="s">
        <v>261</v>
      </c>
      <c r="C712" s="32">
        <v>0</v>
      </c>
      <c r="D712" s="33">
        <v>39</v>
      </c>
      <c r="E712" s="33">
        <v>92</v>
      </c>
      <c r="F712" s="33">
        <v>73</v>
      </c>
      <c r="G712" s="33">
        <v>0</v>
      </c>
      <c r="H712" s="33">
        <v>0</v>
      </c>
      <c r="I712" s="33">
        <v>204</v>
      </c>
      <c r="J712" s="28"/>
      <c r="K712" s="28"/>
      <c r="L712" s="100"/>
    </row>
    <row r="713" spans="1:12">
      <c r="A713" s="137"/>
      <c r="B713" s="26" t="s">
        <v>262</v>
      </c>
      <c r="C713" s="32">
        <v>0</v>
      </c>
      <c r="D713" s="33">
        <v>38</v>
      </c>
      <c r="E713" s="33">
        <v>104</v>
      </c>
      <c r="F713" s="33">
        <v>58</v>
      </c>
      <c r="G713" s="33">
        <v>0</v>
      </c>
      <c r="H713" s="33">
        <v>0</v>
      </c>
      <c r="I713" s="33">
        <v>200</v>
      </c>
      <c r="J713" s="28"/>
      <c r="K713" s="28"/>
      <c r="L713" s="100"/>
    </row>
    <row r="714" spans="1:12">
      <c r="A714" s="137"/>
      <c r="B714" s="26" t="s">
        <v>263</v>
      </c>
      <c r="C714" s="32">
        <v>0</v>
      </c>
      <c r="D714" s="33">
        <v>28</v>
      </c>
      <c r="E714" s="33">
        <v>93</v>
      </c>
      <c r="F714" s="33">
        <v>62</v>
      </c>
      <c r="G714" s="33">
        <v>0</v>
      </c>
      <c r="H714" s="33">
        <v>0</v>
      </c>
      <c r="I714" s="33">
        <v>183</v>
      </c>
      <c r="J714" s="28"/>
      <c r="K714" s="28"/>
      <c r="L714" s="100"/>
    </row>
    <row r="715" spans="1:12">
      <c r="A715" s="137"/>
      <c r="B715" s="26" t="s">
        <v>264</v>
      </c>
      <c r="C715" s="32">
        <v>0</v>
      </c>
      <c r="D715" s="33">
        <v>30</v>
      </c>
      <c r="E715" s="33">
        <v>86</v>
      </c>
      <c r="F715" s="33">
        <v>50</v>
      </c>
      <c r="G715" s="33">
        <v>0</v>
      </c>
      <c r="H715" s="33">
        <v>0</v>
      </c>
      <c r="I715" s="33">
        <v>166</v>
      </c>
      <c r="J715" s="28"/>
      <c r="K715" s="28"/>
      <c r="L715" s="100"/>
    </row>
    <row r="716" spans="1:12">
      <c r="A716" s="137"/>
      <c r="B716" s="26" t="s">
        <v>265</v>
      </c>
      <c r="C716" s="32">
        <v>0</v>
      </c>
      <c r="D716" s="33">
        <v>28</v>
      </c>
      <c r="E716" s="33">
        <v>79</v>
      </c>
      <c r="F716" s="33">
        <v>59</v>
      </c>
      <c r="G716" s="33">
        <v>0</v>
      </c>
      <c r="H716" s="33">
        <v>0</v>
      </c>
      <c r="I716" s="33">
        <v>166</v>
      </c>
      <c r="J716" s="28"/>
      <c r="K716" s="28"/>
      <c r="L716" s="100"/>
    </row>
    <row r="717" spans="1:12">
      <c r="A717" s="137"/>
      <c r="B717" s="26" t="s">
        <v>266</v>
      </c>
      <c r="C717" s="32">
        <v>0</v>
      </c>
      <c r="D717" s="33">
        <v>32</v>
      </c>
      <c r="E717" s="33">
        <v>86</v>
      </c>
      <c r="F717" s="33">
        <v>69</v>
      </c>
      <c r="G717" s="33">
        <v>0</v>
      </c>
      <c r="H717" s="33">
        <v>0</v>
      </c>
      <c r="I717" s="33">
        <v>187</v>
      </c>
      <c r="J717" s="28"/>
      <c r="K717" s="28"/>
      <c r="L717" s="100"/>
    </row>
    <row r="718" spans="1:12">
      <c r="A718" s="137"/>
      <c r="B718" s="26" t="s">
        <v>267</v>
      </c>
      <c r="C718" s="32">
        <v>0</v>
      </c>
      <c r="D718" s="33">
        <v>38</v>
      </c>
      <c r="E718" s="33">
        <v>82</v>
      </c>
      <c r="F718" s="33">
        <v>71</v>
      </c>
      <c r="G718" s="33">
        <v>0</v>
      </c>
      <c r="H718" s="33">
        <v>0</v>
      </c>
      <c r="I718" s="33">
        <v>191</v>
      </c>
      <c r="J718" s="28"/>
      <c r="K718" s="28"/>
      <c r="L718" s="100"/>
    </row>
    <row r="719" spans="1:12">
      <c r="A719" s="137"/>
      <c r="B719" s="26" t="s">
        <v>268</v>
      </c>
      <c r="C719" s="32">
        <v>0</v>
      </c>
      <c r="D719" s="33">
        <v>31</v>
      </c>
      <c r="E719" s="33">
        <v>68</v>
      </c>
      <c r="F719" s="33">
        <v>53</v>
      </c>
      <c r="G719" s="33">
        <v>0</v>
      </c>
      <c r="H719" s="33">
        <v>0</v>
      </c>
      <c r="I719" s="33">
        <v>152</v>
      </c>
      <c r="J719" s="28"/>
      <c r="K719" s="28"/>
      <c r="L719" s="100"/>
    </row>
    <row r="720" spans="1:12">
      <c r="A720" s="137"/>
      <c r="B720" s="26" t="s">
        <v>269</v>
      </c>
      <c r="C720" s="32">
        <v>0</v>
      </c>
      <c r="D720" s="33">
        <v>33</v>
      </c>
      <c r="E720" s="33">
        <v>90</v>
      </c>
      <c r="F720" s="33">
        <v>73</v>
      </c>
      <c r="G720" s="33">
        <v>0</v>
      </c>
      <c r="H720" s="33">
        <v>0</v>
      </c>
      <c r="I720" s="33">
        <v>196</v>
      </c>
      <c r="J720" s="28"/>
      <c r="K720" s="28"/>
      <c r="L720" s="100"/>
    </row>
    <row r="721" spans="1:12">
      <c r="A721" s="137"/>
      <c r="B721" s="26" t="s">
        <v>270</v>
      </c>
      <c r="C721" s="32">
        <v>0</v>
      </c>
      <c r="D721" s="33">
        <v>21</v>
      </c>
      <c r="E721" s="33">
        <v>77</v>
      </c>
      <c r="F721" s="33">
        <v>73</v>
      </c>
      <c r="G721" s="33">
        <v>0</v>
      </c>
      <c r="H721" s="33">
        <v>0</v>
      </c>
      <c r="I721" s="33">
        <v>171</v>
      </c>
      <c r="J721" s="28"/>
      <c r="K721" s="28"/>
      <c r="L721" s="100"/>
    </row>
    <row r="722" spans="1:12">
      <c r="A722" s="137"/>
      <c r="B722" s="26" t="s">
        <v>271</v>
      </c>
      <c r="C722" s="32">
        <v>0</v>
      </c>
      <c r="D722" s="33">
        <v>19</v>
      </c>
      <c r="E722" s="33">
        <v>77</v>
      </c>
      <c r="F722" s="33">
        <v>70</v>
      </c>
      <c r="G722" s="33">
        <v>0</v>
      </c>
      <c r="H722" s="33">
        <v>0</v>
      </c>
      <c r="I722" s="33">
        <v>166</v>
      </c>
      <c r="J722" s="28"/>
      <c r="K722" s="28"/>
      <c r="L722" s="100"/>
    </row>
    <row r="723" spans="1:12">
      <c r="A723" s="137"/>
      <c r="B723" s="26" t="s">
        <v>272</v>
      </c>
      <c r="C723" s="32">
        <v>0</v>
      </c>
      <c r="D723" s="33">
        <v>22</v>
      </c>
      <c r="E723" s="33">
        <v>83</v>
      </c>
      <c r="F723" s="33">
        <v>69</v>
      </c>
      <c r="G723" s="33">
        <v>0</v>
      </c>
      <c r="H723" s="33">
        <v>0</v>
      </c>
      <c r="I723" s="33">
        <v>174</v>
      </c>
      <c r="J723" s="28"/>
      <c r="K723" s="28"/>
      <c r="L723" s="100"/>
    </row>
    <row r="724" spans="1:12">
      <c r="A724" s="137"/>
      <c r="B724" s="26" t="s">
        <v>273</v>
      </c>
      <c r="C724" s="32">
        <v>0</v>
      </c>
      <c r="D724" s="33">
        <v>24</v>
      </c>
      <c r="E724" s="33">
        <v>79</v>
      </c>
      <c r="F724" s="33">
        <v>69</v>
      </c>
      <c r="G724" s="33">
        <v>0</v>
      </c>
      <c r="H724" s="33">
        <v>0</v>
      </c>
      <c r="I724" s="33">
        <v>172</v>
      </c>
      <c r="J724" s="28"/>
      <c r="K724" s="28"/>
      <c r="L724" s="100"/>
    </row>
    <row r="725" spans="1:12">
      <c r="A725" s="137"/>
      <c r="B725" s="26" t="s">
        <v>274</v>
      </c>
      <c r="C725" s="32">
        <v>0</v>
      </c>
      <c r="D725" s="33">
        <v>35</v>
      </c>
      <c r="E725" s="33">
        <v>102</v>
      </c>
      <c r="F725" s="33">
        <v>66</v>
      </c>
      <c r="G725" s="33">
        <v>0</v>
      </c>
      <c r="H725" s="33">
        <v>0</v>
      </c>
      <c r="I725" s="33">
        <v>203</v>
      </c>
      <c r="J725" s="28"/>
      <c r="K725" s="28"/>
      <c r="L725" s="100"/>
    </row>
    <row r="726" spans="1:12">
      <c r="A726" s="137"/>
      <c r="B726" s="26" t="s">
        <v>275</v>
      </c>
      <c r="C726" s="32">
        <v>0</v>
      </c>
      <c r="D726" s="33">
        <v>36</v>
      </c>
      <c r="E726" s="33">
        <v>94</v>
      </c>
      <c r="F726" s="33">
        <v>54</v>
      </c>
      <c r="G726" s="33">
        <v>0</v>
      </c>
      <c r="H726" s="33">
        <v>0</v>
      </c>
      <c r="I726" s="33">
        <v>184</v>
      </c>
      <c r="J726" s="28"/>
      <c r="K726" s="28"/>
      <c r="L726" s="100"/>
    </row>
    <row r="727" spans="1:12">
      <c r="A727" s="137"/>
      <c r="B727" s="26" t="s">
        <v>276</v>
      </c>
      <c r="C727" s="32">
        <v>0</v>
      </c>
      <c r="D727" s="33">
        <v>26</v>
      </c>
      <c r="E727" s="33">
        <v>78</v>
      </c>
      <c r="F727" s="33">
        <v>51</v>
      </c>
      <c r="G727" s="33">
        <v>0</v>
      </c>
      <c r="H727" s="33">
        <v>0</v>
      </c>
      <c r="I727" s="33">
        <v>155</v>
      </c>
      <c r="J727" s="28"/>
      <c r="K727" s="28"/>
      <c r="L727" s="100"/>
    </row>
    <row r="728" spans="1:12">
      <c r="A728" s="137"/>
      <c r="B728" s="26" t="s">
        <v>277</v>
      </c>
      <c r="C728" s="32">
        <v>0</v>
      </c>
      <c r="D728" s="33">
        <v>29</v>
      </c>
      <c r="E728" s="33">
        <v>90</v>
      </c>
      <c r="F728" s="33">
        <v>74</v>
      </c>
      <c r="G728" s="33">
        <v>0</v>
      </c>
      <c r="H728" s="33">
        <v>0</v>
      </c>
      <c r="I728" s="33">
        <v>193</v>
      </c>
      <c r="J728" s="28"/>
      <c r="K728" s="28"/>
      <c r="L728" s="100"/>
    </row>
    <row r="729" spans="1:12">
      <c r="A729" s="137"/>
      <c r="B729" s="26" t="s">
        <v>278</v>
      </c>
      <c r="C729" s="32">
        <v>0</v>
      </c>
      <c r="D729" s="33">
        <v>27</v>
      </c>
      <c r="E729" s="33">
        <v>79</v>
      </c>
      <c r="F729" s="33">
        <v>73</v>
      </c>
      <c r="G729" s="33">
        <v>0</v>
      </c>
      <c r="H729" s="33">
        <v>0</v>
      </c>
      <c r="I729" s="33">
        <v>179</v>
      </c>
      <c r="J729" s="28"/>
      <c r="K729" s="28"/>
      <c r="L729" s="100"/>
    </row>
    <row r="730" spans="1:12">
      <c r="A730" s="137"/>
      <c r="B730" s="26" t="s">
        <v>279</v>
      </c>
      <c r="C730" s="32">
        <v>0</v>
      </c>
      <c r="D730" s="33">
        <v>32</v>
      </c>
      <c r="E730" s="33">
        <v>95</v>
      </c>
      <c r="F730" s="33">
        <v>85</v>
      </c>
      <c r="G730" s="33">
        <v>0</v>
      </c>
      <c r="H730" s="33">
        <v>0</v>
      </c>
      <c r="I730" s="33">
        <v>212</v>
      </c>
      <c r="J730" s="28"/>
      <c r="K730" s="28"/>
      <c r="L730" s="100"/>
    </row>
    <row r="731" spans="1:12">
      <c r="A731" s="137"/>
      <c r="B731" s="26" t="s">
        <v>280</v>
      </c>
      <c r="C731" s="32">
        <v>0</v>
      </c>
      <c r="D731" s="33">
        <v>29</v>
      </c>
      <c r="E731" s="33">
        <v>87</v>
      </c>
      <c r="F731" s="33">
        <v>77</v>
      </c>
      <c r="G731" s="33">
        <v>0</v>
      </c>
      <c r="H731" s="33">
        <v>0</v>
      </c>
      <c r="I731" s="33">
        <v>193</v>
      </c>
      <c r="J731" s="28"/>
      <c r="K731" s="28"/>
      <c r="L731" s="100"/>
    </row>
    <row r="732" spans="1:12">
      <c r="A732" s="137"/>
      <c r="B732" s="26" t="s">
        <v>281</v>
      </c>
      <c r="C732" s="32">
        <v>0</v>
      </c>
      <c r="D732" s="33">
        <v>24</v>
      </c>
      <c r="E732" s="33">
        <v>81</v>
      </c>
      <c r="F732" s="33">
        <v>66</v>
      </c>
      <c r="G732" s="33">
        <v>0</v>
      </c>
      <c r="H732" s="33">
        <v>0</v>
      </c>
      <c r="I732" s="33">
        <v>171</v>
      </c>
      <c r="J732" s="28"/>
      <c r="K732" s="28"/>
      <c r="L732" s="100"/>
    </row>
    <row r="733" spans="1:12">
      <c r="A733" s="137"/>
      <c r="B733" s="26" t="s">
        <v>282</v>
      </c>
      <c r="C733" s="32">
        <v>0</v>
      </c>
      <c r="D733" s="33">
        <v>30</v>
      </c>
      <c r="E733" s="33">
        <v>84</v>
      </c>
      <c r="F733" s="33">
        <v>60</v>
      </c>
      <c r="G733" s="33">
        <v>0</v>
      </c>
      <c r="H733" s="33">
        <v>0</v>
      </c>
      <c r="I733" s="33">
        <v>174</v>
      </c>
      <c r="J733" s="28"/>
      <c r="K733" s="28"/>
      <c r="L733" s="100"/>
    </row>
    <row r="734" spans="1:12">
      <c r="A734" s="137"/>
      <c r="B734" s="26" t="s">
        <v>283</v>
      </c>
      <c r="C734" s="32">
        <v>0</v>
      </c>
      <c r="D734" s="33">
        <v>27</v>
      </c>
      <c r="E734" s="33">
        <v>87</v>
      </c>
      <c r="F734" s="33">
        <v>64</v>
      </c>
      <c r="G734" s="33">
        <v>0</v>
      </c>
      <c r="H734" s="33">
        <v>0</v>
      </c>
      <c r="I734" s="33">
        <v>178</v>
      </c>
      <c r="J734" s="28"/>
      <c r="K734" s="28"/>
      <c r="L734" s="100"/>
    </row>
    <row r="735" spans="1:12">
      <c r="A735" s="137"/>
      <c r="B735" s="26" t="s">
        <v>284</v>
      </c>
      <c r="C735" s="32">
        <v>0</v>
      </c>
      <c r="D735" s="33">
        <v>35</v>
      </c>
      <c r="E735" s="33">
        <v>101</v>
      </c>
      <c r="F735" s="33">
        <v>81</v>
      </c>
      <c r="G735" s="33">
        <v>0</v>
      </c>
      <c r="H735" s="33">
        <v>0</v>
      </c>
      <c r="I735" s="33">
        <v>217</v>
      </c>
      <c r="J735" s="28"/>
      <c r="K735" s="28"/>
      <c r="L735" s="100"/>
    </row>
    <row r="736" spans="1:12">
      <c r="A736" s="137"/>
      <c r="B736" s="26" t="s">
        <v>285</v>
      </c>
      <c r="C736" s="32">
        <v>0</v>
      </c>
      <c r="D736" s="33">
        <v>39</v>
      </c>
      <c r="E736" s="33">
        <v>101</v>
      </c>
      <c r="F736" s="33">
        <v>88</v>
      </c>
      <c r="G736" s="33">
        <v>0</v>
      </c>
      <c r="H736" s="33">
        <v>0</v>
      </c>
      <c r="I736" s="33">
        <v>228</v>
      </c>
      <c r="J736" s="28"/>
      <c r="K736" s="28"/>
      <c r="L736" s="100"/>
    </row>
    <row r="737" spans="1:12">
      <c r="A737" s="137"/>
      <c r="B737" s="26" t="s">
        <v>286</v>
      </c>
      <c r="C737" s="32">
        <v>0</v>
      </c>
      <c r="D737" s="33">
        <v>37</v>
      </c>
      <c r="E737" s="33">
        <v>112</v>
      </c>
      <c r="F737" s="33">
        <v>98</v>
      </c>
      <c r="G737" s="33">
        <v>0</v>
      </c>
      <c r="H737" s="33">
        <v>0</v>
      </c>
      <c r="I737" s="33">
        <v>247</v>
      </c>
      <c r="J737" s="28"/>
      <c r="K737" s="28"/>
      <c r="L737" s="100"/>
    </row>
    <row r="738" spans="1:12">
      <c r="A738" s="137"/>
      <c r="B738" s="26" t="s">
        <v>287</v>
      </c>
      <c r="C738" s="32">
        <v>0</v>
      </c>
      <c r="D738" s="33">
        <v>28</v>
      </c>
      <c r="E738" s="33">
        <v>79</v>
      </c>
      <c r="F738" s="33">
        <v>89</v>
      </c>
      <c r="G738" s="33">
        <v>0</v>
      </c>
      <c r="H738" s="33">
        <v>0</v>
      </c>
      <c r="I738" s="33">
        <v>196</v>
      </c>
      <c r="J738" s="28"/>
      <c r="K738" s="28"/>
      <c r="L738" s="100"/>
    </row>
    <row r="739" spans="1:12">
      <c r="A739" s="137"/>
      <c r="B739" s="26" t="s">
        <v>288</v>
      </c>
      <c r="C739" s="32">
        <v>0</v>
      </c>
      <c r="D739" s="33">
        <v>22</v>
      </c>
      <c r="E739" s="33">
        <v>64</v>
      </c>
      <c r="F739" s="33">
        <v>64</v>
      </c>
      <c r="G739" s="33">
        <v>0</v>
      </c>
      <c r="H739" s="33">
        <v>0</v>
      </c>
      <c r="I739" s="33">
        <v>150</v>
      </c>
      <c r="J739" s="28"/>
      <c r="K739" s="28"/>
      <c r="L739" s="100"/>
    </row>
    <row r="740" spans="1:12">
      <c r="A740" s="137"/>
      <c r="B740" s="26" t="s">
        <v>289</v>
      </c>
      <c r="C740" s="32">
        <v>0</v>
      </c>
      <c r="D740" s="33">
        <v>28</v>
      </c>
      <c r="E740" s="33">
        <v>86</v>
      </c>
      <c r="F740" s="33">
        <v>68</v>
      </c>
      <c r="G740" s="33">
        <v>0</v>
      </c>
      <c r="H740" s="33">
        <v>0</v>
      </c>
      <c r="I740" s="33">
        <v>182</v>
      </c>
      <c r="J740" s="28"/>
      <c r="K740" s="28"/>
      <c r="L740" s="100"/>
    </row>
    <row r="741" spans="1:12">
      <c r="A741" s="137"/>
      <c r="B741" s="26" t="s">
        <v>290</v>
      </c>
      <c r="C741" s="32">
        <v>0</v>
      </c>
      <c r="D741" s="33">
        <v>26</v>
      </c>
      <c r="E741" s="33">
        <v>84</v>
      </c>
      <c r="F741" s="33">
        <v>75</v>
      </c>
      <c r="G741" s="33">
        <v>0</v>
      </c>
      <c r="H741" s="33">
        <v>0</v>
      </c>
      <c r="I741" s="33">
        <v>185</v>
      </c>
      <c r="J741" s="28"/>
      <c r="K741" s="28"/>
      <c r="L741" s="100"/>
    </row>
    <row r="742" spans="1:12">
      <c r="A742" s="137"/>
      <c r="B742" s="26" t="s">
        <v>291</v>
      </c>
      <c r="C742" s="32">
        <v>0</v>
      </c>
      <c r="D742" s="33">
        <v>26</v>
      </c>
      <c r="E742" s="33">
        <v>85</v>
      </c>
      <c r="F742" s="33">
        <v>65</v>
      </c>
      <c r="G742" s="33">
        <v>0</v>
      </c>
      <c r="H742" s="33">
        <v>0</v>
      </c>
      <c r="I742" s="33">
        <v>176</v>
      </c>
      <c r="J742" s="28"/>
      <c r="K742" s="28"/>
      <c r="L742" s="100"/>
    </row>
    <row r="743" spans="1:12">
      <c r="A743" s="137"/>
      <c r="B743" s="26" t="s">
        <v>292</v>
      </c>
      <c r="C743" s="32">
        <v>0</v>
      </c>
      <c r="D743" s="33">
        <v>33</v>
      </c>
      <c r="E743" s="33">
        <v>90</v>
      </c>
      <c r="F743" s="33">
        <v>80</v>
      </c>
      <c r="G743" s="33">
        <v>0</v>
      </c>
      <c r="H743" s="33">
        <v>0</v>
      </c>
      <c r="I743" s="33">
        <v>203</v>
      </c>
      <c r="J743" s="28"/>
      <c r="K743" s="28"/>
      <c r="L743" s="100"/>
    </row>
    <row r="744" spans="1:12">
      <c r="A744" s="137"/>
      <c r="B744" s="26" t="s">
        <v>293</v>
      </c>
      <c r="C744" s="32">
        <v>0</v>
      </c>
      <c r="D744" s="33">
        <v>27</v>
      </c>
      <c r="E744" s="33">
        <v>87</v>
      </c>
      <c r="F744" s="33">
        <v>74</v>
      </c>
      <c r="G744" s="33">
        <v>0</v>
      </c>
      <c r="H744" s="33">
        <v>0</v>
      </c>
      <c r="I744" s="33">
        <v>188</v>
      </c>
      <c r="J744" s="28"/>
      <c r="K744" s="28"/>
      <c r="L744" s="100"/>
    </row>
    <row r="745" spans="1:12">
      <c r="A745" s="137"/>
      <c r="B745" s="26" t="s">
        <v>294</v>
      </c>
      <c r="C745" s="32">
        <v>0</v>
      </c>
      <c r="D745" s="33">
        <v>22</v>
      </c>
      <c r="E745" s="33">
        <v>68</v>
      </c>
      <c r="F745" s="33">
        <v>73</v>
      </c>
      <c r="G745" s="33">
        <v>0</v>
      </c>
      <c r="H745" s="33">
        <v>0</v>
      </c>
      <c r="I745" s="33">
        <v>163</v>
      </c>
      <c r="J745" s="28"/>
      <c r="K745" s="28"/>
      <c r="L745" s="100"/>
    </row>
    <row r="746" spans="1:12">
      <c r="A746" s="137"/>
      <c r="B746" s="26" t="s">
        <v>295</v>
      </c>
      <c r="C746" s="32">
        <v>0</v>
      </c>
      <c r="D746" s="33">
        <v>25</v>
      </c>
      <c r="E746" s="33">
        <v>66</v>
      </c>
      <c r="F746" s="33">
        <v>62</v>
      </c>
      <c r="G746" s="33">
        <v>0</v>
      </c>
      <c r="H746" s="33">
        <v>0</v>
      </c>
      <c r="I746" s="33">
        <v>153</v>
      </c>
      <c r="J746" s="28"/>
      <c r="K746" s="28"/>
      <c r="L746" s="100"/>
    </row>
    <row r="747" spans="1:12">
      <c r="A747" s="137"/>
      <c r="B747" s="26" t="s">
        <v>296</v>
      </c>
      <c r="C747" s="32">
        <v>0</v>
      </c>
      <c r="D747" s="33">
        <v>22</v>
      </c>
      <c r="E747" s="33">
        <v>70</v>
      </c>
      <c r="F747" s="33">
        <v>43</v>
      </c>
      <c r="G747" s="33">
        <v>0</v>
      </c>
      <c r="H747" s="33">
        <v>0</v>
      </c>
      <c r="I747" s="33">
        <v>135</v>
      </c>
      <c r="J747" s="28"/>
      <c r="K747" s="28"/>
      <c r="L747" s="100"/>
    </row>
    <row r="748" spans="1:12">
      <c r="A748" s="137"/>
      <c r="B748" s="26" t="s">
        <v>297</v>
      </c>
      <c r="C748" s="32">
        <v>0</v>
      </c>
      <c r="D748" s="33">
        <v>28</v>
      </c>
      <c r="E748" s="33">
        <v>66</v>
      </c>
      <c r="F748" s="33">
        <v>69</v>
      </c>
      <c r="G748" s="33">
        <v>0</v>
      </c>
      <c r="H748" s="33">
        <v>0</v>
      </c>
      <c r="I748" s="33">
        <v>163</v>
      </c>
      <c r="J748" s="28"/>
      <c r="K748" s="28"/>
      <c r="L748" s="100"/>
    </row>
    <row r="749" spans="1:12">
      <c r="A749" s="137"/>
      <c r="B749" s="26" t="s">
        <v>298</v>
      </c>
      <c r="C749" s="32">
        <v>0</v>
      </c>
      <c r="D749" s="33">
        <v>28</v>
      </c>
      <c r="E749" s="33">
        <v>54</v>
      </c>
      <c r="F749" s="33">
        <v>76</v>
      </c>
      <c r="G749" s="33">
        <v>0</v>
      </c>
      <c r="H749" s="33">
        <v>0</v>
      </c>
      <c r="I749" s="33">
        <v>158</v>
      </c>
      <c r="J749" s="28"/>
      <c r="K749" s="28"/>
      <c r="L749" s="100"/>
    </row>
    <row r="750" spans="1:12">
      <c r="A750" s="137"/>
      <c r="B750" s="26" t="s">
        <v>299</v>
      </c>
      <c r="C750" s="32">
        <v>0</v>
      </c>
      <c r="D750" s="33">
        <v>22</v>
      </c>
      <c r="E750" s="33">
        <v>52</v>
      </c>
      <c r="F750" s="33">
        <v>74</v>
      </c>
      <c r="G750" s="33">
        <v>0</v>
      </c>
      <c r="H750" s="33">
        <v>0</v>
      </c>
      <c r="I750" s="33">
        <v>148</v>
      </c>
      <c r="J750" s="28"/>
      <c r="K750" s="28"/>
      <c r="L750" s="100"/>
    </row>
    <row r="751" spans="1:12">
      <c r="A751" s="137"/>
      <c r="B751" s="26" t="s">
        <v>300</v>
      </c>
      <c r="C751" s="32">
        <v>0</v>
      </c>
      <c r="D751" s="33">
        <v>23</v>
      </c>
      <c r="E751" s="33">
        <v>68</v>
      </c>
      <c r="F751" s="33">
        <v>58</v>
      </c>
      <c r="G751" s="33">
        <v>0</v>
      </c>
      <c r="H751" s="33">
        <v>0</v>
      </c>
      <c r="I751" s="33">
        <v>149</v>
      </c>
      <c r="J751" s="28"/>
      <c r="K751" s="28"/>
      <c r="L751" s="100"/>
    </row>
    <row r="752" spans="1:12">
      <c r="A752" s="137"/>
      <c r="B752" s="26" t="s">
        <v>301</v>
      </c>
      <c r="C752" s="32">
        <v>0</v>
      </c>
      <c r="D752" s="33">
        <v>23</v>
      </c>
      <c r="E752" s="33">
        <v>60</v>
      </c>
      <c r="F752" s="33">
        <v>54</v>
      </c>
      <c r="G752" s="33">
        <v>0</v>
      </c>
      <c r="H752" s="33">
        <v>0</v>
      </c>
      <c r="I752" s="33">
        <v>137</v>
      </c>
      <c r="J752" s="28"/>
      <c r="K752" s="28"/>
      <c r="L752" s="100"/>
    </row>
    <row r="753" spans="1:12">
      <c r="A753" s="137"/>
      <c r="B753" s="26" t="s">
        <v>302</v>
      </c>
      <c r="C753" s="32">
        <v>0</v>
      </c>
      <c r="D753" s="33">
        <v>27</v>
      </c>
      <c r="E753" s="33">
        <v>68</v>
      </c>
      <c r="F753" s="33">
        <v>61</v>
      </c>
      <c r="G753" s="33">
        <v>0</v>
      </c>
      <c r="H753" s="33">
        <v>0</v>
      </c>
      <c r="I753" s="33">
        <v>156</v>
      </c>
      <c r="J753" s="28"/>
      <c r="K753" s="28"/>
      <c r="L753" s="100"/>
    </row>
    <row r="754" spans="1:12">
      <c r="A754" s="137"/>
      <c r="B754" s="26" t="s">
        <v>303</v>
      </c>
      <c r="C754" s="32">
        <v>0</v>
      </c>
      <c r="D754" s="33">
        <v>13</v>
      </c>
      <c r="E754" s="33">
        <v>76</v>
      </c>
      <c r="F754" s="33">
        <v>63</v>
      </c>
      <c r="G754" s="33">
        <v>0</v>
      </c>
      <c r="H754" s="33">
        <v>0</v>
      </c>
      <c r="I754" s="33">
        <v>152</v>
      </c>
      <c r="J754" s="28"/>
      <c r="K754" s="28"/>
      <c r="L754" s="100"/>
    </row>
    <row r="755" spans="1:12">
      <c r="A755" s="137"/>
      <c r="B755" s="26" t="s">
        <v>304</v>
      </c>
      <c r="C755" s="32">
        <v>0</v>
      </c>
      <c r="D755" s="33">
        <v>18</v>
      </c>
      <c r="E755" s="33">
        <v>68</v>
      </c>
      <c r="F755" s="33">
        <v>57</v>
      </c>
      <c r="G755" s="33">
        <v>0</v>
      </c>
      <c r="H755" s="33">
        <v>0</v>
      </c>
      <c r="I755" s="33">
        <v>143</v>
      </c>
      <c r="J755" s="28"/>
      <c r="K755" s="28"/>
      <c r="L755" s="100"/>
    </row>
    <row r="756" spans="1:12">
      <c r="A756" s="137"/>
      <c r="B756" s="26" t="s">
        <v>305</v>
      </c>
      <c r="C756" s="32">
        <v>0</v>
      </c>
      <c r="D756" s="33">
        <v>21</v>
      </c>
      <c r="E756" s="33">
        <v>64</v>
      </c>
      <c r="F756" s="33">
        <v>47</v>
      </c>
      <c r="G756" s="33">
        <v>0</v>
      </c>
      <c r="H756" s="33">
        <v>0</v>
      </c>
      <c r="I756" s="33">
        <v>132</v>
      </c>
      <c r="J756" s="28"/>
      <c r="K756" s="28"/>
      <c r="L756" s="100"/>
    </row>
    <row r="757" spans="1:12">
      <c r="A757" s="137"/>
      <c r="B757" s="26" t="s">
        <v>306</v>
      </c>
      <c r="C757" s="32">
        <v>0</v>
      </c>
      <c r="D757" s="33">
        <v>23</v>
      </c>
      <c r="E757" s="33">
        <v>72</v>
      </c>
      <c r="F757" s="33">
        <v>53</v>
      </c>
      <c r="G757" s="33">
        <v>0</v>
      </c>
      <c r="H757" s="33">
        <v>0</v>
      </c>
      <c r="I757" s="33">
        <v>148</v>
      </c>
      <c r="J757" s="28"/>
      <c r="K757" s="28"/>
      <c r="L757" s="100"/>
    </row>
    <row r="758" spans="1:12">
      <c r="A758" s="137"/>
      <c r="B758" s="26" t="s">
        <v>307</v>
      </c>
      <c r="C758" s="32">
        <v>0</v>
      </c>
      <c r="D758" s="33">
        <v>29</v>
      </c>
      <c r="E758" s="33">
        <v>67</v>
      </c>
      <c r="F758" s="33">
        <v>69</v>
      </c>
      <c r="G758" s="33">
        <v>0</v>
      </c>
      <c r="H758" s="33">
        <v>0</v>
      </c>
      <c r="I758" s="33">
        <v>165</v>
      </c>
      <c r="J758" s="28"/>
      <c r="K758" s="28"/>
      <c r="L758" s="100"/>
    </row>
    <row r="759" spans="1:12">
      <c r="A759" s="137"/>
      <c r="B759" s="26" t="s">
        <v>308</v>
      </c>
      <c r="C759" s="32">
        <v>0</v>
      </c>
      <c r="D759" s="33">
        <v>29</v>
      </c>
      <c r="E759" s="33">
        <v>64</v>
      </c>
      <c r="F759" s="33">
        <v>61</v>
      </c>
      <c r="G759" s="33">
        <v>0</v>
      </c>
      <c r="H759" s="33">
        <v>0</v>
      </c>
      <c r="I759" s="33">
        <v>154</v>
      </c>
      <c r="J759" s="28"/>
      <c r="K759" s="28"/>
      <c r="L759" s="100"/>
    </row>
    <row r="760" spans="1:12">
      <c r="A760" s="137"/>
      <c r="B760" s="26" t="s">
        <v>309</v>
      </c>
      <c r="C760" s="32">
        <v>0</v>
      </c>
      <c r="D760" s="33">
        <v>24</v>
      </c>
      <c r="E760" s="33">
        <v>48</v>
      </c>
      <c r="F760" s="33">
        <v>77</v>
      </c>
      <c r="G760" s="33">
        <v>0</v>
      </c>
      <c r="H760" s="33">
        <v>0</v>
      </c>
      <c r="I760" s="33">
        <v>149</v>
      </c>
      <c r="J760" s="28"/>
      <c r="K760" s="28"/>
      <c r="L760" s="100"/>
    </row>
    <row r="761" spans="1:12">
      <c r="A761" s="137"/>
      <c r="B761" s="26" t="s">
        <v>310</v>
      </c>
      <c r="C761" s="32">
        <v>0</v>
      </c>
      <c r="D761" s="33">
        <v>31</v>
      </c>
      <c r="E761" s="33">
        <v>64</v>
      </c>
      <c r="F761" s="33">
        <v>58</v>
      </c>
      <c r="G761" s="33">
        <v>0</v>
      </c>
      <c r="H761" s="33">
        <v>0</v>
      </c>
      <c r="I761" s="33">
        <v>153</v>
      </c>
      <c r="J761" s="28"/>
      <c r="K761" s="28"/>
      <c r="L761" s="100"/>
    </row>
    <row r="762" spans="1:12">
      <c r="A762" s="137"/>
      <c r="B762" s="26" t="s">
        <v>311</v>
      </c>
      <c r="C762" s="32">
        <v>0</v>
      </c>
      <c r="D762" s="33">
        <v>28</v>
      </c>
      <c r="E762" s="33">
        <v>76</v>
      </c>
      <c r="F762" s="33">
        <v>55</v>
      </c>
      <c r="G762" s="33">
        <v>0</v>
      </c>
      <c r="H762" s="33">
        <v>0</v>
      </c>
      <c r="I762" s="33">
        <v>159</v>
      </c>
      <c r="J762" s="28"/>
      <c r="K762" s="28"/>
      <c r="L762" s="100"/>
    </row>
    <row r="763" spans="1:12">
      <c r="A763" s="137"/>
      <c r="B763" s="26" t="s">
        <v>312</v>
      </c>
      <c r="C763" s="32">
        <v>0</v>
      </c>
      <c r="D763" s="33">
        <v>31</v>
      </c>
      <c r="E763" s="33">
        <v>91</v>
      </c>
      <c r="F763" s="33">
        <v>82</v>
      </c>
      <c r="G763" s="33">
        <v>0</v>
      </c>
      <c r="H763" s="33">
        <v>0</v>
      </c>
      <c r="I763" s="33">
        <v>204</v>
      </c>
      <c r="J763" s="28"/>
      <c r="K763" s="28"/>
      <c r="L763" s="100"/>
    </row>
    <row r="764" spans="1:12">
      <c r="A764" s="137"/>
      <c r="B764" s="26" t="s">
        <v>313</v>
      </c>
      <c r="C764" s="32">
        <v>0</v>
      </c>
      <c r="D764" s="33">
        <v>31</v>
      </c>
      <c r="E764" s="33">
        <v>78</v>
      </c>
      <c r="F764" s="33">
        <v>74</v>
      </c>
      <c r="G764" s="33">
        <v>0</v>
      </c>
      <c r="H764" s="33">
        <v>0</v>
      </c>
      <c r="I764" s="33">
        <v>183</v>
      </c>
      <c r="J764" s="28"/>
      <c r="K764" s="28"/>
      <c r="L764" s="100"/>
    </row>
    <row r="765" spans="1:12">
      <c r="A765" s="137"/>
      <c r="B765" s="26" t="s">
        <v>314</v>
      </c>
      <c r="C765" s="32">
        <v>0</v>
      </c>
      <c r="D765" s="33">
        <v>24</v>
      </c>
      <c r="E765" s="33">
        <v>64</v>
      </c>
      <c r="F765" s="33">
        <v>71</v>
      </c>
      <c r="G765" s="33">
        <v>0</v>
      </c>
      <c r="H765" s="33">
        <v>0</v>
      </c>
      <c r="I765" s="33">
        <v>159</v>
      </c>
      <c r="J765" s="28"/>
      <c r="K765" s="28"/>
      <c r="L765" s="100"/>
    </row>
    <row r="766" spans="1:12">
      <c r="A766" s="137"/>
      <c r="B766" s="26" t="s">
        <v>315</v>
      </c>
      <c r="C766" s="32">
        <v>0</v>
      </c>
      <c r="D766" s="33">
        <v>20</v>
      </c>
      <c r="E766" s="33">
        <v>62</v>
      </c>
      <c r="F766" s="33">
        <v>58</v>
      </c>
      <c r="G766" s="33">
        <v>0</v>
      </c>
      <c r="H766" s="33">
        <v>0</v>
      </c>
      <c r="I766" s="33">
        <v>140</v>
      </c>
      <c r="J766" s="28"/>
      <c r="K766" s="28"/>
      <c r="L766" s="100"/>
    </row>
    <row r="767" spans="1:12">
      <c r="A767" s="137"/>
      <c r="B767" s="26" t="s">
        <v>316</v>
      </c>
      <c r="C767" s="32">
        <v>0</v>
      </c>
      <c r="D767" s="33">
        <v>27</v>
      </c>
      <c r="E767" s="33">
        <v>71</v>
      </c>
      <c r="F767" s="33">
        <v>68</v>
      </c>
      <c r="G767" s="33">
        <v>0</v>
      </c>
      <c r="H767" s="33">
        <v>0</v>
      </c>
      <c r="I767" s="33">
        <v>166</v>
      </c>
      <c r="J767" s="28"/>
      <c r="K767" s="28"/>
      <c r="L767" s="100"/>
    </row>
    <row r="768" spans="1:12">
      <c r="A768" s="137"/>
      <c r="B768" s="26" t="s">
        <v>317</v>
      </c>
      <c r="C768" s="32">
        <v>0</v>
      </c>
      <c r="D768" s="33">
        <v>26</v>
      </c>
      <c r="E768" s="33">
        <v>60</v>
      </c>
      <c r="F768" s="33">
        <v>75</v>
      </c>
      <c r="G768" s="33">
        <v>0</v>
      </c>
      <c r="H768" s="33">
        <v>0</v>
      </c>
      <c r="I768" s="33">
        <v>161</v>
      </c>
      <c r="J768" s="28"/>
      <c r="K768" s="28"/>
      <c r="L768" s="100"/>
    </row>
    <row r="769" spans="1:12">
      <c r="A769" s="137"/>
      <c r="B769" s="26" t="s">
        <v>318</v>
      </c>
      <c r="C769" s="32">
        <v>0</v>
      </c>
      <c r="D769" s="33">
        <v>29</v>
      </c>
      <c r="E769" s="33">
        <v>60</v>
      </c>
      <c r="F769" s="33">
        <v>58</v>
      </c>
      <c r="G769" s="33">
        <v>0</v>
      </c>
      <c r="H769" s="33">
        <v>0</v>
      </c>
      <c r="I769" s="33">
        <v>147</v>
      </c>
      <c r="J769" s="28"/>
      <c r="K769" s="28"/>
      <c r="L769" s="100"/>
    </row>
    <row r="770" spans="1:12">
      <c r="A770" s="137"/>
      <c r="B770" s="26" t="s">
        <v>319</v>
      </c>
      <c r="C770" s="32">
        <v>0</v>
      </c>
      <c r="D770" s="33">
        <v>22</v>
      </c>
      <c r="E770" s="33">
        <v>57</v>
      </c>
      <c r="F770" s="33">
        <v>54</v>
      </c>
      <c r="G770" s="33">
        <v>0</v>
      </c>
      <c r="H770" s="33">
        <v>0</v>
      </c>
      <c r="I770" s="33">
        <v>133</v>
      </c>
      <c r="J770" s="28"/>
      <c r="K770" s="28"/>
      <c r="L770" s="100"/>
    </row>
    <row r="771" spans="1:12">
      <c r="A771" s="137"/>
      <c r="B771" s="26" t="s">
        <v>320</v>
      </c>
      <c r="C771" s="32">
        <v>0</v>
      </c>
      <c r="D771" s="33">
        <v>21</v>
      </c>
      <c r="E771" s="33">
        <v>68</v>
      </c>
      <c r="F771" s="33">
        <v>55</v>
      </c>
      <c r="G771" s="33">
        <v>0</v>
      </c>
      <c r="H771" s="33">
        <v>0</v>
      </c>
      <c r="I771" s="33">
        <v>144</v>
      </c>
      <c r="J771" s="28"/>
      <c r="K771" s="28"/>
      <c r="L771" s="100"/>
    </row>
    <row r="772" spans="1:12">
      <c r="A772" s="137"/>
      <c r="B772" s="26" t="s">
        <v>321</v>
      </c>
      <c r="C772" s="32">
        <v>0</v>
      </c>
      <c r="D772" s="33">
        <v>28</v>
      </c>
      <c r="E772" s="33">
        <v>60</v>
      </c>
      <c r="F772" s="33">
        <v>75</v>
      </c>
      <c r="G772" s="33">
        <v>0</v>
      </c>
      <c r="H772" s="33">
        <v>0</v>
      </c>
      <c r="I772" s="33">
        <v>163</v>
      </c>
      <c r="J772" s="28"/>
      <c r="K772" s="28"/>
      <c r="L772" s="100"/>
    </row>
    <row r="773" spans="1:12">
      <c r="A773" s="137"/>
      <c r="B773" s="26" t="s">
        <v>322</v>
      </c>
      <c r="C773" s="32">
        <v>0</v>
      </c>
      <c r="D773" s="33">
        <v>19</v>
      </c>
      <c r="E773" s="33">
        <v>51</v>
      </c>
      <c r="F773" s="33">
        <v>50</v>
      </c>
      <c r="G773" s="33">
        <v>0</v>
      </c>
      <c r="H773" s="33">
        <v>0</v>
      </c>
      <c r="I773" s="33">
        <v>120</v>
      </c>
      <c r="J773" s="28"/>
      <c r="K773" s="28"/>
      <c r="L773" s="100"/>
    </row>
    <row r="774" spans="1:12">
      <c r="A774" s="137"/>
      <c r="B774" s="26" t="s">
        <v>323</v>
      </c>
      <c r="C774" s="32">
        <v>0</v>
      </c>
      <c r="D774" s="33">
        <v>19</v>
      </c>
      <c r="E774" s="33">
        <v>47</v>
      </c>
      <c r="F774" s="33">
        <v>64</v>
      </c>
      <c r="G774" s="33">
        <v>0</v>
      </c>
      <c r="H774" s="33">
        <v>0</v>
      </c>
      <c r="I774" s="33">
        <v>130</v>
      </c>
      <c r="J774" s="28"/>
      <c r="K774" s="28"/>
      <c r="L774" s="100"/>
    </row>
    <row r="775" spans="1:12">
      <c r="A775" s="137"/>
      <c r="B775" s="26" t="s">
        <v>324</v>
      </c>
      <c r="C775" s="32">
        <v>0</v>
      </c>
      <c r="D775" s="33">
        <v>21</v>
      </c>
      <c r="E775" s="33">
        <v>55</v>
      </c>
      <c r="F775" s="33">
        <v>72</v>
      </c>
      <c r="G775" s="33">
        <v>0</v>
      </c>
      <c r="H775" s="33">
        <v>0</v>
      </c>
      <c r="I775" s="33">
        <v>148</v>
      </c>
      <c r="J775" s="28"/>
      <c r="K775" s="28"/>
      <c r="L775" s="100"/>
    </row>
    <row r="776" spans="1:12">
      <c r="A776" s="137"/>
      <c r="B776" s="26" t="s">
        <v>325</v>
      </c>
      <c r="C776" s="32">
        <v>0</v>
      </c>
      <c r="D776" s="33">
        <v>23</v>
      </c>
      <c r="E776" s="33">
        <v>72</v>
      </c>
      <c r="F776" s="33">
        <v>88</v>
      </c>
      <c r="G776" s="33">
        <v>0</v>
      </c>
      <c r="H776" s="33">
        <v>0</v>
      </c>
      <c r="I776" s="33">
        <v>183</v>
      </c>
      <c r="J776" s="28"/>
      <c r="K776" s="28"/>
      <c r="L776" s="100"/>
    </row>
    <row r="777" spans="1:12">
      <c r="A777" s="137"/>
      <c r="B777" s="26" t="s">
        <v>326</v>
      </c>
      <c r="C777" s="32">
        <v>0</v>
      </c>
      <c r="D777" s="33">
        <v>21</v>
      </c>
      <c r="E777" s="33">
        <v>57</v>
      </c>
      <c r="F777" s="33">
        <v>86</v>
      </c>
      <c r="G777" s="33">
        <v>0</v>
      </c>
      <c r="H777" s="33">
        <v>0</v>
      </c>
      <c r="I777" s="33">
        <v>164</v>
      </c>
      <c r="J777" s="28"/>
      <c r="K777" s="28"/>
      <c r="L777" s="100"/>
    </row>
    <row r="778" spans="1:12">
      <c r="A778" s="137"/>
      <c r="B778" s="26" t="s">
        <v>327</v>
      </c>
      <c r="C778" s="32">
        <v>0</v>
      </c>
      <c r="D778" s="33">
        <v>15</v>
      </c>
      <c r="E778" s="33">
        <v>75</v>
      </c>
      <c r="F778" s="33">
        <v>75</v>
      </c>
      <c r="G778" s="33">
        <v>0</v>
      </c>
      <c r="H778" s="33">
        <v>0</v>
      </c>
      <c r="I778" s="33">
        <v>165</v>
      </c>
      <c r="J778" s="28"/>
      <c r="K778" s="28"/>
      <c r="L778" s="100"/>
    </row>
    <row r="779" spans="1:12">
      <c r="A779" s="137"/>
      <c r="B779" s="26" t="s">
        <v>328</v>
      </c>
      <c r="C779" s="32">
        <v>0</v>
      </c>
      <c r="D779" s="33">
        <v>14</v>
      </c>
      <c r="E779" s="33">
        <v>64</v>
      </c>
      <c r="F779" s="33">
        <v>56</v>
      </c>
      <c r="G779" s="33">
        <v>0</v>
      </c>
      <c r="H779" s="33">
        <v>0</v>
      </c>
      <c r="I779" s="33">
        <v>134</v>
      </c>
      <c r="J779" s="28"/>
      <c r="K779" s="28"/>
      <c r="L779" s="100"/>
    </row>
    <row r="780" spans="1:12">
      <c r="A780" s="137"/>
      <c r="B780" s="26" t="s">
        <v>329</v>
      </c>
      <c r="C780" s="32">
        <v>0</v>
      </c>
      <c r="D780" s="33">
        <v>16</v>
      </c>
      <c r="E780" s="33">
        <v>49</v>
      </c>
      <c r="F780" s="33">
        <v>61</v>
      </c>
      <c r="G780" s="33">
        <v>0</v>
      </c>
      <c r="H780" s="33">
        <v>0</v>
      </c>
      <c r="I780" s="33">
        <v>126</v>
      </c>
      <c r="J780" s="28"/>
      <c r="K780" s="28"/>
      <c r="L780" s="100"/>
    </row>
    <row r="781" spans="1:12">
      <c r="A781" s="137"/>
      <c r="B781" s="26" t="s">
        <v>330</v>
      </c>
      <c r="C781" s="32">
        <v>0</v>
      </c>
      <c r="D781" s="33">
        <v>20</v>
      </c>
      <c r="E781" s="33">
        <v>46</v>
      </c>
      <c r="F781" s="33">
        <v>60</v>
      </c>
      <c r="G781" s="33">
        <v>0</v>
      </c>
      <c r="H781" s="33">
        <v>0</v>
      </c>
      <c r="I781" s="33">
        <v>126</v>
      </c>
      <c r="J781" s="28"/>
      <c r="K781" s="28"/>
      <c r="L781" s="100"/>
    </row>
    <row r="782" spans="1:12">
      <c r="A782" s="137"/>
      <c r="B782" s="26" t="s">
        <v>331</v>
      </c>
      <c r="C782" s="32">
        <v>0</v>
      </c>
      <c r="D782" s="33">
        <v>16</v>
      </c>
      <c r="E782" s="33">
        <v>50</v>
      </c>
      <c r="F782" s="33">
        <v>55</v>
      </c>
      <c r="G782" s="33">
        <v>0</v>
      </c>
      <c r="H782" s="33">
        <v>0</v>
      </c>
      <c r="I782" s="33">
        <v>121</v>
      </c>
      <c r="J782" s="28"/>
      <c r="K782" s="28"/>
      <c r="L782" s="100"/>
    </row>
    <row r="783" spans="1:12">
      <c r="A783" s="137"/>
      <c r="B783" s="26" t="s">
        <v>332</v>
      </c>
      <c r="C783" s="32">
        <v>0</v>
      </c>
      <c r="D783" s="33">
        <v>18</v>
      </c>
      <c r="E783" s="33">
        <v>66</v>
      </c>
      <c r="F783" s="33">
        <v>67</v>
      </c>
      <c r="G783" s="33">
        <v>0</v>
      </c>
      <c r="H783" s="33">
        <v>0</v>
      </c>
      <c r="I783" s="33">
        <v>151</v>
      </c>
      <c r="J783" s="28"/>
      <c r="K783" s="28"/>
      <c r="L783" s="100"/>
    </row>
    <row r="784" spans="1:12">
      <c r="A784" s="137"/>
      <c r="B784" s="26" t="s">
        <v>333</v>
      </c>
      <c r="C784" s="32">
        <v>0</v>
      </c>
      <c r="D784" s="33">
        <v>16</v>
      </c>
      <c r="E784" s="33">
        <v>66</v>
      </c>
      <c r="F784" s="33">
        <v>55</v>
      </c>
      <c r="G784" s="33">
        <v>0</v>
      </c>
      <c r="H784" s="33">
        <v>0</v>
      </c>
      <c r="I784" s="33">
        <v>137</v>
      </c>
      <c r="J784" s="28"/>
      <c r="K784" s="28"/>
      <c r="L784" s="100"/>
    </row>
    <row r="785" spans="1:12">
      <c r="A785" s="137"/>
      <c r="B785" s="26" t="s">
        <v>334</v>
      </c>
      <c r="C785" s="32">
        <v>0</v>
      </c>
      <c r="D785" s="33">
        <v>19</v>
      </c>
      <c r="E785" s="33">
        <v>82</v>
      </c>
      <c r="F785" s="33">
        <v>70</v>
      </c>
      <c r="G785" s="33">
        <v>0</v>
      </c>
      <c r="H785" s="33">
        <v>0</v>
      </c>
      <c r="I785" s="33">
        <v>171</v>
      </c>
      <c r="J785" s="28"/>
      <c r="K785" s="28"/>
      <c r="L785" s="100"/>
    </row>
    <row r="786" spans="1:12">
      <c r="A786" s="137"/>
      <c r="B786" s="26" t="s">
        <v>335</v>
      </c>
      <c r="C786" s="32">
        <v>0</v>
      </c>
      <c r="D786" s="33">
        <v>15</v>
      </c>
      <c r="E786" s="33">
        <v>82</v>
      </c>
      <c r="F786" s="33">
        <v>65</v>
      </c>
      <c r="G786" s="33">
        <v>0</v>
      </c>
      <c r="H786" s="33">
        <v>0</v>
      </c>
      <c r="I786" s="33">
        <v>162</v>
      </c>
      <c r="J786" s="28"/>
      <c r="K786" s="28"/>
      <c r="L786" s="100"/>
    </row>
    <row r="787" spans="1:12">
      <c r="A787" s="137"/>
      <c r="B787" s="26" t="s">
        <v>336</v>
      </c>
      <c r="C787" s="32">
        <v>0</v>
      </c>
      <c r="D787" s="33">
        <v>26</v>
      </c>
      <c r="E787" s="33">
        <v>84</v>
      </c>
      <c r="F787" s="33">
        <v>51</v>
      </c>
      <c r="G787" s="33">
        <v>0</v>
      </c>
      <c r="H787" s="33">
        <v>0</v>
      </c>
      <c r="I787" s="33">
        <v>161</v>
      </c>
      <c r="J787" s="28"/>
      <c r="K787" s="28"/>
      <c r="L787" s="100"/>
    </row>
    <row r="788" spans="1:12">
      <c r="A788" s="137"/>
      <c r="B788" s="26" t="s">
        <v>337</v>
      </c>
      <c r="C788" s="32">
        <v>0</v>
      </c>
      <c r="D788" s="33">
        <v>21</v>
      </c>
      <c r="E788" s="33">
        <v>76</v>
      </c>
      <c r="F788" s="33">
        <v>61</v>
      </c>
      <c r="G788" s="33">
        <v>0</v>
      </c>
      <c r="H788" s="33">
        <v>0</v>
      </c>
      <c r="I788" s="33">
        <v>158</v>
      </c>
      <c r="J788" s="28"/>
      <c r="K788" s="28"/>
      <c r="L788" s="100"/>
    </row>
    <row r="789" spans="1:12">
      <c r="A789" s="137"/>
      <c r="B789" s="26" t="s">
        <v>338</v>
      </c>
      <c r="C789" s="32">
        <v>0</v>
      </c>
      <c r="D789" s="33">
        <v>27</v>
      </c>
      <c r="E789" s="33">
        <v>84</v>
      </c>
      <c r="F789" s="33">
        <v>61</v>
      </c>
      <c r="G789" s="33">
        <v>0</v>
      </c>
      <c r="H789" s="33">
        <v>0</v>
      </c>
      <c r="I789" s="33">
        <v>172</v>
      </c>
      <c r="J789" s="28"/>
      <c r="K789" s="28"/>
      <c r="L789" s="100"/>
    </row>
    <row r="790" spans="1:12">
      <c r="A790" s="137"/>
      <c r="B790" s="26" t="s">
        <v>339</v>
      </c>
      <c r="C790" s="32">
        <v>0</v>
      </c>
      <c r="D790" s="33">
        <v>28</v>
      </c>
      <c r="E790" s="33">
        <v>69</v>
      </c>
      <c r="F790" s="33">
        <v>51</v>
      </c>
      <c r="G790" s="33">
        <v>0</v>
      </c>
      <c r="H790" s="33">
        <v>0</v>
      </c>
      <c r="I790" s="33">
        <v>148</v>
      </c>
      <c r="J790" s="28"/>
      <c r="K790" s="28"/>
      <c r="L790" s="100"/>
    </row>
    <row r="791" spans="1:12">
      <c r="A791" s="137"/>
      <c r="B791" s="26" t="s">
        <v>340</v>
      </c>
      <c r="C791" s="32">
        <v>0</v>
      </c>
      <c r="D791" s="33">
        <v>24</v>
      </c>
      <c r="E791" s="33">
        <v>51</v>
      </c>
      <c r="F791" s="33">
        <v>41</v>
      </c>
      <c r="G791" s="33">
        <v>0</v>
      </c>
      <c r="H791" s="33">
        <v>0</v>
      </c>
      <c r="I791" s="33">
        <v>116</v>
      </c>
      <c r="J791" s="28"/>
      <c r="K791" s="28"/>
      <c r="L791" s="100"/>
    </row>
    <row r="792" spans="1:12">
      <c r="A792" s="137"/>
      <c r="B792" s="26" t="s">
        <v>341</v>
      </c>
      <c r="C792" s="32">
        <v>0</v>
      </c>
      <c r="D792" s="33">
        <v>18</v>
      </c>
      <c r="E792" s="33">
        <v>42</v>
      </c>
      <c r="F792" s="33">
        <v>31</v>
      </c>
      <c r="G792" s="33">
        <v>0</v>
      </c>
      <c r="H792" s="33">
        <v>0</v>
      </c>
      <c r="I792" s="33">
        <v>91</v>
      </c>
      <c r="J792" s="28"/>
      <c r="K792" s="28"/>
      <c r="L792" s="100"/>
    </row>
    <row r="793" spans="1:12">
      <c r="A793" s="137"/>
      <c r="B793" s="26" t="s">
        <v>342</v>
      </c>
      <c r="C793" s="32">
        <v>0</v>
      </c>
      <c r="D793" s="33">
        <v>16</v>
      </c>
      <c r="E793" s="33">
        <v>45</v>
      </c>
      <c r="F793" s="33">
        <v>22</v>
      </c>
      <c r="G793" s="33">
        <v>0</v>
      </c>
      <c r="H793" s="33">
        <v>0</v>
      </c>
      <c r="I793" s="33">
        <v>83</v>
      </c>
      <c r="J793" s="28"/>
      <c r="K793" s="28"/>
      <c r="L793" s="100"/>
    </row>
    <row r="794" spans="1:12">
      <c r="A794" s="137"/>
      <c r="B794" s="26" t="s">
        <v>343</v>
      </c>
      <c r="C794" s="32">
        <v>0</v>
      </c>
      <c r="D794" s="33">
        <v>16</v>
      </c>
      <c r="E794" s="33">
        <v>46</v>
      </c>
      <c r="F794" s="33">
        <v>41</v>
      </c>
      <c r="G794" s="33">
        <v>0</v>
      </c>
      <c r="H794" s="33">
        <v>0</v>
      </c>
      <c r="I794" s="33">
        <v>103</v>
      </c>
      <c r="J794" s="28"/>
      <c r="K794" s="28"/>
      <c r="L794" s="100"/>
    </row>
    <row r="795" spans="1:12">
      <c r="A795" s="137"/>
      <c r="B795" s="26" t="s">
        <v>344</v>
      </c>
      <c r="C795" s="32">
        <v>0</v>
      </c>
      <c r="D795" s="33">
        <v>13</v>
      </c>
      <c r="E795" s="33">
        <v>32</v>
      </c>
      <c r="F795" s="33">
        <v>23</v>
      </c>
      <c r="G795" s="33">
        <v>0</v>
      </c>
      <c r="H795" s="33">
        <v>0</v>
      </c>
      <c r="I795" s="33">
        <v>68</v>
      </c>
      <c r="J795" s="28"/>
      <c r="K795" s="28"/>
      <c r="L795" s="100"/>
    </row>
    <row r="796" spans="1:12">
      <c r="A796" s="137"/>
      <c r="B796" s="26" t="s">
        <v>345</v>
      </c>
      <c r="C796" s="32">
        <v>0</v>
      </c>
      <c r="D796" s="33">
        <v>22</v>
      </c>
      <c r="E796" s="33">
        <v>40</v>
      </c>
      <c r="F796" s="33">
        <v>37</v>
      </c>
      <c r="G796" s="33">
        <v>0</v>
      </c>
      <c r="H796" s="33">
        <v>0</v>
      </c>
      <c r="I796" s="33">
        <v>99</v>
      </c>
      <c r="J796" s="28"/>
      <c r="K796" s="28"/>
      <c r="L796" s="100"/>
    </row>
    <row r="797" spans="1:12">
      <c r="A797" s="137"/>
      <c r="B797" s="26" t="s">
        <v>346</v>
      </c>
      <c r="C797" s="32">
        <v>0</v>
      </c>
      <c r="D797" s="33">
        <v>23</v>
      </c>
      <c r="E797" s="33">
        <v>43</v>
      </c>
      <c r="F797" s="33">
        <v>39</v>
      </c>
      <c r="G797" s="33">
        <v>0</v>
      </c>
      <c r="H797" s="33">
        <v>0</v>
      </c>
      <c r="I797" s="33">
        <v>105</v>
      </c>
      <c r="J797" s="28"/>
      <c r="K797" s="28"/>
      <c r="L797" s="100"/>
    </row>
    <row r="798" spans="1:12">
      <c r="A798" s="137"/>
      <c r="B798" s="26" t="s">
        <v>347</v>
      </c>
      <c r="C798" s="32">
        <v>0</v>
      </c>
      <c r="D798" s="33">
        <v>14</v>
      </c>
      <c r="E798" s="33">
        <v>44</v>
      </c>
      <c r="F798" s="33">
        <v>45</v>
      </c>
      <c r="G798" s="33">
        <v>0</v>
      </c>
      <c r="H798" s="33">
        <v>0</v>
      </c>
      <c r="I798" s="33">
        <v>103</v>
      </c>
      <c r="J798" s="28"/>
      <c r="K798" s="28"/>
      <c r="L798" s="100"/>
    </row>
    <row r="799" spans="1:12">
      <c r="A799" s="137"/>
      <c r="B799" s="26" t="s">
        <v>348</v>
      </c>
      <c r="C799" s="32">
        <v>0</v>
      </c>
      <c r="D799" s="33">
        <v>19</v>
      </c>
      <c r="E799" s="33">
        <v>45</v>
      </c>
      <c r="F799" s="33">
        <v>26</v>
      </c>
      <c r="G799" s="33">
        <v>0</v>
      </c>
      <c r="H799" s="33">
        <v>0</v>
      </c>
      <c r="I799" s="33">
        <v>90</v>
      </c>
      <c r="J799" s="28"/>
      <c r="K799" s="28"/>
      <c r="L799" s="100"/>
    </row>
    <row r="800" spans="1:12">
      <c r="A800" s="137"/>
      <c r="B800" s="26" t="s">
        <v>349</v>
      </c>
      <c r="C800" s="32">
        <v>0</v>
      </c>
      <c r="D800" s="33">
        <v>17</v>
      </c>
      <c r="E800" s="33">
        <v>46</v>
      </c>
      <c r="F800" s="33">
        <v>27</v>
      </c>
      <c r="G800" s="33">
        <v>0</v>
      </c>
      <c r="H800" s="33">
        <v>0</v>
      </c>
      <c r="I800" s="33">
        <v>90</v>
      </c>
      <c r="J800" s="28"/>
      <c r="K800" s="28"/>
      <c r="L800" s="100"/>
    </row>
    <row r="801" spans="1:12">
      <c r="A801" s="137"/>
      <c r="B801" s="26" t="s">
        <v>350</v>
      </c>
      <c r="C801" s="32">
        <v>0</v>
      </c>
      <c r="D801" s="33">
        <v>17</v>
      </c>
      <c r="E801" s="33">
        <v>51</v>
      </c>
      <c r="F801" s="33">
        <v>32</v>
      </c>
      <c r="G801" s="33">
        <v>0</v>
      </c>
      <c r="H801" s="33">
        <v>0</v>
      </c>
      <c r="I801" s="33">
        <v>100</v>
      </c>
      <c r="J801" s="28"/>
      <c r="K801" s="28"/>
      <c r="L801" s="100"/>
    </row>
    <row r="802" spans="1:12">
      <c r="A802" s="137"/>
      <c r="B802" s="26" t="s">
        <v>351</v>
      </c>
      <c r="C802" s="32">
        <v>0</v>
      </c>
      <c r="D802" s="33">
        <v>28</v>
      </c>
      <c r="E802" s="33">
        <v>58</v>
      </c>
      <c r="F802" s="33">
        <v>28</v>
      </c>
      <c r="G802" s="33">
        <v>0</v>
      </c>
      <c r="H802" s="33">
        <v>0</v>
      </c>
      <c r="I802" s="33">
        <v>114</v>
      </c>
      <c r="J802" s="28"/>
      <c r="K802" s="28"/>
      <c r="L802" s="100"/>
    </row>
    <row r="803" spans="1:12">
      <c r="A803" s="137"/>
      <c r="B803" s="26" t="s">
        <v>352</v>
      </c>
      <c r="C803" s="32">
        <v>0</v>
      </c>
      <c r="D803" s="33">
        <v>19</v>
      </c>
      <c r="E803" s="33">
        <v>59</v>
      </c>
      <c r="F803" s="33">
        <v>41</v>
      </c>
      <c r="G803" s="33">
        <v>0</v>
      </c>
      <c r="H803" s="33">
        <v>0</v>
      </c>
      <c r="I803" s="33">
        <v>119</v>
      </c>
      <c r="J803" s="28"/>
      <c r="K803" s="28"/>
      <c r="L803" s="100"/>
    </row>
    <row r="804" spans="1:12">
      <c r="A804" s="137"/>
      <c r="B804" s="26" t="s">
        <v>353</v>
      </c>
      <c r="C804" s="32">
        <v>0</v>
      </c>
      <c r="D804" s="33">
        <v>11</v>
      </c>
      <c r="E804" s="33">
        <v>41</v>
      </c>
      <c r="F804" s="33">
        <v>26</v>
      </c>
      <c r="G804" s="33">
        <v>0</v>
      </c>
      <c r="H804" s="33">
        <v>0</v>
      </c>
      <c r="I804" s="33">
        <v>78</v>
      </c>
      <c r="J804" s="28"/>
      <c r="K804" s="28"/>
      <c r="L804" s="100"/>
    </row>
    <row r="805" spans="1:12">
      <c r="A805" s="137"/>
      <c r="B805" s="26" t="s">
        <v>354</v>
      </c>
      <c r="C805" s="32">
        <v>0</v>
      </c>
      <c r="D805" s="33">
        <v>19</v>
      </c>
      <c r="E805" s="33">
        <v>50</v>
      </c>
      <c r="F805" s="33">
        <v>37</v>
      </c>
      <c r="G805" s="33">
        <v>0</v>
      </c>
      <c r="H805" s="33">
        <v>0</v>
      </c>
      <c r="I805" s="33">
        <v>106</v>
      </c>
      <c r="J805" s="28"/>
      <c r="K805" s="28"/>
      <c r="L805" s="100"/>
    </row>
    <row r="806" spans="1:12">
      <c r="A806" s="137"/>
      <c r="B806" s="26" t="s">
        <v>355</v>
      </c>
      <c r="C806" s="32">
        <v>0</v>
      </c>
      <c r="D806" s="33">
        <v>20</v>
      </c>
      <c r="E806" s="33">
        <v>41</v>
      </c>
      <c r="F806" s="33">
        <v>28</v>
      </c>
      <c r="G806" s="33">
        <v>0</v>
      </c>
      <c r="H806" s="33">
        <v>0</v>
      </c>
      <c r="I806" s="33">
        <v>89</v>
      </c>
      <c r="J806" s="28"/>
      <c r="K806" s="28"/>
      <c r="L806" s="100"/>
    </row>
    <row r="807" spans="1:12">
      <c r="A807" s="137"/>
      <c r="B807" s="26" t="s">
        <v>356</v>
      </c>
      <c r="C807" s="32">
        <v>0</v>
      </c>
      <c r="D807" s="33">
        <v>19</v>
      </c>
      <c r="E807" s="33">
        <v>54</v>
      </c>
      <c r="F807" s="33">
        <v>36</v>
      </c>
      <c r="G807" s="33">
        <v>0</v>
      </c>
      <c r="H807" s="33">
        <v>0</v>
      </c>
      <c r="I807" s="33">
        <v>109</v>
      </c>
      <c r="J807" s="28"/>
      <c r="K807" s="28"/>
      <c r="L807" s="100"/>
    </row>
    <row r="808" spans="1:12">
      <c r="A808" s="137"/>
      <c r="B808" s="26" t="s">
        <v>357</v>
      </c>
      <c r="C808" s="32">
        <v>0</v>
      </c>
      <c r="D808" s="33">
        <v>21</v>
      </c>
      <c r="E808" s="33">
        <v>56</v>
      </c>
      <c r="F808" s="33">
        <v>34</v>
      </c>
      <c r="G808" s="33">
        <v>0</v>
      </c>
      <c r="H808" s="33">
        <v>0</v>
      </c>
      <c r="I808" s="33">
        <v>111</v>
      </c>
      <c r="J808" s="28"/>
      <c r="K808" s="28"/>
      <c r="L808" s="100"/>
    </row>
    <row r="809" spans="1:12">
      <c r="A809" s="137"/>
      <c r="B809" s="26" t="s">
        <v>358</v>
      </c>
      <c r="C809" s="32">
        <v>0</v>
      </c>
      <c r="D809" s="33">
        <v>20</v>
      </c>
      <c r="E809" s="33">
        <v>48</v>
      </c>
      <c r="F809" s="33">
        <v>39</v>
      </c>
      <c r="G809" s="33">
        <v>0</v>
      </c>
      <c r="H809" s="33">
        <v>0</v>
      </c>
      <c r="I809" s="33">
        <v>107</v>
      </c>
      <c r="J809" s="28"/>
      <c r="K809" s="28"/>
      <c r="L809" s="100"/>
    </row>
    <row r="810" spans="1:12">
      <c r="A810" s="137"/>
      <c r="B810" s="26" t="s">
        <v>359</v>
      </c>
      <c r="C810" s="32">
        <v>0</v>
      </c>
      <c r="D810" s="33">
        <v>24</v>
      </c>
      <c r="E810" s="33">
        <v>57</v>
      </c>
      <c r="F810" s="33">
        <v>67</v>
      </c>
      <c r="G810" s="33">
        <v>0</v>
      </c>
      <c r="H810" s="33">
        <v>0</v>
      </c>
      <c r="I810" s="33">
        <v>148</v>
      </c>
      <c r="J810" s="28"/>
      <c r="K810" s="28"/>
      <c r="L810" s="100"/>
    </row>
    <row r="811" spans="1:12">
      <c r="A811" s="137"/>
      <c r="B811" s="26" t="s">
        <v>360</v>
      </c>
      <c r="C811" s="32">
        <v>0</v>
      </c>
      <c r="D811" s="33">
        <v>30</v>
      </c>
      <c r="E811" s="33">
        <v>61</v>
      </c>
      <c r="F811" s="33">
        <v>51</v>
      </c>
      <c r="G811" s="33">
        <v>0</v>
      </c>
      <c r="H811" s="33">
        <v>0</v>
      </c>
      <c r="I811" s="33">
        <v>142</v>
      </c>
      <c r="J811" s="28"/>
      <c r="K811" s="28"/>
      <c r="L811" s="100"/>
    </row>
    <row r="812" spans="1:12">
      <c r="A812" s="137"/>
      <c r="B812" s="26" t="s">
        <v>361</v>
      </c>
      <c r="C812" s="32">
        <v>0</v>
      </c>
      <c r="D812" s="33">
        <v>22</v>
      </c>
      <c r="E812" s="33">
        <v>59</v>
      </c>
      <c r="F812" s="33">
        <v>36</v>
      </c>
      <c r="G812" s="33">
        <v>0</v>
      </c>
      <c r="H812" s="33">
        <v>0</v>
      </c>
      <c r="I812" s="33">
        <v>117</v>
      </c>
      <c r="J812" s="28"/>
      <c r="K812" s="28"/>
      <c r="L812" s="100"/>
    </row>
    <row r="813" spans="1:12">
      <c r="A813" s="137"/>
      <c r="B813" s="26" t="s">
        <v>362</v>
      </c>
      <c r="C813" s="32">
        <v>0</v>
      </c>
      <c r="D813" s="33">
        <v>25</v>
      </c>
      <c r="E813" s="33">
        <v>70</v>
      </c>
      <c r="F813" s="33">
        <v>51</v>
      </c>
      <c r="G813" s="33">
        <v>0</v>
      </c>
      <c r="H813" s="33">
        <v>0</v>
      </c>
      <c r="I813" s="33">
        <v>146</v>
      </c>
      <c r="J813" s="28"/>
      <c r="K813" s="28"/>
      <c r="L813" s="100"/>
    </row>
    <row r="814" spans="1:12">
      <c r="A814" s="137"/>
      <c r="B814" s="26" t="s">
        <v>363</v>
      </c>
      <c r="C814" s="32">
        <v>0</v>
      </c>
      <c r="D814" s="33">
        <v>29</v>
      </c>
      <c r="E814" s="33">
        <v>70</v>
      </c>
      <c r="F814" s="33">
        <v>51</v>
      </c>
      <c r="G814" s="33">
        <v>0</v>
      </c>
      <c r="H814" s="33">
        <v>0</v>
      </c>
      <c r="I814" s="33">
        <v>150</v>
      </c>
      <c r="J814" s="28"/>
      <c r="K814" s="28"/>
      <c r="L814" s="100"/>
    </row>
    <row r="815" spans="1:12">
      <c r="A815" s="137"/>
      <c r="B815" s="26" t="s">
        <v>364</v>
      </c>
      <c r="C815" s="32">
        <v>0</v>
      </c>
      <c r="D815" s="33">
        <v>23</v>
      </c>
      <c r="E815" s="33">
        <v>77</v>
      </c>
      <c r="F815" s="33">
        <v>54</v>
      </c>
      <c r="G815" s="33">
        <v>0</v>
      </c>
      <c r="H815" s="33">
        <v>0</v>
      </c>
      <c r="I815" s="33">
        <v>154</v>
      </c>
      <c r="J815" s="28"/>
      <c r="K815" s="28"/>
      <c r="L815" s="100"/>
    </row>
    <row r="816" spans="1:12">
      <c r="A816" s="137"/>
      <c r="B816" s="26" t="s">
        <v>365</v>
      </c>
      <c r="C816" s="32">
        <v>0</v>
      </c>
      <c r="D816" s="33">
        <v>17</v>
      </c>
      <c r="E816" s="33">
        <v>74</v>
      </c>
      <c r="F816" s="33">
        <v>57</v>
      </c>
      <c r="G816" s="33">
        <v>0</v>
      </c>
      <c r="H816" s="33">
        <v>0</v>
      </c>
      <c r="I816" s="33">
        <v>148</v>
      </c>
      <c r="J816" s="28"/>
      <c r="K816" s="28"/>
      <c r="L816" s="100"/>
    </row>
    <row r="817" spans="1:12">
      <c r="A817" s="137"/>
      <c r="B817" s="26" t="s">
        <v>366</v>
      </c>
      <c r="C817" s="32">
        <v>0</v>
      </c>
      <c r="D817" s="33">
        <v>14</v>
      </c>
      <c r="E817" s="33">
        <v>53</v>
      </c>
      <c r="F817" s="33">
        <v>42</v>
      </c>
      <c r="G817" s="33">
        <v>0</v>
      </c>
      <c r="H817" s="33">
        <v>0</v>
      </c>
      <c r="I817" s="33">
        <v>109</v>
      </c>
      <c r="J817" s="28"/>
      <c r="K817" s="28"/>
      <c r="L817" s="100"/>
    </row>
    <row r="818" spans="1:12">
      <c r="A818" s="137"/>
      <c r="B818" s="26" t="s">
        <v>367</v>
      </c>
      <c r="C818" s="32">
        <v>0</v>
      </c>
      <c r="D818" s="33">
        <v>11</v>
      </c>
      <c r="E818" s="33">
        <v>56</v>
      </c>
      <c r="F818" s="33">
        <v>45</v>
      </c>
      <c r="G818" s="33">
        <v>0</v>
      </c>
      <c r="H818" s="33">
        <v>0</v>
      </c>
      <c r="I818" s="33">
        <v>112</v>
      </c>
      <c r="J818" s="28"/>
      <c r="K818" s="28"/>
      <c r="L818" s="100"/>
    </row>
    <row r="819" spans="1:12">
      <c r="A819" s="137"/>
      <c r="B819" s="26" t="s">
        <v>368</v>
      </c>
      <c r="C819" s="32">
        <v>0</v>
      </c>
      <c r="D819" s="33">
        <v>17</v>
      </c>
      <c r="E819" s="33">
        <v>67</v>
      </c>
      <c r="F819" s="33">
        <v>58</v>
      </c>
      <c r="G819" s="33">
        <v>0</v>
      </c>
      <c r="H819" s="33">
        <v>0</v>
      </c>
      <c r="I819" s="33">
        <v>142</v>
      </c>
      <c r="J819" s="28"/>
      <c r="K819" s="28"/>
      <c r="L819" s="100"/>
    </row>
    <row r="820" spans="1:12">
      <c r="A820" s="137"/>
      <c r="B820" s="26" t="s">
        <v>369</v>
      </c>
      <c r="C820" s="32">
        <v>0</v>
      </c>
      <c r="D820" s="33">
        <v>17</v>
      </c>
      <c r="E820" s="33">
        <v>68</v>
      </c>
      <c r="F820" s="33">
        <v>50</v>
      </c>
      <c r="G820" s="33">
        <v>0</v>
      </c>
      <c r="H820" s="33">
        <v>0</v>
      </c>
      <c r="I820" s="33">
        <v>135</v>
      </c>
      <c r="J820" s="28"/>
      <c r="K820" s="28"/>
      <c r="L820" s="100"/>
    </row>
    <row r="821" spans="1:12">
      <c r="A821" s="137"/>
      <c r="B821" s="26" t="s">
        <v>370</v>
      </c>
      <c r="C821" s="32">
        <v>0</v>
      </c>
      <c r="D821" s="33">
        <v>18</v>
      </c>
      <c r="E821" s="33">
        <v>61</v>
      </c>
      <c r="F821" s="33">
        <v>54</v>
      </c>
      <c r="G821" s="33">
        <v>0</v>
      </c>
      <c r="H821" s="33">
        <v>0</v>
      </c>
      <c r="I821" s="33">
        <v>133</v>
      </c>
      <c r="J821" s="28"/>
      <c r="K821" s="28"/>
      <c r="L821" s="100"/>
    </row>
    <row r="822" spans="1:12">
      <c r="A822" s="137"/>
      <c r="B822" s="26" t="s">
        <v>371</v>
      </c>
      <c r="C822" s="32">
        <v>0</v>
      </c>
      <c r="D822" s="33">
        <v>21</v>
      </c>
      <c r="E822" s="33">
        <v>43</v>
      </c>
      <c r="F822" s="33">
        <v>48</v>
      </c>
      <c r="G822" s="33">
        <v>0</v>
      </c>
      <c r="H822" s="33">
        <v>0</v>
      </c>
      <c r="I822" s="33">
        <v>112</v>
      </c>
      <c r="J822" s="28"/>
      <c r="K822" s="28"/>
      <c r="L822" s="100"/>
    </row>
    <row r="823" spans="1:12">
      <c r="A823" s="137"/>
      <c r="B823" s="26" t="s">
        <v>372</v>
      </c>
      <c r="C823" s="32">
        <v>0</v>
      </c>
      <c r="D823" s="33">
        <v>16</v>
      </c>
      <c r="E823" s="33">
        <v>57</v>
      </c>
      <c r="F823" s="33">
        <v>65</v>
      </c>
      <c r="G823" s="33">
        <v>0</v>
      </c>
      <c r="H823" s="33">
        <v>0</v>
      </c>
      <c r="I823" s="33">
        <v>138</v>
      </c>
      <c r="J823" s="28"/>
      <c r="K823" s="28"/>
      <c r="L823" s="100"/>
    </row>
    <row r="824" spans="1:12">
      <c r="A824" s="137"/>
      <c r="B824" s="26" t="s">
        <v>373</v>
      </c>
      <c r="C824" s="32">
        <v>0</v>
      </c>
      <c r="D824" s="33">
        <v>24</v>
      </c>
      <c r="E824" s="33">
        <v>54</v>
      </c>
      <c r="F824" s="33">
        <v>61</v>
      </c>
      <c r="G824" s="33">
        <v>0</v>
      </c>
      <c r="H824" s="33">
        <v>0</v>
      </c>
      <c r="I824" s="33">
        <v>139</v>
      </c>
      <c r="J824" s="28"/>
      <c r="K824" s="28"/>
      <c r="L824" s="100"/>
    </row>
    <row r="825" spans="1:12">
      <c r="A825" s="137"/>
      <c r="B825" s="26" t="s">
        <v>374</v>
      </c>
      <c r="C825" s="32">
        <v>0</v>
      </c>
      <c r="D825" s="33">
        <v>24</v>
      </c>
      <c r="E825" s="33">
        <v>54</v>
      </c>
      <c r="F825" s="33">
        <v>63</v>
      </c>
      <c r="G825" s="33">
        <v>0</v>
      </c>
      <c r="H825" s="33">
        <v>0</v>
      </c>
      <c r="I825" s="33">
        <v>141</v>
      </c>
    </row>
    <row r="826" spans="1:12">
      <c r="A826" s="137"/>
      <c r="B826" s="26" t="s">
        <v>375</v>
      </c>
      <c r="C826" s="32">
        <v>0</v>
      </c>
      <c r="D826" s="33">
        <v>13</v>
      </c>
      <c r="E826" s="33">
        <v>47</v>
      </c>
      <c r="F826" s="33">
        <v>65</v>
      </c>
      <c r="G826" s="33">
        <v>0</v>
      </c>
      <c r="H826" s="33">
        <v>0</v>
      </c>
      <c r="I826" s="33">
        <v>125</v>
      </c>
    </row>
    <row r="827" spans="1:12">
      <c r="A827" s="137"/>
      <c r="B827" s="26" t="s">
        <v>376</v>
      </c>
      <c r="C827" s="32">
        <v>0</v>
      </c>
      <c r="D827" s="33">
        <v>21</v>
      </c>
      <c r="E827" s="33">
        <v>51</v>
      </c>
      <c r="F827" s="33">
        <v>49</v>
      </c>
      <c r="G827" s="33">
        <v>0</v>
      </c>
      <c r="H827" s="33">
        <v>0</v>
      </c>
      <c r="I827" s="33">
        <v>121</v>
      </c>
    </row>
    <row r="828" spans="1:12">
      <c r="A828" s="137"/>
      <c r="B828" s="26" t="s">
        <v>377</v>
      </c>
      <c r="C828" s="32">
        <v>0</v>
      </c>
      <c r="D828" s="33">
        <v>28</v>
      </c>
      <c r="E828" s="33">
        <v>66</v>
      </c>
      <c r="F828" s="33">
        <v>58</v>
      </c>
      <c r="G828" s="33">
        <v>0</v>
      </c>
      <c r="H828" s="33">
        <v>0</v>
      </c>
      <c r="I828" s="33">
        <v>152</v>
      </c>
    </row>
    <row r="829" spans="1:12">
      <c r="A829" s="137"/>
      <c r="B829" s="26" t="s">
        <v>378</v>
      </c>
      <c r="C829" s="32">
        <v>0</v>
      </c>
      <c r="D829" s="33">
        <v>19</v>
      </c>
      <c r="E829" s="33">
        <v>69</v>
      </c>
      <c r="F829" s="33">
        <v>78</v>
      </c>
      <c r="G829" s="33">
        <v>0</v>
      </c>
      <c r="H829" s="33">
        <v>0</v>
      </c>
      <c r="I829" s="33">
        <v>166</v>
      </c>
    </row>
    <row r="830" spans="1:12">
      <c r="A830" s="137"/>
      <c r="B830" s="26" t="s">
        <v>379</v>
      </c>
      <c r="C830" s="32">
        <v>0</v>
      </c>
      <c r="D830" s="33">
        <v>19</v>
      </c>
      <c r="E830" s="33">
        <v>68</v>
      </c>
      <c r="F830" s="33">
        <v>59</v>
      </c>
      <c r="G830" s="33">
        <v>0</v>
      </c>
      <c r="H830" s="33">
        <v>0</v>
      </c>
      <c r="I830" s="33">
        <v>146</v>
      </c>
    </row>
    <row r="831" spans="1:12">
      <c r="A831" s="137"/>
      <c r="B831" s="26" t="s">
        <v>380</v>
      </c>
      <c r="C831" s="32">
        <v>0</v>
      </c>
      <c r="D831" s="33">
        <v>18</v>
      </c>
      <c r="E831" s="33">
        <v>62</v>
      </c>
      <c r="F831" s="33">
        <v>60</v>
      </c>
      <c r="G831" s="33">
        <v>0</v>
      </c>
      <c r="H831" s="33">
        <v>0</v>
      </c>
      <c r="I831" s="33">
        <v>140</v>
      </c>
    </row>
    <row r="832" spans="1:12">
      <c r="A832" s="137"/>
      <c r="B832" s="26" t="s">
        <v>381</v>
      </c>
      <c r="C832" s="32">
        <v>0</v>
      </c>
      <c r="D832" s="33">
        <v>26</v>
      </c>
      <c r="E832" s="33">
        <v>62</v>
      </c>
      <c r="F832" s="33">
        <v>61</v>
      </c>
      <c r="G832" s="33">
        <v>0</v>
      </c>
      <c r="H832" s="33">
        <v>0</v>
      </c>
      <c r="I832" s="33">
        <v>149</v>
      </c>
    </row>
    <row r="833" spans="1:9">
      <c r="A833" s="137"/>
      <c r="B833" s="26" t="s">
        <v>382</v>
      </c>
      <c r="C833" s="32">
        <v>0</v>
      </c>
      <c r="D833" s="33">
        <v>21</v>
      </c>
      <c r="E833" s="33">
        <v>54</v>
      </c>
      <c r="F833" s="33">
        <v>73</v>
      </c>
      <c r="G833" s="33">
        <v>0</v>
      </c>
      <c r="H833" s="33">
        <v>0</v>
      </c>
      <c r="I833" s="33">
        <v>148</v>
      </c>
    </row>
    <row r="834" spans="1:9">
      <c r="A834" s="137"/>
      <c r="B834" s="26" t="s">
        <v>383</v>
      </c>
      <c r="C834" s="32">
        <v>0</v>
      </c>
      <c r="D834" s="33">
        <v>12</v>
      </c>
      <c r="E834" s="33">
        <v>63</v>
      </c>
      <c r="F834" s="33">
        <v>74</v>
      </c>
      <c r="G834" s="33">
        <v>0</v>
      </c>
      <c r="H834" s="33">
        <v>0</v>
      </c>
      <c r="I834" s="33">
        <v>149</v>
      </c>
    </row>
    <row r="835" spans="1:9">
      <c r="A835" s="137"/>
      <c r="B835" s="26" t="s">
        <v>384</v>
      </c>
      <c r="C835" s="32">
        <v>0</v>
      </c>
      <c r="D835" s="33">
        <v>12</v>
      </c>
      <c r="E835" s="33">
        <v>57</v>
      </c>
      <c r="F835" s="33">
        <v>47</v>
      </c>
      <c r="G835" s="33">
        <v>0</v>
      </c>
      <c r="H835" s="33">
        <v>0</v>
      </c>
      <c r="I835" s="33">
        <v>116</v>
      </c>
    </row>
    <row r="836" spans="1:9">
      <c r="A836" s="137"/>
      <c r="B836" s="26" t="s">
        <v>385</v>
      </c>
      <c r="C836" s="32">
        <v>0</v>
      </c>
      <c r="D836" s="33">
        <v>23</v>
      </c>
      <c r="E836" s="33">
        <v>56</v>
      </c>
      <c r="F836" s="33">
        <v>54</v>
      </c>
      <c r="G836" s="33">
        <v>0</v>
      </c>
      <c r="H836" s="33">
        <v>0</v>
      </c>
      <c r="I836" s="33">
        <v>133</v>
      </c>
    </row>
    <row r="837" spans="1:9">
      <c r="A837" s="137"/>
      <c r="B837" s="26" t="s">
        <v>386</v>
      </c>
      <c r="C837" s="32">
        <v>0</v>
      </c>
      <c r="D837" s="33">
        <v>19</v>
      </c>
      <c r="E837" s="33">
        <v>66</v>
      </c>
      <c r="F837" s="33">
        <v>55</v>
      </c>
      <c r="G837" s="33">
        <v>0</v>
      </c>
      <c r="H837" s="33">
        <v>0</v>
      </c>
      <c r="I837" s="33">
        <v>140</v>
      </c>
    </row>
    <row r="838" spans="1:9">
      <c r="A838" s="137"/>
      <c r="B838" s="26" t="s">
        <v>387</v>
      </c>
      <c r="C838" s="32">
        <v>0</v>
      </c>
      <c r="D838" s="33">
        <v>20</v>
      </c>
      <c r="E838" s="33">
        <v>67</v>
      </c>
      <c r="F838" s="33">
        <v>83</v>
      </c>
      <c r="G838" s="33">
        <v>0</v>
      </c>
      <c r="H838" s="33">
        <v>0</v>
      </c>
      <c r="I838" s="33">
        <v>170</v>
      </c>
    </row>
    <row r="839" spans="1:9">
      <c r="A839" s="137"/>
      <c r="B839" s="26" t="s">
        <v>388</v>
      </c>
      <c r="C839" s="32">
        <v>0</v>
      </c>
      <c r="D839" s="33">
        <v>18</v>
      </c>
      <c r="E839" s="33">
        <v>71</v>
      </c>
      <c r="F839" s="33">
        <v>48</v>
      </c>
      <c r="G839" s="33">
        <v>0</v>
      </c>
      <c r="H839" s="33">
        <v>0</v>
      </c>
      <c r="I839" s="33">
        <v>137</v>
      </c>
    </row>
    <row r="840" spans="1:9">
      <c r="A840" s="137"/>
      <c r="B840" s="26" t="s">
        <v>389</v>
      </c>
      <c r="C840" s="32">
        <v>0</v>
      </c>
      <c r="D840" s="33">
        <v>23</v>
      </c>
      <c r="E840" s="33">
        <v>73</v>
      </c>
      <c r="F840" s="33">
        <v>56</v>
      </c>
      <c r="G840" s="33">
        <v>0</v>
      </c>
      <c r="H840" s="33">
        <v>0</v>
      </c>
      <c r="I840" s="33">
        <v>152</v>
      </c>
    </row>
    <row r="841" spans="1:9">
      <c r="B841" s="26" t="s">
        <v>390</v>
      </c>
      <c r="C841" s="32">
        <v>0</v>
      </c>
      <c r="D841" s="33">
        <v>37</v>
      </c>
      <c r="E841" s="33">
        <v>66</v>
      </c>
      <c r="F841" s="33">
        <v>70</v>
      </c>
      <c r="G841" s="33">
        <v>0</v>
      </c>
      <c r="H841" s="33">
        <v>0</v>
      </c>
      <c r="I841" s="33">
        <v>173</v>
      </c>
    </row>
    <row r="842" spans="1:9">
      <c r="B842" s="26" t="s">
        <v>391</v>
      </c>
      <c r="C842" s="32">
        <v>0</v>
      </c>
      <c r="D842" s="33">
        <v>28</v>
      </c>
      <c r="E842" s="33">
        <v>60</v>
      </c>
      <c r="F842" s="33">
        <v>62</v>
      </c>
      <c r="G842" s="33">
        <v>0</v>
      </c>
      <c r="H842" s="33">
        <v>0</v>
      </c>
      <c r="I842" s="33">
        <v>150</v>
      </c>
    </row>
    <row r="843" spans="1:9">
      <c r="B843" s="26" t="s">
        <v>392</v>
      </c>
      <c r="C843" s="32">
        <v>0</v>
      </c>
      <c r="D843" s="33">
        <v>21</v>
      </c>
      <c r="E843" s="33">
        <v>55</v>
      </c>
      <c r="F843" s="33">
        <v>55</v>
      </c>
      <c r="G843" s="33">
        <v>0</v>
      </c>
      <c r="H843" s="33">
        <v>0</v>
      </c>
      <c r="I843" s="33">
        <v>131</v>
      </c>
    </row>
    <row r="844" spans="1:9">
      <c r="B844" s="26" t="s">
        <v>393</v>
      </c>
      <c r="C844" s="32">
        <v>0</v>
      </c>
      <c r="D844" s="33">
        <v>21</v>
      </c>
      <c r="E844" s="33">
        <v>55</v>
      </c>
      <c r="F844" s="33">
        <v>55</v>
      </c>
      <c r="G844" s="33">
        <v>0</v>
      </c>
      <c r="H844" s="33">
        <v>0</v>
      </c>
      <c r="I844" s="33">
        <v>131</v>
      </c>
    </row>
    <row r="845" spans="1:9">
      <c r="B845" s="26" t="s">
        <v>394</v>
      </c>
      <c r="C845" s="32">
        <v>0</v>
      </c>
      <c r="D845" s="33">
        <v>21</v>
      </c>
      <c r="E845" s="33">
        <v>55</v>
      </c>
      <c r="F845" s="33">
        <v>54</v>
      </c>
      <c r="G845" s="33">
        <v>0</v>
      </c>
      <c r="H845" s="33">
        <v>0</v>
      </c>
      <c r="I845" s="33">
        <v>130</v>
      </c>
    </row>
    <row r="846" spans="1:9">
      <c r="B846" s="26" t="s">
        <v>395</v>
      </c>
      <c r="C846" s="32">
        <v>0</v>
      </c>
      <c r="D846" s="33">
        <v>20</v>
      </c>
      <c r="E846" s="33">
        <v>70</v>
      </c>
      <c r="F846" s="33">
        <v>48</v>
      </c>
      <c r="G846" s="33">
        <v>0</v>
      </c>
      <c r="H846" s="33">
        <v>0</v>
      </c>
      <c r="I846" s="33">
        <v>138</v>
      </c>
    </row>
    <row r="847" spans="1:9">
      <c r="B847" s="26" t="s">
        <v>396</v>
      </c>
      <c r="C847" s="32">
        <v>0</v>
      </c>
      <c r="D847" s="33">
        <v>22</v>
      </c>
      <c r="E847" s="33">
        <v>85</v>
      </c>
      <c r="F847" s="33">
        <v>38</v>
      </c>
      <c r="G847" s="33">
        <v>0</v>
      </c>
      <c r="H847" s="33">
        <v>0</v>
      </c>
      <c r="I847" s="33">
        <v>145</v>
      </c>
    </row>
    <row r="848" spans="1:9">
      <c r="B848" s="26" t="s">
        <v>397</v>
      </c>
      <c r="C848" s="32">
        <v>0</v>
      </c>
      <c r="D848" s="33">
        <v>16</v>
      </c>
      <c r="E848" s="33">
        <v>72</v>
      </c>
      <c r="F848" s="33">
        <v>35</v>
      </c>
      <c r="G848" s="33">
        <v>0</v>
      </c>
      <c r="H848" s="33">
        <v>0</v>
      </c>
      <c r="I848" s="33">
        <v>123</v>
      </c>
    </row>
    <row r="849" spans="2:9">
      <c r="B849" s="26" t="s">
        <v>398</v>
      </c>
      <c r="C849" s="32">
        <v>0</v>
      </c>
      <c r="D849" s="33">
        <v>30</v>
      </c>
      <c r="E849" s="33">
        <v>84</v>
      </c>
      <c r="F849" s="33">
        <v>38</v>
      </c>
      <c r="G849" s="33">
        <v>0</v>
      </c>
      <c r="H849" s="33">
        <v>0</v>
      </c>
      <c r="I849" s="33">
        <v>152</v>
      </c>
    </row>
    <row r="850" spans="2:9">
      <c r="B850" s="26" t="s">
        <v>399</v>
      </c>
      <c r="C850" s="32">
        <v>0</v>
      </c>
      <c r="D850" s="33">
        <v>19</v>
      </c>
      <c r="E850" s="33">
        <v>63</v>
      </c>
      <c r="F850" s="33">
        <v>31</v>
      </c>
      <c r="G850" s="33">
        <v>0</v>
      </c>
      <c r="H850" s="33">
        <v>0</v>
      </c>
      <c r="I850" s="33">
        <v>113</v>
      </c>
    </row>
    <row r="851" spans="2:9">
      <c r="B851" s="26" t="s">
        <v>400</v>
      </c>
      <c r="C851" s="32">
        <v>0</v>
      </c>
      <c r="D851" s="33">
        <v>20</v>
      </c>
      <c r="E851" s="33">
        <v>57</v>
      </c>
      <c r="F851" s="33">
        <v>54</v>
      </c>
      <c r="G851" s="33">
        <v>0</v>
      </c>
      <c r="H851" s="33">
        <v>0</v>
      </c>
      <c r="I851" s="33">
        <v>131</v>
      </c>
    </row>
    <row r="852" spans="2:9">
      <c r="B852" s="26" t="s">
        <v>401</v>
      </c>
      <c r="C852" s="32">
        <v>0</v>
      </c>
      <c r="D852" s="33">
        <v>21</v>
      </c>
      <c r="E852" s="33">
        <v>60</v>
      </c>
      <c r="F852" s="33">
        <v>47</v>
      </c>
      <c r="G852" s="33">
        <v>0</v>
      </c>
      <c r="H852" s="33">
        <v>0</v>
      </c>
      <c r="I852" s="33">
        <v>128</v>
      </c>
    </row>
    <row r="853" spans="2:9">
      <c r="B853" s="26" t="s">
        <v>402</v>
      </c>
      <c r="C853" s="32">
        <v>0</v>
      </c>
      <c r="D853" s="33">
        <v>19</v>
      </c>
      <c r="E853" s="33">
        <v>59</v>
      </c>
      <c r="F853" s="33">
        <v>59</v>
      </c>
      <c r="G853" s="33">
        <v>0</v>
      </c>
      <c r="H853" s="33">
        <v>0</v>
      </c>
      <c r="I853" s="33">
        <v>137</v>
      </c>
    </row>
    <row r="854" spans="2:9">
      <c r="B854" s="26" t="s">
        <v>403</v>
      </c>
      <c r="C854" s="32">
        <v>0</v>
      </c>
      <c r="D854" s="33">
        <v>18</v>
      </c>
      <c r="E854" s="33">
        <v>58</v>
      </c>
      <c r="F854" s="33">
        <v>62</v>
      </c>
      <c r="G854" s="33">
        <v>0</v>
      </c>
      <c r="H854" s="33">
        <v>0</v>
      </c>
      <c r="I854" s="33">
        <v>138</v>
      </c>
    </row>
    <row r="855" spans="2:9">
      <c r="B855" s="26" t="s">
        <v>404</v>
      </c>
      <c r="C855" s="32">
        <v>0</v>
      </c>
      <c r="D855" s="33">
        <v>26</v>
      </c>
      <c r="E855" s="33">
        <v>59</v>
      </c>
      <c r="F855" s="33">
        <v>49</v>
      </c>
      <c r="G855" s="33">
        <v>0</v>
      </c>
      <c r="H855" s="33">
        <v>0</v>
      </c>
      <c r="I855" s="33">
        <v>134</v>
      </c>
    </row>
    <row r="856" spans="2:9">
      <c r="B856" s="26" t="s">
        <v>405</v>
      </c>
      <c r="C856" s="32">
        <v>0</v>
      </c>
      <c r="D856" s="33">
        <v>22</v>
      </c>
      <c r="E856" s="33">
        <v>45</v>
      </c>
      <c r="F856" s="33">
        <v>41</v>
      </c>
      <c r="G856" s="33">
        <v>0</v>
      </c>
      <c r="H856" s="33">
        <v>0</v>
      </c>
      <c r="I856" s="33">
        <v>108</v>
      </c>
    </row>
    <row r="857" spans="2:9">
      <c r="B857" s="26" t="s">
        <v>406</v>
      </c>
      <c r="C857" s="32">
        <v>0</v>
      </c>
      <c r="D857" s="33">
        <v>21</v>
      </c>
      <c r="E857" s="33">
        <v>54</v>
      </c>
      <c r="F857" s="33">
        <v>38</v>
      </c>
      <c r="G857" s="33">
        <v>0</v>
      </c>
      <c r="H857" s="33">
        <v>0</v>
      </c>
      <c r="I857" s="33">
        <v>113</v>
      </c>
    </row>
    <row r="858" spans="2:9">
      <c r="B858" s="26" t="s">
        <v>407</v>
      </c>
      <c r="C858" s="32">
        <v>0</v>
      </c>
      <c r="D858" s="33">
        <v>20</v>
      </c>
      <c r="E858" s="33">
        <v>47</v>
      </c>
      <c r="F858" s="33">
        <v>46</v>
      </c>
      <c r="G858" s="33">
        <v>0</v>
      </c>
      <c r="H858" s="33">
        <v>0</v>
      </c>
      <c r="I858" s="33">
        <v>113</v>
      </c>
    </row>
    <row r="859" spans="2:9">
      <c r="B859" s="26" t="s">
        <v>408</v>
      </c>
      <c r="C859" s="32">
        <v>0</v>
      </c>
      <c r="D859" s="33">
        <v>21</v>
      </c>
      <c r="E859" s="33">
        <v>51</v>
      </c>
      <c r="F859" s="33">
        <v>49</v>
      </c>
      <c r="G859" s="33">
        <v>0</v>
      </c>
      <c r="H859" s="33">
        <v>0</v>
      </c>
      <c r="I859" s="33">
        <v>121</v>
      </c>
    </row>
    <row r="860" spans="2:9">
      <c r="B860" s="26" t="s">
        <v>409</v>
      </c>
      <c r="C860" s="32">
        <v>0</v>
      </c>
      <c r="D860" s="33">
        <v>17</v>
      </c>
      <c r="E860" s="33">
        <v>49</v>
      </c>
      <c r="F860" s="33">
        <v>39</v>
      </c>
      <c r="G860" s="33">
        <v>0</v>
      </c>
      <c r="H860" s="33">
        <v>0</v>
      </c>
      <c r="I860" s="33">
        <v>105</v>
      </c>
    </row>
    <row r="861" spans="2:9">
      <c r="B861" s="26" t="s">
        <v>410</v>
      </c>
      <c r="C861" s="32">
        <v>0</v>
      </c>
      <c r="D861" s="33">
        <v>17</v>
      </c>
      <c r="E861" s="33">
        <v>49</v>
      </c>
      <c r="F861" s="33">
        <v>52</v>
      </c>
      <c r="G861" s="33">
        <v>0</v>
      </c>
      <c r="H861" s="33">
        <v>0</v>
      </c>
      <c r="I861" s="33">
        <v>118</v>
      </c>
    </row>
    <row r="862" spans="2:9">
      <c r="B862" s="26" t="s">
        <v>411</v>
      </c>
      <c r="C862" s="32">
        <v>0</v>
      </c>
      <c r="D862" s="33">
        <v>24</v>
      </c>
      <c r="E862" s="33">
        <v>70</v>
      </c>
      <c r="F862" s="33">
        <v>53</v>
      </c>
      <c r="G862" s="33">
        <v>0</v>
      </c>
      <c r="H862" s="33">
        <v>0</v>
      </c>
      <c r="I862" s="33">
        <v>147</v>
      </c>
    </row>
    <row r="863" spans="2:9">
      <c r="B863" s="26" t="s">
        <v>412</v>
      </c>
      <c r="C863" s="32">
        <v>0</v>
      </c>
      <c r="D863" s="33">
        <v>19</v>
      </c>
      <c r="E863" s="33">
        <v>55</v>
      </c>
      <c r="F863" s="33">
        <v>58</v>
      </c>
      <c r="G863" s="33">
        <v>0</v>
      </c>
      <c r="H863" s="33">
        <v>0</v>
      </c>
      <c r="I863" s="33">
        <v>132</v>
      </c>
    </row>
    <row r="864" spans="2:9">
      <c r="B864" s="26" t="s">
        <v>413</v>
      </c>
      <c r="C864" s="32">
        <v>0</v>
      </c>
      <c r="D864" s="33">
        <v>17</v>
      </c>
      <c r="E864" s="33">
        <v>46</v>
      </c>
      <c r="F864" s="33">
        <v>42</v>
      </c>
      <c r="G864" s="33">
        <v>0</v>
      </c>
      <c r="H864" s="33">
        <v>0</v>
      </c>
      <c r="I864" s="33">
        <v>105</v>
      </c>
    </row>
    <row r="865" spans="2:9">
      <c r="B865" s="26" t="s">
        <v>414</v>
      </c>
      <c r="C865" s="32">
        <v>0</v>
      </c>
      <c r="D865" s="33">
        <v>25</v>
      </c>
      <c r="E865" s="33">
        <v>56</v>
      </c>
      <c r="F865" s="33">
        <v>36</v>
      </c>
      <c r="G865" s="33">
        <v>0</v>
      </c>
      <c r="H865" s="33">
        <v>0</v>
      </c>
      <c r="I865" s="33">
        <v>117</v>
      </c>
    </row>
    <row r="866" spans="2:9">
      <c r="B866" s="26" t="s">
        <v>415</v>
      </c>
      <c r="C866" s="32">
        <v>0</v>
      </c>
      <c r="D866" s="33">
        <v>21</v>
      </c>
      <c r="E866" s="33">
        <v>64</v>
      </c>
      <c r="F866" s="33">
        <v>49</v>
      </c>
      <c r="G866" s="33">
        <v>0</v>
      </c>
      <c r="H866" s="33">
        <v>0</v>
      </c>
      <c r="I866" s="33">
        <v>134</v>
      </c>
    </row>
    <row r="867" spans="2:9">
      <c r="B867" s="26" t="s">
        <v>416</v>
      </c>
      <c r="C867" s="32">
        <v>0</v>
      </c>
      <c r="D867" s="33">
        <v>23</v>
      </c>
      <c r="E867" s="33">
        <v>70</v>
      </c>
      <c r="F867" s="33">
        <v>46</v>
      </c>
      <c r="G867" s="33">
        <v>0</v>
      </c>
      <c r="H867" s="33">
        <v>0</v>
      </c>
      <c r="I867" s="33">
        <v>139</v>
      </c>
    </row>
    <row r="868" spans="2:9">
      <c r="B868" s="26" t="s">
        <v>417</v>
      </c>
      <c r="C868" s="32">
        <v>0</v>
      </c>
      <c r="D868" s="33">
        <v>21</v>
      </c>
      <c r="E868" s="33">
        <v>58</v>
      </c>
      <c r="F868" s="33">
        <v>45</v>
      </c>
      <c r="G868" s="33">
        <v>0</v>
      </c>
      <c r="H868" s="33">
        <v>0</v>
      </c>
      <c r="I868" s="33">
        <v>124</v>
      </c>
    </row>
    <row r="869" spans="2:9">
      <c r="B869" s="26" t="s">
        <v>418</v>
      </c>
      <c r="C869" s="32">
        <v>0</v>
      </c>
      <c r="D869" s="33">
        <v>16</v>
      </c>
      <c r="E869" s="33">
        <v>38</v>
      </c>
      <c r="F869" s="33">
        <v>28</v>
      </c>
      <c r="G869" s="33">
        <v>0</v>
      </c>
      <c r="H869" s="33">
        <v>0</v>
      </c>
      <c r="I869" s="33">
        <v>82</v>
      </c>
    </row>
    <row r="870" spans="2:9">
      <c r="B870" s="26" t="s">
        <v>419</v>
      </c>
      <c r="C870" s="32">
        <v>0</v>
      </c>
      <c r="D870" s="33">
        <v>14</v>
      </c>
      <c r="E870" s="33">
        <v>49</v>
      </c>
      <c r="F870" s="33">
        <v>24</v>
      </c>
      <c r="G870" s="33">
        <v>0</v>
      </c>
      <c r="H870" s="33">
        <v>0</v>
      </c>
      <c r="I870" s="33">
        <v>87</v>
      </c>
    </row>
    <row r="871" spans="2:9">
      <c r="B871" s="26" t="s">
        <v>420</v>
      </c>
      <c r="C871" s="32">
        <v>0</v>
      </c>
      <c r="D871" s="33">
        <v>22</v>
      </c>
      <c r="E871" s="33">
        <v>54</v>
      </c>
      <c r="F871" s="33">
        <v>38</v>
      </c>
      <c r="G871" s="33">
        <v>0</v>
      </c>
      <c r="H871" s="33">
        <v>0</v>
      </c>
      <c r="I871" s="33">
        <v>114</v>
      </c>
    </row>
    <row r="872" spans="2:9">
      <c r="B872" s="26" t="s">
        <v>421</v>
      </c>
      <c r="C872" s="32">
        <v>0</v>
      </c>
      <c r="D872" s="33">
        <v>8</v>
      </c>
      <c r="E872" s="33">
        <v>30</v>
      </c>
      <c r="F872" s="33">
        <v>32</v>
      </c>
      <c r="G872" s="33">
        <v>0</v>
      </c>
      <c r="H872" s="33">
        <v>0</v>
      </c>
      <c r="I872" s="33">
        <v>70</v>
      </c>
    </row>
    <row r="873" spans="2:9">
      <c r="B873" s="26" t="s">
        <v>422</v>
      </c>
      <c r="C873" s="32">
        <v>0</v>
      </c>
      <c r="D873" s="33">
        <v>13</v>
      </c>
      <c r="E873" s="33">
        <v>75</v>
      </c>
      <c r="F873" s="33">
        <v>90</v>
      </c>
      <c r="G873" s="33">
        <v>0</v>
      </c>
      <c r="H873" s="33">
        <v>0</v>
      </c>
      <c r="I873" s="33">
        <v>178</v>
      </c>
    </row>
    <row r="874" spans="2:9">
      <c r="B874" s="26" t="s">
        <v>423</v>
      </c>
      <c r="C874" s="32">
        <v>0</v>
      </c>
      <c r="D874" s="33">
        <v>18</v>
      </c>
      <c r="E874" s="33">
        <v>78</v>
      </c>
      <c r="F874" s="33">
        <v>117</v>
      </c>
      <c r="G874" s="33">
        <v>0</v>
      </c>
      <c r="H874" s="33">
        <v>0</v>
      </c>
      <c r="I874" s="33">
        <v>213</v>
      </c>
    </row>
    <row r="875" spans="2:9">
      <c r="B875" s="26" t="s">
        <v>424</v>
      </c>
      <c r="C875" s="32">
        <v>0</v>
      </c>
      <c r="D875" s="33">
        <v>16</v>
      </c>
      <c r="E875" s="33">
        <v>62</v>
      </c>
      <c r="F875" s="33">
        <v>80</v>
      </c>
      <c r="G875" s="33">
        <v>0</v>
      </c>
      <c r="H875" s="33">
        <v>0</v>
      </c>
      <c r="I875" s="33">
        <v>158</v>
      </c>
    </row>
    <row r="876" spans="2:9">
      <c r="B876" s="26" t="s">
        <v>425</v>
      </c>
      <c r="C876" s="32">
        <v>0</v>
      </c>
      <c r="D876" s="33">
        <v>19</v>
      </c>
      <c r="E876" s="33">
        <v>69</v>
      </c>
      <c r="F876" s="33">
        <v>97</v>
      </c>
      <c r="G876" s="33">
        <v>0</v>
      </c>
      <c r="H876" s="33">
        <v>0</v>
      </c>
      <c r="I876" s="33">
        <v>185</v>
      </c>
    </row>
    <row r="877" spans="2:9">
      <c r="B877" s="26" t="s">
        <v>426</v>
      </c>
      <c r="C877" s="32">
        <v>0</v>
      </c>
      <c r="D877" s="33">
        <v>18</v>
      </c>
      <c r="E877" s="33">
        <v>62</v>
      </c>
      <c r="F877" s="33">
        <v>91</v>
      </c>
      <c r="G877" s="33">
        <v>0</v>
      </c>
      <c r="H877" s="33">
        <v>0</v>
      </c>
      <c r="I877" s="33">
        <v>171</v>
      </c>
    </row>
    <row r="878" spans="2:9">
      <c r="B878" s="26" t="s">
        <v>427</v>
      </c>
      <c r="C878" s="32">
        <v>0</v>
      </c>
      <c r="D878" s="33">
        <v>18</v>
      </c>
      <c r="E878" s="33">
        <v>54</v>
      </c>
      <c r="F878" s="33">
        <v>88</v>
      </c>
      <c r="G878" s="33">
        <v>0</v>
      </c>
      <c r="H878" s="33">
        <v>0</v>
      </c>
      <c r="I878" s="33">
        <v>160</v>
      </c>
    </row>
    <row r="879" spans="2:9">
      <c r="B879" s="26" t="s">
        <v>428</v>
      </c>
      <c r="C879" s="32">
        <v>0</v>
      </c>
      <c r="D879" s="33">
        <v>19</v>
      </c>
      <c r="E879" s="33">
        <v>54</v>
      </c>
      <c r="F879" s="33">
        <v>97</v>
      </c>
      <c r="G879" s="33">
        <v>0</v>
      </c>
      <c r="H879" s="33">
        <v>0</v>
      </c>
      <c r="I879" s="33">
        <v>170</v>
      </c>
    </row>
    <row r="880" spans="2:9">
      <c r="B880" s="26" t="s">
        <v>429</v>
      </c>
      <c r="C880" s="32">
        <v>0</v>
      </c>
      <c r="D880" s="33">
        <v>14</v>
      </c>
      <c r="E880" s="33">
        <v>54</v>
      </c>
      <c r="F880" s="33">
        <v>89</v>
      </c>
      <c r="G880" s="33">
        <v>0</v>
      </c>
      <c r="H880" s="33">
        <v>0</v>
      </c>
      <c r="I880" s="33">
        <v>157</v>
      </c>
    </row>
    <row r="881" spans="2:9">
      <c r="B881" s="26" t="s">
        <v>430</v>
      </c>
      <c r="C881" s="32">
        <v>0</v>
      </c>
      <c r="D881" s="33">
        <v>24</v>
      </c>
      <c r="E881" s="33">
        <v>61</v>
      </c>
      <c r="F881" s="33">
        <v>114</v>
      </c>
      <c r="G881" s="33">
        <v>0</v>
      </c>
      <c r="H881" s="33">
        <v>0</v>
      </c>
      <c r="I881" s="33">
        <v>199</v>
      </c>
    </row>
    <row r="882" spans="2:9">
      <c r="B882" s="26" t="s">
        <v>431</v>
      </c>
      <c r="C882" s="32">
        <v>0</v>
      </c>
      <c r="D882" s="33">
        <v>20</v>
      </c>
      <c r="E882" s="33">
        <v>58</v>
      </c>
      <c r="F882" s="33">
        <v>79</v>
      </c>
      <c r="G882" s="33">
        <v>0</v>
      </c>
      <c r="H882" s="33">
        <v>0</v>
      </c>
      <c r="I882" s="33">
        <v>157</v>
      </c>
    </row>
    <row r="883" spans="2:9">
      <c r="B883" s="26" t="s">
        <v>432</v>
      </c>
      <c r="C883" s="32">
        <v>0</v>
      </c>
      <c r="D883" s="33">
        <v>19</v>
      </c>
      <c r="E883" s="33">
        <v>57</v>
      </c>
      <c r="F883" s="33">
        <v>86</v>
      </c>
      <c r="G883" s="33">
        <v>0</v>
      </c>
      <c r="H883" s="33">
        <v>0</v>
      </c>
      <c r="I883" s="33">
        <v>162</v>
      </c>
    </row>
    <row r="884" spans="2:9">
      <c r="B884" s="26" t="s">
        <v>433</v>
      </c>
      <c r="C884" s="32">
        <v>0</v>
      </c>
      <c r="D884" s="33">
        <v>16</v>
      </c>
      <c r="E884" s="33">
        <v>63</v>
      </c>
      <c r="F884" s="33">
        <v>86</v>
      </c>
      <c r="G884" s="33">
        <v>0</v>
      </c>
      <c r="H884" s="33">
        <v>0</v>
      </c>
      <c r="I884" s="33">
        <v>165</v>
      </c>
    </row>
    <row r="885" spans="2:9">
      <c r="B885" s="26" t="s">
        <v>434</v>
      </c>
      <c r="C885" s="32">
        <v>0</v>
      </c>
      <c r="D885" s="33">
        <f>$D$222</f>
        <v>18</v>
      </c>
      <c r="E885" s="33">
        <f>$E$222</f>
        <v>68</v>
      </c>
      <c r="F885" s="33">
        <f>$F$222</f>
        <v>127</v>
      </c>
      <c r="G885" s="33">
        <v>0</v>
      </c>
      <c r="H885" s="33">
        <v>0</v>
      </c>
      <c r="I885" s="33">
        <f>$G$222</f>
        <v>5</v>
      </c>
    </row>
    <row r="886" spans="2:9">
      <c r="B886" s="26" t="s">
        <v>435</v>
      </c>
      <c r="C886" s="32">
        <v>0</v>
      </c>
      <c r="D886" s="33">
        <v>16</v>
      </c>
      <c r="E886" s="33">
        <v>65</v>
      </c>
      <c r="F886" s="33">
        <v>99</v>
      </c>
      <c r="G886" s="33">
        <v>0</v>
      </c>
      <c r="H886" s="33">
        <v>0</v>
      </c>
      <c r="I886" s="33">
        <v>180</v>
      </c>
    </row>
    <row r="887" spans="2:9">
      <c r="B887" s="26" t="s">
        <v>436</v>
      </c>
      <c r="C887" s="32">
        <v>0</v>
      </c>
      <c r="D887" s="33">
        <v>13</v>
      </c>
      <c r="E887" s="33">
        <v>55</v>
      </c>
      <c r="F887" s="33">
        <v>114</v>
      </c>
      <c r="G887" s="33">
        <v>0</v>
      </c>
      <c r="H887" s="33">
        <v>0</v>
      </c>
      <c r="I887" s="33">
        <v>182</v>
      </c>
    </row>
    <row r="888" spans="2:9">
      <c r="B888" s="26" t="s">
        <v>437</v>
      </c>
      <c r="C888" s="32">
        <v>0</v>
      </c>
      <c r="D888" s="33">
        <v>13</v>
      </c>
      <c r="E888" s="33">
        <v>55</v>
      </c>
      <c r="F888" s="33">
        <v>114</v>
      </c>
      <c r="G888" s="33">
        <v>0</v>
      </c>
      <c r="H888" s="33">
        <v>0</v>
      </c>
      <c r="I888" s="33">
        <v>182</v>
      </c>
    </row>
    <row r="889" spans="2:9">
      <c r="B889" s="26" t="s">
        <v>438</v>
      </c>
      <c r="C889" s="32">
        <v>0</v>
      </c>
      <c r="D889" s="33">
        <v>19</v>
      </c>
      <c r="E889" s="33">
        <v>63</v>
      </c>
      <c r="F889" s="33">
        <v>86</v>
      </c>
      <c r="G889" s="33">
        <v>0</v>
      </c>
      <c r="H889" s="33">
        <v>0</v>
      </c>
      <c r="I889" s="33">
        <v>168</v>
      </c>
    </row>
    <row r="890" spans="2:9">
      <c r="B890" s="26" t="s">
        <v>439</v>
      </c>
      <c r="C890" s="32">
        <v>0</v>
      </c>
      <c r="D890" s="33">
        <v>19</v>
      </c>
      <c r="E890" s="33">
        <v>66</v>
      </c>
      <c r="F890" s="33">
        <v>77</v>
      </c>
      <c r="G890" s="33">
        <v>0</v>
      </c>
      <c r="H890" s="33">
        <v>0</v>
      </c>
      <c r="I890" s="33">
        <v>162</v>
      </c>
    </row>
    <row r="891" spans="2:9">
      <c r="B891" s="26" t="s">
        <v>440</v>
      </c>
      <c r="C891" s="32">
        <v>0</v>
      </c>
      <c r="D891" s="33">
        <v>23</v>
      </c>
      <c r="E891" s="33">
        <v>88</v>
      </c>
      <c r="F891" s="33">
        <v>85</v>
      </c>
      <c r="G891" s="33">
        <v>0</v>
      </c>
      <c r="H891" s="33">
        <v>0</v>
      </c>
      <c r="I891" s="33">
        <v>196</v>
      </c>
    </row>
    <row r="892" spans="2:9">
      <c r="B892" s="26" t="s">
        <v>441</v>
      </c>
      <c r="C892" s="32">
        <v>0</v>
      </c>
      <c r="D892" s="33">
        <v>20</v>
      </c>
      <c r="E892" s="33">
        <v>95</v>
      </c>
      <c r="F892" s="33">
        <v>87</v>
      </c>
      <c r="G892" s="33">
        <v>0</v>
      </c>
      <c r="H892" s="33">
        <v>0</v>
      </c>
      <c r="I892" s="33">
        <v>202</v>
      </c>
    </row>
    <row r="893" spans="2:9">
      <c r="B893" s="26" t="s">
        <v>442</v>
      </c>
      <c r="C893" s="32">
        <v>0</v>
      </c>
      <c r="D893" s="33">
        <v>30</v>
      </c>
      <c r="E893" s="33">
        <v>83</v>
      </c>
      <c r="F893" s="33">
        <v>77</v>
      </c>
      <c r="G893" s="33">
        <v>0</v>
      </c>
      <c r="H893" s="33">
        <v>0</v>
      </c>
      <c r="I893" s="33">
        <v>190</v>
      </c>
    </row>
    <row r="894" spans="2:9">
      <c r="B894" s="26" t="s">
        <v>443</v>
      </c>
      <c r="C894" s="32">
        <v>0</v>
      </c>
      <c r="D894" s="33">
        <v>21</v>
      </c>
      <c r="E894" s="33">
        <v>82</v>
      </c>
      <c r="F894" s="33">
        <v>85</v>
      </c>
      <c r="G894" s="33">
        <v>0</v>
      </c>
      <c r="H894" s="33">
        <v>0</v>
      </c>
      <c r="I894" s="33">
        <v>188</v>
      </c>
    </row>
    <row r="895" spans="2:9">
      <c r="B895" s="26" t="s">
        <v>444</v>
      </c>
      <c r="C895" s="32">
        <v>0</v>
      </c>
      <c r="D895" s="33">
        <v>28</v>
      </c>
      <c r="E895" s="33">
        <v>67</v>
      </c>
      <c r="F895" s="33">
        <v>71</v>
      </c>
      <c r="G895" s="33">
        <v>0</v>
      </c>
      <c r="H895" s="33">
        <v>0</v>
      </c>
      <c r="I895" s="33">
        <v>166</v>
      </c>
    </row>
    <row r="896" spans="2:9">
      <c r="B896" s="26" t="s">
        <v>445</v>
      </c>
      <c r="C896" s="32">
        <v>0</v>
      </c>
      <c r="D896" s="33">
        <v>19</v>
      </c>
      <c r="E896" s="33">
        <v>74</v>
      </c>
      <c r="F896" s="33">
        <v>86</v>
      </c>
      <c r="G896" s="33">
        <v>0</v>
      </c>
      <c r="H896" s="33">
        <v>0</v>
      </c>
      <c r="I896" s="33">
        <v>179</v>
      </c>
    </row>
    <row r="897" spans="2:9">
      <c r="B897" s="26" t="s">
        <v>446</v>
      </c>
      <c r="C897" s="32">
        <v>0</v>
      </c>
      <c r="D897" s="33">
        <v>4</v>
      </c>
      <c r="E897" s="33">
        <v>72</v>
      </c>
      <c r="F897" s="33">
        <v>91</v>
      </c>
      <c r="G897" s="33">
        <v>0</v>
      </c>
      <c r="H897" s="33">
        <v>0</v>
      </c>
      <c r="I897" s="33">
        <v>167</v>
      </c>
    </row>
    <row r="898" spans="2:9">
      <c r="B898" s="26" t="s">
        <v>447</v>
      </c>
      <c r="C898" s="32">
        <v>0</v>
      </c>
      <c r="D898" s="33">
        <v>18</v>
      </c>
      <c r="E898" s="33">
        <v>61</v>
      </c>
      <c r="F898" s="33">
        <v>88</v>
      </c>
      <c r="G898" s="33">
        <v>0</v>
      </c>
      <c r="H898" s="33">
        <v>0</v>
      </c>
      <c r="I898" s="33">
        <v>167</v>
      </c>
    </row>
    <row r="899" spans="2:9">
      <c r="B899" s="26" t="s">
        <v>448</v>
      </c>
      <c r="C899" s="32">
        <v>0</v>
      </c>
      <c r="D899" s="33">
        <v>18</v>
      </c>
      <c r="E899" s="33">
        <v>66</v>
      </c>
      <c r="F899" s="33">
        <v>83</v>
      </c>
      <c r="G899" s="33">
        <v>0</v>
      </c>
      <c r="H899" s="33">
        <v>0</v>
      </c>
      <c r="I899" s="33">
        <v>167</v>
      </c>
    </row>
    <row r="900" spans="2:9">
      <c r="B900" s="26" t="s">
        <v>449</v>
      </c>
      <c r="C900" s="32">
        <v>0</v>
      </c>
      <c r="D900" s="33">
        <v>4</v>
      </c>
      <c r="E900" s="33">
        <v>76</v>
      </c>
      <c r="F900" s="33">
        <v>80</v>
      </c>
      <c r="G900" s="33">
        <v>0</v>
      </c>
      <c r="H900" s="33">
        <v>0</v>
      </c>
      <c r="I900" s="33">
        <v>160</v>
      </c>
    </row>
    <row r="901" spans="2:9">
      <c r="B901" s="26" t="s">
        <v>450</v>
      </c>
      <c r="C901" s="32">
        <v>0</v>
      </c>
      <c r="D901" s="33">
        <v>13</v>
      </c>
      <c r="E901" s="33">
        <v>70</v>
      </c>
      <c r="F901" s="33">
        <v>56</v>
      </c>
      <c r="G901" s="33">
        <v>0</v>
      </c>
      <c r="H901" s="33">
        <v>0</v>
      </c>
      <c r="I901" s="33">
        <v>139</v>
      </c>
    </row>
    <row r="902" spans="2:9">
      <c r="B902" s="26" t="s">
        <v>451</v>
      </c>
      <c r="C902" s="32">
        <v>0</v>
      </c>
      <c r="D902" s="33">
        <v>11</v>
      </c>
      <c r="E902" s="33">
        <v>65</v>
      </c>
      <c r="F902" s="33">
        <v>110</v>
      </c>
      <c r="G902" s="33">
        <v>0</v>
      </c>
      <c r="H902" s="33">
        <v>0</v>
      </c>
      <c r="I902" s="33">
        <v>186</v>
      </c>
    </row>
    <row r="903" spans="2:9">
      <c r="B903" s="26" t="s">
        <v>452</v>
      </c>
      <c r="C903" s="32">
        <v>0</v>
      </c>
      <c r="D903" s="33">
        <v>18</v>
      </c>
      <c r="E903" s="33">
        <v>65</v>
      </c>
      <c r="F903" s="33">
        <v>96</v>
      </c>
      <c r="G903" s="33">
        <v>0</v>
      </c>
      <c r="H903" s="33">
        <v>0</v>
      </c>
      <c r="I903" s="33">
        <v>179</v>
      </c>
    </row>
    <row r="904" spans="2:9">
      <c r="B904" s="26" t="s">
        <v>453</v>
      </c>
      <c r="C904" s="32">
        <v>0</v>
      </c>
      <c r="D904" s="33">
        <v>17</v>
      </c>
      <c r="E904" s="33">
        <v>60</v>
      </c>
      <c r="F904" s="33">
        <v>76</v>
      </c>
      <c r="G904" s="33">
        <v>0</v>
      </c>
      <c r="H904" s="33">
        <v>0</v>
      </c>
      <c r="I904" s="33">
        <v>153</v>
      </c>
    </row>
    <row r="905" spans="2:9">
      <c r="B905" s="26" t="s">
        <v>454</v>
      </c>
      <c r="C905" s="32">
        <v>0</v>
      </c>
      <c r="D905" s="33">
        <v>13</v>
      </c>
      <c r="E905" s="33">
        <v>58</v>
      </c>
      <c r="F905" s="33">
        <v>90</v>
      </c>
      <c r="G905" s="33">
        <v>0</v>
      </c>
      <c r="H905" s="33">
        <v>0</v>
      </c>
      <c r="I905" s="33">
        <v>161</v>
      </c>
    </row>
    <row r="906" spans="2:9">
      <c r="B906" s="26" t="s">
        <v>455</v>
      </c>
      <c r="C906" s="32">
        <v>0</v>
      </c>
      <c r="D906" s="33">
        <v>10</v>
      </c>
      <c r="E906" s="33">
        <v>67</v>
      </c>
      <c r="F906" s="33">
        <v>71</v>
      </c>
      <c r="G906" s="33">
        <v>0</v>
      </c>
      <c r="H906" s="33">
        <v>0</v>
      </c>
      <c r="I906" s="33">
        <v>148</v>
      </c>
    </row>
    <row r="907" spans="2:9">
      <c r="B907" s="26" t="s">
        <v>456</v>
      </c>
      <c r="C907" s="32">
        <v>0</v>
      </c>
      <c r="D907" s="33">
        <v>10</v>
      </c>
      <c r="E907" s="33">
        <v>82</v>
      </c>
      <c r="F907" s="33">
        <v>67</v>
      </c>
      <c r="G907" s="33">
        <v>0</v>
      </c>
      <c r="H907" s="33">
        <v>0</v>
      </c>
      <c r="I907" s="33">
        <v>159</v>
      </c>
    </row>
    <row r="908" spans="2:9">
      <c r="B908" s="26" t="s">
        <v>457</v>
      </c>
      <c r="C908" s="32">
        <v>0</v>
      </c>
      <c r="D908" s="33">
        <v>12</v>
      </c>
      <c r="E908" s="33">
        <v>84</v>
      </c>
      <c r="F908" s="33">
        <v>96</v>
      </c>
      <c r="G908" s="33">
        <v>0</v>
      </c>
      <c r="H908" s="33">
        <v>0</v>
      </c>
      <c r="I908" s="33">
        <v>192</v>
      </c>
    </row>
    <row r="909" spans="2:9">
      <c r="B909" s="26" t="s">
        <v>458</v>
      </c>
      <c r="C909" s="32">
        <v>0</v>
      </c>
      <c r="D909" s="33">
        <v>8</v>
      </c>
      <c r="E909" s="33">
        <v>78</v>
      </c>
      <c r="F909" s="33">
        <v>88</v>
      </c>
      <c r="G909" s="33">
        <v>0</v>
      </c>
      <c r="H909" s="33">
        <v>0</v>
      </c>
      <c r="I909" s="33">
        <v>174</v>
      </c>
    </row>
    <row r="910" spans="2:9">
      <c r="B910" s="26" t="s">
        <v>459</v>
      </c>
      <c r="C910" s="32">
        <v>0</v>
      </c>
      <c r="D910" s="33">
        <v>22</v>
      </c>
      <c r="E910" s="33">
        <v>73</v>
      </c>
      <c r="F910" s="33">
        <v>95</v>
      </c>
      <c r="G910" s="33">
        <v>0</v>
      </c>
      <c r="H910" s="33">
        <v>0</v>
      </c>
      <c r="I910" s="33">
        <v>190</v>
      </c>
    </row>
    <row r="911" spans="2:9">
      <c r="B911" s="26" t="s">
        <v>460</v>
      </c>
      <c r="C911" s="32">
        <v>0</v>
      </c>
      <c r="D911" s="33">
        <v>21</v>
      </c>
      <c r="E911" s="33">
        <v>62</v>
      </c>
      <c r="F911" s="33">
        <v>100</v>
      </c>
      <c r="G911" s="33">
        <v>0</v>
      </c>
      <c r="H911" s="33">
        <v>0</v>
      </c>
      <c r="I911" s="33">
        <v>183</v>
      </c>
    </row>
    <row r="912" spans="2:9">
      <c r="B912" s="26" t="s">
        <v>461</v>
      </c>
      <c r="C912" s="32">
        <v>0</v>
      </c>
      <c r="D912" s="33">
        <v>16</v>
      </c>
      <c r="E912" s="33">
        <v>53</v>
      </c>
      <c r="F912" s="33">
        <v>109</v>
      </c>
      <c r="G912" s="33">
        <v>0</v>
      </c>
      <c r="H912" s="33">
        <v>0</v>
      </c>
      <c r="I912" s="33">
        <v>178</v>
      </c>
    </row>
    <row r="913" spans="2:9">
      <c r="B913" s="26" t="s">
        <v>462</v>
      </c>
      <c r="C913" s="32">
        <v>0</v>
      </c>
      <c r="D913" s="33">
        <v>18</v>
      </c>
      <c r="E913" s="33">
        <v>66</v>
      </c>
      <c r="F913" s="33">
        <v>108</v>
      </c>
      <c r="G913" s="33">
        <v>0</v>
      </c>
      <c r="H913" s="33">
        <v>0</v>
      </c>
      <c r="I913" s="33">
        <v>192</v>
      </c>
    </row>
    <row r="914" spans="2:9">
      <c r="B914" s="26" t="s">
        <v>463</v>
      </c>
      <c r="C914" s="32">
        <v>0</v>
      </c>
      <c r="D914" s="33">
        <v>18</v>
      </c>
      <c r="E914" s="33">
        <v>82</v>
      </c>
      <c r="F914" s="33">
        <v>94</v>
      </c>
      <c r="G914" s="33">
        <v>0</v>
      </c>
      <c r="H914" s="33">
        <v>0</v>
      </c>
      <c r="I914" s="33">
        <v>194</v>
      </c>
    </row>
    <row r="915" spans="2:9">
      <c r="B915" s="26" t="s">
        <v>464</v>
      </c>
      <c r="C915" s="32">
        <v>0</v>
      </c>
      <c r="D915" s="33">
        <v>20</v>
      </c>
      <c r="E915" s="33">
        <v>79</v>
      </c>
      <c r="F915" s="33">
        <v>85</v>
      </c>
      <c r="G915" s="33">
        <v>0</v>
      </c>
      <c r="H915" s="33">
        <v>0</v>
      </c>
      <c r="I915" s="33">
        <v>184</v>
      </c>
    </row>
    <row r="916" spans="2:9">
      <c r="B916" s="26" t="s">
        <v>465</v>
      </c>
      <c r="C916" s="32">
        <v>0</v>
      </c>
      <c r="D916" s="33">
        <v>18</v>
      </c>
      <c r="E916" s="33">
        <v>66</v>
      </c>
      <c r="F916" s="33">
        <v>87</v>
      </c>
      <c r="G916" s="33">
        <v>0</v>
      </c>
      <c r="H916" s="33">
        <v>0</v>
      </c>
      <c r="I916" s="33">
        <v>171</v>
      </c>
    </row>
    <row r="917" spans="2:9">
      <c r="B917" s="26" t="s">
        <v>466</v>
      </c>
      <c r="C917" s="32">
        <v>0</v>
      </c>
      <c r="D917" s="33">
        <v>24</v>
      </c>
      <c r="E917" s="33">
        <v>59</v>
      </c>
      <c r="F917" s="33">
        <v>85</v>
      </c>
      <c r="G917" s="33">
        <v>0</v>
      </c>
      <c r="H917" s="33">
        <v>0</v>
      </c>
      <c r="I917" s="33">
        <v>168</v>
      </c>
    </row>
    <row r="918" spans="2:9">
      <c r="B918" s="26" t="s">
        <v>467</v>
      </c>
      <c r="C918" s="32">
        <v>0</v>
      </c>
      <c r="D918" s="33">
        <v>23</v>
      </c>
      <c r="E918" s="33">
        <v>74</v>
      </c>
      <c r="F918" s="33">
        <v>92</v>
      </c>
      <c r="G918" s="33">
        <v>0</v>
      </c>
      <c r="H918" s="33">
        <v>0</v>
      </c>
      <c r="I918" s="33">
        <v>189</v>
      </c>
    </row>
    <row r="919" spans="2:9">
      <c r="B919" s="26" t="s">
        <v>468</v>
      </c>
      <c r="C919" s="32">
        <v>0</v>
      </c>
      <c r="D919" s="33">
        <v>17</v>
      </c>
      <c r="E919" s="33">
        <v>62</v>
      </c>
      <c r="F919" s="33">
        <v>94</v>
      </c>
      <c r="G919" s="33">
        <v>0</v>
      </c>
      <c r="H919" s="33">
        <v>0</v>
      </c>
      <c r="I919" s="33">
        <v>173</v>
      </c>
    </row>
    <row r="920" spans="2:9">
      <c r="B920" s="26" t="s">
        <v>469</v>
      </c>
      <c r="C920" s="32">
        <v>0</v>
      </c>
      <c r="D920" s="33">
        <v>14</v>
      </c>
      <c r="E920" s="33">
        <v>87</v>
      </c>
      <c r="F920" s="33">
        <v>115</v>
      </c>
      <c r="G920" s="33">
        <v>0</v>
      </c>
      <c r="H920" s="33">
        <v>0</v>
      </c>
      <c r="I920" s="33">
        <v>216</v>
      </c>
    </row>
    <row r="921" spans="2:9" ht="12.75" customHeight="1">
      <c r="B921" s="26" t="s">
        <v>470</v>
      </c>
      <c r="C921" s="32">
        <v>0</v>
      </c>
      <c r="D921" s="33">
        <v>24</v>
      </c>
      <c r="E921" s="33">
        <v>66</v>
      </c>
      <c r="F921" s="33">
        <v>85</v>
      </c>
      <c r="G921" s="33">
        <v>0</v>
      </c>
      <c r="H921" s="33">
        <v>0</v>
      </c>
      <c r="I921" s="33">
        <v>175</v>
      </c>
    </row>
    <row r="922" spans="2:9" ht="12.75" customHeight="1">
      <c r="B922" s="26" t="s">
        <v>471</v>
      </c>
      <c r="C922" s="32">
        <v>0</v>
      </c>
      <c r="D922" s="33">
        <v>14</v>
      </c>
      <c r="E922" s="33">
        <v>69</v>
      </c>
      <c r="F922" s="33">
        <v>102</v>
      </c>
      <c r="G922" s="33">
        <v>0</v>
      </c>
      <c r="H922" s="33">
        <v>0</v>
      </c>
      <c r="I922" s="33">
        <v>185</v>
      </c>
    </row>
    <row r="923" spans="2:9" ht="12.75" customHeight="1">
      <c r="B923" s="26" t="s">
        <v>472</v>
      </c>
      <c r="C923" s="32">
        <v>0</v>
      </c>
      <c r="D923" s="33">
        <v>17</v>
      </c>
      <c r="E923" s="33">
        <v>79</v>
      </c>
      <c r="F923" s="33">
        <v>84</v>
      </c>
      <c r="G923" s="33">
        <v>0</v>
      </c>
      <c r="H923" s="33">
        <v>0</v>
      </c>
      <c r="I923" s="33">
        <v>180</v>
      </c>
    </row>
    <row r="924" spans="2:9" ht="12.75" customHeight="1">
      <c r="B924" s="26" t="s">
        <v>473</v>
      </c>
      <c r="C924" s="32">
        <v>0</v>
      </c>
      <c r="D924" s="33">
        <v>18</v>
      </c>
      <c r="E924" s="33">
        <v>99</v>
      </c>
      <c r="F924" s="33">
        <v>105</v>
      </c>
      <c r="G924" s="33">
        <v>0</v>
      </c>
      <c r="H924" s="33">
        <v>0</v>
      </c>
      <c r="I924" s="33">
        <v>222</v>
      </c>
    </row>
    <row r="925" spans="2:9" ht="12.75" customHeight="1">
      <c r="B925" s="26" t="s">
        <v>474</v>
      </c>
      <c r="C925" s="32">
        <v>0</v>
      </c>
      <c r="D925" s="33">
        <v>24</v>
      </c>
      <c r="E925" s="33">
        <v>91</v>
      </c>
      <c r="F925" s="33">
        <v>92</v>
      </c>
      <c r="G925" s="33">
        <v>0</v>
      </c>
      <c r="H925" s="33">
        <v>0</v>
      </c>
      <c r="I925" s="33">
        <v>207</v>
      </c>
    </row>
    <row r="926" spans="2:9" ht="12.75" customHeight="1">
      <c r="B926" s="26" t="s">
        <v>475</v>
      </c>
      <c r="C926" s="32">
        <v>0</v>
      </c>
      <c r="D926" s="33">
        <v>25</v>
      </c>
      <c r="E926" s="33">
        <v>64</v>
      </c>
      <c r="F926" s="33">
        <v>94</v>
      </c>
      <c r="G926" s="33">
        <v>0</v>
      </c>
      <c r="H926" s="33">
        <v>0</v>
      </c>
      <c r="I926" s="33">
        <v>183</v>
      </c>
    </row>
    <row r="927" spans="2:9" ht="12.75" customHeight="1">
      <c r="B927" s="26" t="s">
        <v>476</v>
      </c>
      <c r="C927" s="32">
        <v>0</v>
      </c>
      <c r="D927" s="33">
        <v>15</v>
      </c>
      <c r="E927" s="33">
        <v>90</v>
      </c>
      <c r="F927" s="33">
        <v>104</v>
      </c>
      <c r="G927" s="33">
        <v>0</v>
      </c>
      <c r="H927" s="33">
        <v>0</v>
      </c>
      <c r="I927" s="33">
        <v>209</v>
      </c>
    </row>
    <row r="928" spans="2:9" ht="12.75" customHeight="1">
      <c r="B928" s="26" t="s">
        <v>477</v>
      </c>
      <c r="C928" s="32">
        <v>0</v>
      </c>
      <c r="D928" s="33">
        <v>8</v>
      </c>
      <c r="E928" s="33">
        <v>51</v>
      </c>
      <c r="F928" s="33">
        <v>86</v>
      </c>
      <c r="G928" s="33">
        <v>0</v>
      </c>
      <c r="H928" s="33">
        <v>0</v>
      </c>
      <c r="I928" s="33">
        <v>145</v>
      </c>
    </row>
    <row r="929" spans="2:9" ht="12.75" customHeight="1">
      <c r="B929" s="26" t="s">
        <v>478</v>
      </c>
      <c r="C929" s="32">
        <v>0</v>
      </c>
      <c r="D929" s="33">
        <v>16</v>
      </c>
      <c r="E929" s="33">
        <v>90</v>
      </c>
      <c r="F929" s="33">
        <v>95</v>
      </c>
      <c r="G929" s="33">
        <v>0</v>
      </c>
      <c r="H929" s="33">
        <v>0</v>
      </c>
      <c r="I929" s="33">
        <v>201</v>
      </c>
    </row>
    <row r="930" spans="2:9" ht="12.75" customHeight="1">
      <c r="B930" s="26" t="s">
        <v>479</v>
      </c>
      <c r="C930" s="32">
        <v>0</v>
      </c>
      <c r="D930" s="33">
        <v>20</v>
      </c>
      <c r="E930" s="33">
        <v>76</v>
      </c>
      <c r="F930" s="33">
        <v>117</v>
      </c>
      <c r="G930" s="33">
        <v>0</v>
      </c>
      <c r="H930" s="33">
        <v>0</v>
      </c>
      <c r="I930" s="33">
        <v>213</v>
      </c>
    </row>
    <row r="931" spans="2:9" ht="12.75" customHeight="1">
      <c r="B931" s="26" t="s">
        <v>480</v>
      </c>
      <c r="C931" s="32">
        <v>0</v>
      </c>
      <c r="D931" s="33">
        <v>27</v>
      </c>
      <c r="E931" s="33">
        <v>77</v>
      </c>
      <c r="F931" s="33">
        <v>97</v>
      </c>
      <c r="G931" s="33">
        <v>0</v>
      </c>
      <c r="H931" s="33">
        <v>0</v>
      </c>
      <c r="I931" s="33">
        <v>201</v>
      </c>
    </row>
    <row r="932" spans="2:9" ht="12.75" customHeight="1">
      <c r="B932" s="26" t="s">
        <v>481</v>
      </c>
      <c r="C932" s="32">
        <v>0</v>
      </c>
      <c r="D932" s="33">
        <v>21</v>
      </c>
      <c r="E932" s="33">
        <v>68</v>
      </c>
      <c r="F932" s="33">
        <v>123</v>
      </c>
      <c r="G932" s="33">
        <v>0</v>
      </c>
      <c r="H932" s="33">
        <v>0</v>
      </c>
      <c r="I932" s="33">
        <v>212</v>
      </c>
    </row>
    <row r="933" spans="2:9" ht="12.75" customHeight="1">
      <c r="B933" s="26" t="s">
        <v>482</v>
      </c>
      <c r="C933" s="32">
        <v>0</v>
      </c>
      <c r="D933" s="33">
        <v>14</v>
      </c>
      <c r="E933" s="33">
        <v>45</v>
      </c>
      <c r="F933" s="33">
        <v>86</v>
      </c>
      <c r="G933" s="33">
        <v>0</v>
      </c>
      <c r="H933" s="33">
        <v>0</v>
      </c>
      <c r="I933" s="33">
        <v>145</v>
      </c>
    </row>
    <row r="934" spans="2:9" ht="12.75" customHeight="1">
      <c r="B934" s="26" t="s">
        <v>483</v>
      </c>
      <c r="C934" s="32">
        <v>0</v>
      </c>
      <c r="D934" s="33">
        <v>20</v>
      </c>
      <c r="E934" s="33">
        <v>83</v>
      </c>
      <c r="F934" s="33">
        <v>89</v>
      </c>
      <c r="G934" s="33">
        <v>0</v>
      </c>
      <c r="H934" s="33">
        <v>0</v>
      </c>
      <c r="I934" s="33">
        <v>192</v>
      </c>
    </row>
    <row r="935" spans="2:9" ht="12.75" customHeight="1">
      <c r="B935" s="26" t="s">
        <v>484</v>
      </c>
      <c r="C935" s="32">
        <v>0</v>
      </c>
      <c r="D935" s="33">
        <v>18</v>
      </c>
      <c r="E935" s="33">
        <v>85</v>
      </c>
      <c r="F935" s="33">
        <v>86</v>
      </c>
      <c r="G935" s="33">
        <v>0</v>
      </c>
      <c r="H935" s="33">
        <v>0</v>
      </c>
      <c r="I935" s="33">
        <v>189</v>
      </c>
    </row>
    <row r="936" spans="2:9" ht="12.75" customHeight="1">
      <c r="B936" s="26" t="s">
        <v>485</v>
      </c>
      <c r="C936" s="32">
        <v>0</v>
      </c>
      <c r="D936" s="33">
        <v>17</v>
      </c>
      <c r="E936" s="33">
        <v>85</v>
      </c>
      <c r="F936" s="33">
        <v>92</v>
      </c>
      <c r="G936" s="33">
        <v>0</v>
      </c>
      <c r="H936" s="33">
        <v>0</v>
      </c>
      <c r="I936" s="33">
        <v>194</v>
      </c>
    </row>
    <row r="937" spans="2:9" ht="12.75" customHeight="1">
      <c r="B937" s="26" t="s">
        <v>486</v>
      </c>
      <c r="C937" s="32">
        <v>0</v>
      </c>
      <c r="D937" s="33">
        <v>26</v>
      </c>
      <c r="E937" s="33">
        <v>102</v>
      </c>
      <c r="F937" s="33">
        <v>116</v>
      </c>
      <c r="G937" s="33">
        <v>0</v>
      </c>
      <c r="H937" s="33">
        <v>0</v>
      </c>
      <c r="I937" s="33">
        <v>244</v>
      </c>
    </row>
    <row r="938" spans="2:9" ht="12.75" customHeight="1">
      <c r="B938" s="26" t="s">
        <v>487</v>
      </c>
      <c r="C938" s="32">
        <v>0</v>
      </c>
      <c r="D938" s="33">
        <v>21</v>
      </c>
      <c r="E938" s="33">
        <v>79</v>
      </c>
      <c r="F938" s="33">
        <v>92</v>
      </c>
      <c r="G938" s="33">
        <v>0</v>
      </c>
      <c r="H938" s="33">
        <v>0</v>
      </c>
      <c r="I938" s="33">
        <v>192</v>
      </c>
    </row>
    <row r="939" spans="2:9" ht="12.75" customHeight="1">
      <c r="B939" s="26" t="s">
        <v>488</v>
      </c>
      <c r="C939" s="32">
        <v>0</v>
      </c>
      <c r="D939" s="33">
        <v>23</v>
      </c>
      <c r="E939" s="33">
        <v>75</v>
      </c>
      <c r="F939" s="33">
        <v>94</v>
      </c>
      <c r="G939" s="33">
        <v>0</v>
      </c>
      <c r="H939" s="33">
        <v>0</v>
      </c>
      <c r="I939" s="33">
        <v>192</v>
      </c>
    </row>
    <row r="940" spans="2:9" ht="12.75" customHeight="1">
      <c r="B940" s="26" t="s">
        <v>489</v>
      </c>
      <c r="C940" s="32">
        <v>0</v>
      </c>
      <c r="D940" s="33">
        <v>29</v>
      </c>
      <c r="E940" s="33">
        <v>79</v>
      </c>
      <c r="F940" s="33">
        <v>96</v>
      </c>
      <c r="G940" s="33">
        <v>0</v>
      </c>
      <c r="H940" s="33">
        <v>0</v>
      </c>
      <c r="I940" s="33">
        <v>204</v>
      </c>
    </row>
    <row r="941" spans="2:9" ht="12.75" customHeight="1">
      <c r="B941" s="26" t="s">
        <v>490</v>
      </c>
      <c r="C941" s="32">
        <v>0</v>
      </c>
      <c r="D941" s="33">
        <v>27</v>
      </c>
      <c r="E941" s="33">
        <v>84</v>
      </c>
      <c r="F941" s="33">
        <v>91</v>
      </c>
      <c r="G941" s="33">
        <v>0</v>
      </c>
      <c r="H941" s="33">
        <v>0</v>
      </c>
      <c r="I941" s="33">
        <v>202</v>
      </c>
    </row>
    <row r="942" spans="2:9" ht="12.75" customHeight="1">
      <c r="B942" s="26" t="s">
        <v>491</v>
      </c>
      <c r="C942" s="32">
        <v>0</v>
      </c>
      <c r="D942" s="33">
        <v>26</v>
      </c>
      <c r="E942" s="33">
        <v>88</v>
      </c>
      <c r="F942" s="33">
        <v>89</v>
      </c>
      <c r="G942" s="33">
        <v>0</v>
      </c>
      <c r="H942" s="33">
        <v>0</v>
      </c>
      <c r="I942" s="33">
        <v>203</v>
      </c>
    </row>
    <row r="943" spans="2:9" ht="12.75" customHeight="1">
      <c r="B943" s="26" t="s">
        <v>492</v>
      </c>
      <c r="C943" s="32">
        <v>0</v>
      </c>
      <c r="D943" s="33">
        <v>19</v>
      </c>
      <c r="E943" s="33">
        <v>91</v>
      </c>
      <c r="F943" s="33">
        <v>109</v>
      </c>
      <c r="G943" s="33">
        <v>0</v>
      </c>
      <c r="H943" s="33">
        <v>0</v>
      </c>
      <c r="I943" s="33">
        <v>219</v>
      </c>
    </row>
    <row r="944" spans="2:9" ht="12.75" customHeight="1">
      <c r="B944" s="26" t="s">
        <v>493</v>
      </c>
      <c r="C944" s="32">
        <v>0</v>
      </c>
      <c r="D944" s="33">
        <v>18</v>
      </c>
      <c r="E944" s="33">
        <v>81</v>
      </c>
      <c r="F944" s="33">
        <v>106</v>
      </c>
      <c r="G944" s="33">
        <v>0</v>
      </c>
      <c r="H944" s="33">
        <v>0</v>
      </c>
      <c r="I944" s="33">
        <v>205</v>
      </c>
    </row>
    <row r="945" spans="2:9" ht="12.75" customHeight="1">
      <c r="B945" s="26" t="s">
        <v>494</v>
      </c>
      <c r="C945" s="32">
        <v>0</v>
      </c>
      <c r="D945" s="33">
        <v>19</v>
      </c>
      <c r="E945" s="33">
        <v>60</v>
      </c>
      <c r="F945" s="33">
        <v>74</v>
      </c>
      <c r="G945" s="33">
        <v>0</v>
      </c>
      <c r="H945" s="33">
        <v>0</v>
      </c>
      <c r="I945" s="33">
        <v>153</v>
      </c>
    </row>
    <row r="946" spans="2:9" ht="12.75" customHeight="1">
      <c r="B946" s="26" t="s">
        <v>495</v>
      </c>
      <c r="C946" s="32">
        <v>0</v>
      </c>
      <c r="D946" s="33">
        <v>26</v>
      </c>
      <c r="E946" s="33">
        <v>75</v>
      </c>
      <c r="F946" s="33">
        <v>111</v>
      </c>
      <c r="G946" s="33">
        <v>0</v>
      </c>
      <c r="H946" s="33">
        <v>0</v>
      </c>
      <c r="I946" s="33">
        <v>212</v>
      </c>
    </row>
    <row r="947" spans="2:9" ht="12.75" customHeight="1">
      <c r="B947" s="26" t="s">
        <v>496</v>
      </c>
      <c r="C947" s="32">
        <v>0</v>
      </c>
      <c r="D947" s="33">
        <v>12</v>
      </c>
      <c r="E947" s="33">
        <v>70</v>
      </c>
      <c r="F947" s="33">
        <v>102</v>
      </c>
      <c r="G947" s="33">
        <v>0</v>
      </c>
      <c r="H947" s="33">
        <v>0</v>
      </c>
      <c r="I947" s="33">
        <v>184</v>
      </c>
    </row>
    <row r="948" spans="2:9" ht="12.75" customHeight="1">
      <c r="B948" s="26" t="s">
        <v>497</v>
      </c>
      <c r="C948" s="32">
        <v>0</v>
      </c>
      <c r="D948" s="33">
        <v>17</v>
      </c>
      <c r="E948" s="33">
        <v>71</v>
      </c>
      <c r="F948" s="33">
        <v>106</v>
      </c>
      <c r="G948" s="33">
        <v>0</v>
      </c>
      <c r="H948" s="33">
        <v>0</v>
      </c>
      <c r="I948" s="33">
        <v>194</v>
      </c>
    </row>
    <row r="949" spans="2:9" ht="12.75" customHeight="1">
      <c r="B949" s="26" t="s">
        <v>498</v>
      </c>
      <c r="C949" s="32">
        <v>0</v>
      </c>
      <c r="D949" s="33">
        <v>20</v>
      </c>
      <c r="E949" s="33">
        <v>81</v>
      </c>
      <c r="F949" s="33">
        <v>103</v>
      </c>
      <c r="G949" s="33">
        <v>0</v>
      </c>
      <c r="H949" s="33">
        <v>0</v>
      </c>
      <c r="I949" s="33">
        <v>204</v>
      </c>
    </row>
    <row r="950" spans="2:9" ht="12.75" customHeight="1">
      <c r="B950" s="26" t="s">
        <v>499</v>
      </c>
      <c r="C950" s="32">
        <v>0</v>
      </c>
      <c r="D950" s="33">
        <v>18</v>
      </c>
      <c r="E950" s="33">
        <v>93</v>
      </c>
      <c r="F950" s="33">
        <v>83</v>
      </c>
      <c r="G950" s="33">
        <v>0</v>
      </c>
      <c r="H950" s="33">
        <v>0</v>
      </c>
      <c r="I950" s="33">
        <v>194</v>
      </c>
    </row>
    <row r="951" spans="2:9" ht="12.75" customHeight="1">
      <c r="B951" s="26" t="s">
        <v>500</v>
      </c>
      <c r="C951" s="32">
        <v>0</v>
      </c>
      <c r="D951" s="33">
        <v>25</v>
      </c>
      <c r="E951" s="33">
        <v>75</v>
      </c>
      <c r="F951" s="33">
        <v>100</v>
      </c>
      <c r="G951" s="33">
        <v>0</v>
      </c>
      <c r="H951" s="33">
        <v>0</v>
      </c>
      <c r="I951" s="33">
        <v>200</v>
      </c>
    </row>
    <row r="952" spans="2:9" ht="12.75" customHeight="1">
      <c r="B952" s="26" t="s">
        <v>501</v>
      </c>
      <c r="C952" s="32">
        <v>0</v>
      </c>
      <c r="D952" s="33">
        <v>32</v>
      </c>
      <c r="E952" s="33">
        <v>78</v>
      </c>
      <c r="F952" s="33">
        <v>105</v>
      </c>
      <c r="G952" s="33">
        <v>0</v>
      </c>
      <c r="H952" s="33">
        <v>0</v>
      </c>
      <c r="I952" s="33">
        <v>215</v>
      </c>
    </row>
    <row r="953" spans="2:9" ht="12.75" customHeight="1">
      <c r="B953" s="26" t="s">
        <v>502</v>
      </c>
      <c r="C953" s="32">
        <v>0</v>
      </c>
      <c r="D953" s="33">
        <v>38</v>
      </c>
      <c r="E953" s="33">
        <v>69</v>
      </c>
      <c r="F953" s="33">
        <v>100</v>
      </c>
      <c r="G953" s="33">
        <v>0</v>
      </c>
      <c r="H953" s="33">
        <v>0</v>
      </c>
      <c r="I953" s="33">
        <v>207</v>
      </c>
    </row>
    <row r="954" spans="2:9" ht="12.75" customHeight="1">
      <c r="B954" s="26" t="s">
        <v>503</v>
      </c>
      <c r="C954" s="32">
        <v>0</v>
      </c>
      <c r="D954" s="33">
        <v>24</v>
      </c>
      <c r="E954" s="33">
        <v>47</v>
      </c>
      <c r="F954" s="33">
        <v>81</v>
      </c>
      <c r="G954" s="33">
        <v>0</v>
      </c>
      <c r="H954" s="33">
        <v>0</v>
      </c>
      <c r="I954" s="33">
        <v>152</v>
      </c>
    </row>
    <row r="955" spans="2:9" ht="12.75" customHeight="1">
      <c r="B955" s="26" t="s">
        <v>504</v>
      </c>
      <c r="C955" s="32">
        <v>0</v>
      </c>
      <c r="D955" s="33">
        <v>34</v>
      </c>
      <c r="E955" s="33">
        <v>70</v>
      </c>
      <c r="F955" s="33">
        <v>84</v>
      </c>
      <c r="G955" s="33">
        <v>0</v>
      </c>
      <c r="H955" s="33">
        <v>0</v>
      </c>
      <c r="I955" s="33">
        <v>188</v>
      </c>
    </row>
    <row r="956" spans="2:9" ht="12.75" customHeight="1">
      <c r="B956" s="26" t="s">
        <v>505</v>
      </c>
      <c r="C956" s="32">
        <v>0</v>
      </c>
      <c r="D956" s="33">
        <v>26</v>
      </c>
      <c r="E956" s="33">
        <v>64</v>
      </c>
      <c r="F956" s="33">
        <v>119</v>
      </c>
      <c r="G956" s="33">
        <v>0</v>
      </c>
      <c r="H956" s="33">
        <v>0</v>
      </c>
      <c r="I956" s="33">
        <v>209</v>
      </c>
    </row>
    <row r="957" spans="2:9" ht="12.75" customHeight="1">
      <c r="B957" s="26" t="s">
        <v>506</v>
      </c>
      <c r="C957" s="32">
        <v>0</v>
      </c>
      <c r="D957" s="33">
        <v>26</v>
      </c>
      <c r="E957" s="33">
        <v>74</v>
      </c>
      <c r="F957" s="33">
        <v>117</v>
      </c>
      <c r="G957" s="33">
        <v>0</v>
      </c>
      <c r="H957" s="33">
        <v>0</v>
      </c>
      <c r="I957" s="33">
        <v>217</v>
      </c>
    </row>
    <row r="958" spans="2:9" ht="12.75" customHeight="1">
      <c r="B958" s="26" t="s">
        <v>507</v>
      </c>
      <c r="C958" s="32">
        <v>0</v>
      </c>
      <c r="D958" s="33">
        <v>33</v>
      </c>
      <c r="E958" s="33">
        <v>57</v>
      </c>
      <c r="F958" s="33">
        <v>118</v>
      </c>
      <c r="G958" s="33">
        <v>0</v>
      </c>
      <c r="H958" s="33">
        <v>0</v>
      </c>
      <c r="I958" s="33">
        <v>208</v>
      </c>
    </row>
    <row r="959" spans="2:9" ht="12.75" customHeight="1">
      <c r="B959" s="26" t="s">
        <v>508</v>
      </c>
      <c r="C959" s="32">
        <v>0</v>
      </c>
      <c r="D959" s="33">
        <v>34</v>
      </c>
      <c r="E959" s="33">
        <v>59</v>
      </c>
      <c r="F959" s="33">
        <v>102</v>
      </c>
      <c r="G959" s="33">
        <v>0</v>
      </c>
      <c r="H959" s="33">
        <v>0</v>
      </c>
      <c r="I959" s="33">
        <v>195</v>
      </c>
    </row>
    <row r="960" spans="2:9" ht="12.75" customHeight="1">
      <c r="B960" s="26" t="s">
        <v>509</v>
      </c>
      <c r="C960" s="32">
        <v>0</v>
      </c>
      <c r="D960" s="33">
        <v>27</v>
      </c>
      <c r="E960" s="33">
        <v>79</v>
      </c>
      <c r="F960" s="33">
        <v>126</v>
      </c>
      <c r="G960" s="33">
        <v>0</v>
      </c>
      <c r="H960" s="33">
        <v>0</v>
      </c>
      <c r="I960" s="33">
        <v>232</v>
      </c>
    </row>
    <row r="961" spans="2:9" ht="12.75" customHeight="1">
      <c r="B961" s="26" t="s">
        <v>510</v>
      </c>
      <c r="C961" s="32">
        <v>0</v>
      </c>
      <c r="D961" s="33">
        <v>28</v>
      </c>
      <c r="E961" s="33">
        <v>71</v>
      </c>
      <c r="F961" s="33">
        <v>108</v>
      </c>
      <c r="G961" s="33">
        <v>0</v>
      </c>
      <c r="H961" s="33">
        <v>0</v>
      </c>
      <c r="I961" s="33">
        <v>207</v>
      </c>
    </row>
    <row r="962" spans="2:9" ht="12.75" customHeight="1">
      <c r="B962" s="26" t="s">
        <v>961</v>
      </c>
      <c r="C962" s="32">
        <v>0</v>
      </c>
      <c r="D962" s="33">
        <v>21</v>
      </c>
      <c r="E962" s="33">
        <v>66</v>
      </c>
      <c r="F962" s="33">
        <v>111</v>
      </c>
      <c r="G962" s="33">
        <v>0</v>
      </c>
      <c r="H962" s="33">
        <v>0</v>
      </c>
      <c r="I962" s="33">
        <v>198</v>
      </c>
    </row>
    <row r="963" spans="2:9" ht="12.75" customHeight="1">
      <c r="B963" s="26" t="s">
        <v>963</v>
      </c>
      <c r="C963" s="32">
        <v>0</v>
      </c>
      <c r="D963" s="33">
        <v>29</v>
      </c>
      <c r="E963" s="33">
        <v>78</v>
      </c>
      <c r="F963" s="33">
        <v>136</v>
      </c>
      <c r="G963" s="33">
        <v>0</v>
      </c>
      <c r="H963" s="33">
        <v>0</v>
      </c>
      <c r="I963" s="33">
        <v>243</v>
      </c>
    </row>
    <row r="964" spans="2:9" ht="12.75" customHeight="1">
      <c r="B964" s="26" t="s">
        <v>965</v>
      </c>
      <c r="C964" s="32">
        <v>0</v>
      </c>
      <c r="D964" s="33">
        <v>25</v>
      </c>
      <c r="E964" s="33">
        <v>73</v>
      </c>
      <c r="F964" s="33">
        <v>131</v>
      </c>
      <c r="G964" s="33">
        <v>0</v>
      </c>
      <c r="H964" s="33">
        <v>0</v>
      </c>
      <c r="I964" s="33">
        <v>229</v>
      </c>
    </row>
    <row r="965" spans="2:9" ht="12.75" customHeight="1">
      <c r="B965" s="26" t="s">
        <v>967</v>
      </c>
      <c r="C965" s="32">
        <v>0</v>
      </c>
      <c r="D965" s="33">
        <v>21</v>
      </c>
      <c r="E965" s="33">
        <v>60</v>
      </c>
      <c r="F965" s="33">
        <v>122</v>
      </c>
      <c r="G965" s="33">
        <v>0</v>
      </c>
      <c r="H965" s="33">
        <v>0</v>
      </c>
      <c r="I965" s="33">
        <v>203</v>
      </c>
    </row>
    <row r="966" spans="2:9" ht="12.75" customHeight="1">
      <c r="B966" s="26" t="s">
        <v>970</v>
      </c>
      <c r="C966" s="32">
        <v>0</v>
      </c>
      <c r="D966" s="33">
        <v>21</v>
      </c>
      <c r="E966" s="33">
        <v>60</v>
      </c>
      <c r="F966" s="33">
        <v>122</v>
      </c>
      <c r="G966" s="33">
        <v>0</v>
      </c>
      <c r="H966" s="33">
        <v>0</v>
      </c>
      <c r="I966" s="33">
        <v>203</v>
      </c>
    </row>
    <row r="967" spans="2:9" ht="12.75" customHeight="1">
      <c r="B967" s="26" t="s">
        <v>972</v>
      </c>
      <c r="C967" s="32">
        <v>0</v>
      </c>
      <c r="D967" s="33">
        <v>23</v>
      </c>
      <c r="E967" s="33">
        <v>72</v>
      </c>
      <c r="F967" s="33">
        <v>111</v>
      </c>
      <c r="G967" s="33">
        <v>0</v>
      </c>
      <c r="H967" s="33">
        <v>0</v>
      </c>
      <c r="I967" s="33">
        <v>206</v>
      </c>
    </row>
    <row r="968" spans="2:9" ht="12.75" customHeight="1">
      <c r="B968" s="26" t="s">
        <v>973</v>
      </c>
      <c r="C968" s="32">
        <v>0</v>
      </c>
      <c r="D968" s="33">
        <v>22</v>
      </c>
      <c r="E968" s="33">
        <v>79</v>
      </c>
      <c r="F968" s="33">
        <v>112</v>
      </c>
      <c r="G968" s="33">
        <v>0</v>
      </c>
      <c r="H968" s="33">
        <v>0</v>
      </c>
      <c r="I968" s="33">
        <v>213</v>
      </c>
    </row>
    <row r="969" spans="2:9" ht="12.75" customHeight="1">
      <c r="B969" s="26" t="s">
        <v>976</v>
      </c>
      <c r="C969" s="32">
        <v>0</v>
      </c>
      <c r="D969" s="33">
        <v>25</v>
      </c>
      <c r="E969" s="33">
        <v>84</v>
      </c>
      <c r="F969" s="33">
        <v>121</v>
      </c>
      <c r="G969" s="33">
        <v>0</v>
      </c>
      <c r="H969" s="33">
        <v>0</v>
      </c>
      <c r="I969" s="33">
        <v>230</v>
      </c>
    </row>
    <row r="970" spans="2:9" ht="12.75" customHeight="1">
      <c r="B970" s="26" t="s">
        <v>979</v>
      </c>
      <c r="C970" s="32">
        <v>0</v>
      </c>
      <c r="D970" s="33">
        <v>28</v>
      </c>
      <c r="E970" s="33">
        <v>86</v>
      </c>
      <c r="F970" s="33">
        <v>115</v>
      </c>
      <c r="G970" s="33">
        <v>0</v>
      </c>
      <c r="H970" s="33">
        <v>0</v>
      </c>
      <c r="I970" s="33">
        <v>229</v>
      </c>
    </row>
    <row r="971" spans="2:9" ht="12.75" customHeight="1">
      <c r="B971" s="26" t="s">
        <v>981</v>
      </c>
      <c r="C971" s="32">
        <v>0</v>
      </c>
      <c r="D971" s="33">
        <v>36</v>
      </c>
      <c r="E971" s="33">
        <v>83</v>
      </c>
      <c r="F971" s="33">
        <v>139</v>
      </c>
      <c r="G971" s="33">
        <v>0</v>
      </c>
      <c r="H971" s="33">
        <v>0</v>
      </c>
      <c r="I971" s="33">
        <v>258</v>
      </c>
    </row>
    <row r="972" spans="2:9" ht="12.75" customHeight="1">
      <c r="B972" s="26" t="s">
        <v>984</v>
      </c>
      <c r="C972" s="32">
        <v>0</v>
      </c>
      <c r="D972" s="33">
        <v>37</v>
      </c>
      <c r="E972" s="33">
        <v>97</v>
      </c>
      <c r="F972" s="33">
        <v>147</v>
      </c>
      <c r="G972" s="33">
        <v>0</v>
      </c>
      <c r="H972" s="33">
        <v>0</v>
      </c>
      <c r="I972" s="33">
        <v>281</v>
      </c>
    </row>
    <row r="973" spans="2:9" ht="12.75" customHeight="1">
      <c r="B973" s="26" t="s">
        <v>986</v>
      </c>
      <c r="C973" s="32">
        <v>0</v>
      </c>
      <c r="D973" s="33">
        <v>31</v>
      </c>
      <c r="E973" s="33">
        <v>89</v>
      </c>
      <c r="F973" s="33">
        <v>137</v>
      </c>
      <c r="G973" s="33">
        <v>0</v>
      </c>
      <c r="H973" s="33">
        <v>0</v>
      </c>
      <c r="I973" s="33">
        <v>257</v>
      </c>
    </row>
    <row r="974" spans="2:9" ht="12.75" customHeight="1">
      <c r="B974" s="26" t="s">
        <v>988</v>
      </c>
      <c r="C974" s="32">
        <v>0</v>
      </c>
      <c r="D974" s="33">
        <v>24</v>
      </c>
      <c r="E974" s="33">
        <v>77</v>
      </c>
      <c r="F974" s="33">
        <v>111</v>
      </c>
      <c r="G974" s="33">
        <v>0</v>
      </c>
      <c r="H974" s="33">
        <v>0</v>
      </c>
      <c r="I974" s="33">
        <v>212</v>
      </c>
    </row>
    <row r="975" spans="2:9" ht="12.75" customHeight="1">
      <c r="B975" s="26" t="s">
        <v>990</v>
      </c>
      <c r="C975" s="32">
        <v>0</v>
      </c>
      <c r="D975" s="33">
        <v>20</v>
      </c>
      <c r="E975" s="33">
        <v>66</v>
      </c>
      <c r="F975" s="33">
        <v>112</v>
      </c>
      <c r="G975" s="33">
        <v>0</v>
      </c>
      <c r="H975" s="33">
        <v>0</v>
      </c>
      <c r="I975" s="33">
        <v>198</v>
      </c>
    </row>
    <row r="976" spans="2:9" ht="12.75" customHeight="1">
      <c r="B976" s="26" t="s">
        <v>991</v>
      </c>
      <c r="C976" s="32">
        <v>0</v>
      </c>
      <c r="D976" s="33">
        <v>32</v>
      </c>
      <c r="E976" s="33">
        <v>84</v>
      </c>
      <c r="F976" s="33">
        <v>106</v>
      </c>
      <c r="G976" s="33">
        <v>0</v>
      </c>
      <c r="H976" s="33">
        <v>0</v>
      </c>
      <c r="I976" s="33">
        <v>222</v>
      </c>
    </row>
    <row r="977" spans="2:9" ht="12.75" customHeight="1">
      <c r="B977" s="26" t="s">
        <v>994</v>
      </c>
      <c r="C977" s="32">
        <v>0</v>
      </c>
      <c r="D977" s="33">
        <v>27</v>
      </c>
      <c r="E977" s="33">
        <v>86</v>
      </c>
      <c r="F977" s="33">
        <v>118</v>
      </c>
      <c r="G977" s="33">
        <v>0</v>
      </c>
      <c r="H977" s="33">
        <v>0</v>
      </c>
      <c r="I977" s="33">
        <v>231</v>
      </c>
    </row>
    <row r="978" spans="2:9" ht="12.75" customHeight="1">
      <c r="B978" s="26" t="s">
        <v>995</v>
      </c>
      <c r="C978" s="32">
        <v>0</v>
      </c>
      <c r="D978" s="33">
        <v>20</v>
      </c>
      <c r="E978" s="33">
        <v>91</v>
      </c>
      <c r="F978" s="33">
        <v>119</v>
      </c>
      <c r="G978" s="33">
        <v>0</v>
      </c>
      <c r="H978" s="33">
        <v>0</v>
      </c>
      <c r="I978" s="33">
        <v>230</v>
      </c>
    </row>
    <row r="979" spans="2:9" ht="12.75" customHeight="1">
      <c r="B979" s="26" t="s">
        <v>997</v>
      </c>
      <c r="C979" s="32">
        <v>0</v>
      </c>
      <c r="D979" s="33">
        <v>28</v>
      </c>
      <c r="E979" s="33">
        <v>98</v>
      </c>
      <c r="F979" s="33">
        <v>115</v>
      </c>
      <c r="G979" s="33">
        <v>0</v>
      </c>
      <c r="H979" s="33">
        <v>0</v>
      </c>
      <c r="I979" s="33">
        <v>241</v>
      </c>
    </row>
    <row r="980" spans="2:9" ht="12.75" customHeight="1">
      <c r="B980" s="26" t="s">
        <v>999</v>
      </c>
      <c r="C980" s="32">
        <v>0</v>
      </c>
      <c r="D980" s="33">
        <v>26</v>
      </c>
      <c r="E980" s="33">
        <v>81</v>
      </c>
      <c r="F980" s="33">
        <v>108</v>
      </c>
      <c r="G980" s="33">
        <v>0</v>
      </c>
      <c r="H980" s="33">
        <v>0</v>
      </c>
      <c r="I980" s="33">
        <v>215</v>
      </c>
    </row>
    <row r="981" spans="2:9" ht="12.75" customHeight="1">
      <c r="B981" s="26" t="s">
        <v>1001</v>
      </c>
      <c r="C981" s="32">
        <v>0</v>
      </c>
      <c r="D981" s="33">
        <v>20</v>
      </c>
      <c r="E981" s="33">
        <v>100</v>
      </c>
      <c r="F981" s="33">
        <v>126</v>
      </c>
      <c r="G981" s="33">
        <v>0</v>
      </c>
      <c r="H981" s="33">
        <v>0</v>
      </c>
      <c r="I981" s="33">
        <v>246</v>
      </c>
    </row>
    <row r="982" spans="2:9" ht="12.75" customHeight="1">
      <c r="B982" s="26" t="s">
        <v>1002</v>
      </c>
      <c r="C982" s="32">
        <v>0</v>
      </c>
      <c r="D982" s="33">
        <v>23</v>
      </c>
      <c r="E982" s="33">
        <v>103</v>
      </c>
      <c r="F982" s="33">
        <v>118</v>
      </c>
      <c r="G982" s="33">
        <v>0</v>
      </c>
      <c r="H982" s="33">
        <v>0</v>
      </c>
      <c r="I982" s="33">
        <v>244</v>
      </c>
    </row>
    <row r="983" spans="2:9" ht="12.75" customHeight="1">
      <c r="B983" s="26" t="s">
        <v>1006</v>
      </c>
      <c r="C983" s="32">
        <v>0</v>
      </c>
      <c r="D983" s="33">
        <v>11</v>
      </c>
      <c r="E983" s="33">
        <v>112</v>
      </c>
      <c r="F983" s="33">
        <v>140</v>
      </c>
      <c r="G983" s="33">
        <v>0</v>
      </c>
      <c r="H983" s="33">
        <v>0</v>
      </c>
      <c r="I983" s="33">
        <v>263</v>
      </c>
    </row>
    <row r="984" spans="2:9" ht="12.75" customHeight="1">
      <c r="B984" s="26" t="s">
        <v>1007</v>
      </c>
      <c r="C984" s="32">
        <v>0</v>
      </c>
      <c r="D984" s="33">
        <v>12</v>
      </c>
      <c r="E984" s="33">
        <v>110</v>
      </c>
      <c r="F984" s="33">
        <v>100</v>
      </c>
      <c r="G984" s="33">
        <v>0</v>
      </c>
      <c r="H984" s="33">
        <v>0</v>
      </c>
      <c r="I984" s="33">
        <v>232</v>
      </c>
    </row>
    <row r="985" spans="2:9" ht="12.75" customHeight="1">
      <c r="B985" s="26" t="s">
        <v>1009</v>
      </c>
      <c r="C985" s="32">
        <v>0</v>
      </c>
      <c r="D985" s="33">
        <v>16</v>
      </c>
      <c r="E985" s="33">
        <v>109</v>
      </c>
      <c r="F985" s="33">
        <v>99</v>
      </c>
      <c r="G985" s="33">
        <v>0</v>
      </c>
      <c r="H985" s="33">
        <v>0</v>
      </c>
      <c r="I985" s="33">
        <v>224</v>
      </c>
    </row>
    <row r="986" spans="2:9" ht="12.75" customHeight="1">
      <c r="B986" s="26" t="s">
        <v>1011</v>
      </c>
      <c r="C986" s="32">
        <v>0</v>
      </c>
      <c r="D986" s="33">
        <v>9</v>
      </c>
      <c r="E986" s="33">
        <v>100</v>
      </c>
      <c r="F986" s="33">
        <v>102</v>
      </c>
      <c r="G986" s="33">
        <v>0</v>
      </c>
      <c r="H986" s="33">
        <v>0</v>
      </c>
      <c r="I986" s="33">
        <v>211</v>
      </c>
    </row>
    <row r="987" spans="2:9" ht="12.75" customHeight="1">
      <c r="B987" s="26" t="s">
        <v>1013</v>
      </c>
      <c r="C987" s="32">
        <v>0</v>
      </c>
      <c r="D987" s="33">
        <v>5</v>
      </c>
      <c r="E987" s="33">
        <v>103</v>
      </c>
      <c r="F987" s="33">
        <v>99</v>
      </c>
      <c r="G987" s="33">
        <v>0</v>
      </c>
      <c r="H987" s="33">
        <v>0</v>
      </c>
      <c r="I987" s="33">
        <v>207</v>
      </c>
    </row>
    <row r="988" spans="2:9" ht="12.75" customHeight="1">
      <c r="B988" s="26" t="s">
        <v>1016</v>
      </c>
      <c r="C988" s="32">
        <v>0</v>
      </c>
      <c r="D988" s="33">
        <v>5</v>
      </c>
      <c r="E988" s="33">
        <v>111</v>
      </c>
      <c r="F988" s="33">
        <v>101</v>
      </c>
      <c r="G988" s="33">
        <v>0</v>
      </c>
      <c r="H988" s="33">
        <v>0</v>
      </c>
      <c r="I988" s="33">
        <v>217</v>
      </c>
    </row>
    <row r="989" spans="2:9" ht="12.75" customHeight="1">
      <c r="B989" s="26" t="s">
        <v>1017</v>
      </c>
      <c r="C989" s="32">
        <v>0</v>
      </c>
      <c r="D989" s="33">
        <v>7</v>
      </c>
      <c r="E989" s="33">
        <v>108</v>
      </c>
      <c r="F989" s="33">
        <v>117</v>
      </c>
      <c r="G989" s="33">
        <v>0</v>
      </c>
      <c r="H989" s="33">
        <v>0</v>
      </c>
      <c r="I989" s="33">
        <v>323</v>
      </c>
    </row>
    <row r="990" spans="2:9" ht="12.75" customHeight="1">
      <c r="B990" s="26" t="s">
        <v>1020</v>
      </c>
      <c r="C990" s="32">
        <v>0</v>
      </c>
      <c r="D990" s="33">
        <v>5</v>
      </c>
      <c r="E990" s="33">
        <v>103</v>
      </c>
      <c r="F990" s="33">
        <v>125</v>
      </c>
      <c r="G990" s="33">
        <v>0</v>
      </c>
      <c r="H990" s="33">
        <v>0</v>
      </c>
      <c r="I990" s="33">
        <v>233</v>
      </c>
    </row>
    <row r="991" spans="2:9" ht="12.75" customHeight="1">
      <c r="B991" s="26" t="s">
        <v>1021</v>
      </c>
      <c r="C991" s="32">
        <v>0</v>
      </c>
      <c r="D991" s="33">
        <v>7</v>
      </c>
      <c r="E991" s="33">
        <v>107</v>
      </c>
      <c r="F991" s="33">
        <v>122</v>
      </c>
      <c r="G991" s="33">
        <v>0</v>
      </c>
      <c r="H991" s="33">
        <v>0</v>
      </c>
      <c r="I991" s="33">
        <v>236</v>
      </c>
    </row>
    <row r="992" spans="2:9" ht="12.75" customHeight="1">
      <c r="B992" s="26" t="s">
        <v>1023</v>
      </c>
      <c r="C992" s="32">
        <v>0</v>
      </c>
      <c r="D992" s="33">
        <v>7</v>
      </c>
      <c r="E992" s="33">
        <v>88</v>
      </c>
      <c r="F992" s="33">
        <v>127</v>
      </c>
      <c r="G992" s="33">
        <v>0</v>
      </c>
      <c r="H992" s="33">
        <v>0</v>
      </c>
      <c r="I992" s="33">
        <v>222</v>
      </c>
    </row>
    <row r="993" spans="2:9" ht="12.75" customHeight="1">
      <c r="B993" s="26" t="s">
        <v>1026</v>
      </c>
      <c r="C993" s="32">
        <v>0</v>
      </c>
      <c r="D993" s="33">
        <v>6</v>
      </c>
      <c r="E993" s="33">
        <v>82</v>
      </c>
      <c r="F993" s="33">
        <v>130</v>
      </c>
      <c r="G993" s="33">
        <v>0</v>
      </c>
      <c r="H993" s="33">
        <v>0</v>
      </c>
      <c r="I993" s="33">
        <f>F993+G993+H993</f>
        <v>130</v>
      </c>
    </row>
    <row r="994" spans="2:9" ht="12.75" customHeight="1">
      <c r="B994" s="26" t="s">
        <v>1027</v>
      </c>
      <c r="C994" s="32">
        <v>0</v>
      </c>
      <c r="D994" s="33">
        <v>13</v>
      </c>
      <c r="E994" s="33">
        <v>86</v>
      </c>
      <c r="F994" s="33">
        <v>129</v>
      </c>
      <c r="G994" s="33">
        <v>0</v>
      </c>
      <c r="H994" s="33">
        <v>0</v>
      </c>
      <c r="I994" s="33">
        <v>228</v>
      </c>
    </row>
    <row r="995" spans="2:9" ht="12.75" customHeight="1">
      <c r="B995" s="26" t="s">
        <v>1029</v>
      </c>
      <c r="C995" s="32">
        <v>0</v>
      </c>
      <c r="D995" s="33">
        <v>14</v>
      </c>
      <c r="E995" s="33">
        <v>91</v>
      </c>
      <c r="F995" s="33">
        <v>131</v>
      </c>
      <c r="G995" s="33">
        <v>0</v>
      </c>
      <c r="H995" s="33">
        <v>0</v>
      </c>
      <c r="I995" s="33">
        <v>236</v>
      </c>
    </row>
    <row r="996" spans="2:9" ht="12.75" customHeight="1">
      <c r="B996" s="26" t="s">
        <v>1031</v>
      </c>
      <c r="C996" s="32">
        <v>0</v>
      </c>
      <c r="D996" s="33">
        <v>9</v>
      </c>
      <c r="E996" s="33">
        <v>88</v>
      </c>
      <c r="F996" s="33">
        <v>128</v>
      </c>
      <c r="G996" s="33">
        <v>0</v>
      </c>
      <c r="H996" s="33">
        <v>0</v>
      </c>
      <c r="I996" s="33">
        <v>225</v>
      </c>
    </row>
    <row r="997" spans="2:9" ht="12.75" customHeight="1">
      <c r="B997" s="26" t="s">
        <v>1033</v>
      </c>
      <c r="C997" s="32">
        <v>0</v>
      </c>
      <c r="D997" s="33">
        <v>11</v>
      </c>
      <c r="E997" s="33">
        <v>85</v>
      </c>
      <c r="F997" s="33">
        <v>121</v>
      </c>
      <c r="G997" s="33">
        <v>0</v>
      </c>
      <c r="H997" s="33">
        <v>0</v>
      </c>
      <c r="I997" s="33">
        <v>217</v>
      </c>
    </row>
    <row r="998" spans="2:9" ht="12.75" customHeight="1">
      <c r="B998" s="26" t="s">
        <v>1035</v>
      </c>
      <c r="C998" s="32">
        <v>0</v>
      </c>
      <c r="D998" s="33">
        <v>17</v>
      </c>
      <c r="E998" s="33">
        <v>79</v>
      </c>
      <c r="F998" s="33">
        <v>126</v>
      </c>
      <c r="G998" s="33">
        <v>0</v>
      </c>
      <c r="H998" s="33">
        <v>0</v>
      </c>
      <c r="I998" s="33">
        <v>222</v>
      </c>
    </row>
    <row r="999" spans="2:9" ht="12.75" customHeight="1">
      <c r="B999" s="26" t="s">
        <v>1037</v>
      </c>
      <c r="C999" s="32">
        <v>0</v>
      </c>
      <c r="D999" s="33">
        <v>18</v>
      </c>
      <c r="E999" s="33">
        <v>74</v>
      </c>
      <c r="F999" s="33">
        <v>122</v>
      </c>
      <c r="G999" s="33">
        <v>0</v>
      </c>
      <c r="H999" s="33">
        <v>0</v>
      </c>
      <c r="I999" s="33">
        <v>214</v>
      </c>
    </row>
    <row r="1000" spans="2:9" ht="12.75" customHeight="1">
      <c r="B1000" s="26" t="s">
        <v>1039</v>
      </c>
      <c r="C1000" s="32">
        <v>0</v>
      </c>
      <c r="D1000" s="33">
        <v>13</v>
      </c>
      <c r="E1000" s="33">
        <v>67</v>
      </c>
      <c r="F1000" s="33">
        <v>121</v>
      </c>
      <c r="G1000" s="33">
        <v>0</v>
      </c>
      <c r="H1000" s="33">
        <v>0</v>
      </c>
      <c r="I1000" s="33">
        <v>201</v>
      </c>
    </row>
    <row r="1001" spans="2:9" ht="12.75" customHeight="1">
      <c r="B1001" s="26" t="s">
        <v>1041</v>
      </c>
      <c r="C1001" s="32">
        <v>0</v>
      </c>
      <c r="D1001" s="33">
        <v>15</v>
      </c>
      <c r="E1001" s="33">
        <v>76</v>
      </c>
      <c r="F1001" s="33">
        <v>119</v>
      </c>
      <c r="G1001" s="33">
        <v>0</v>
      </c>
      <c r="H1001" s="33">
        <v>0</v>
      </c>
      <c r="I1001" s="33">
        <v>210</v>
      </c>
    </row>
    <row r="1002" spans="2:9" ht="12.75" customHeight="1">
      <c r="B1002" s="26" t="s">
        <v>1044</v>
      </c>
      <c r="C1002" s="32">
        <v>0</v>
      </c>
      <c r="D1002" s="33">
        <v>16</v>
      </c>
      <c r="E1002" s="33">
        <v>83</v>
      </c>
      <c r="F1002" s="33">
        <v>114</v>
      </c>
      <c r="G1002" s="33">
        <v>0</v>
      </c>
      <c r="H1002" s="33">
        <v>0</v>
      </c>
      <c r="I1002" s="33">
        <v>213</v>
      </c>
    </row>
    <row r="1003" spans="2:9" ht="12.75" customHeight="1">
      <c r="B1003" s="26" t="s">
        <v>1047</v>
      </c>
      <c r="C1003" s="32">
        <v>0</v>
      </c>
      <c r="D1003" s="33">
        <v>16</v>
      </c>
      <c r="E1003" s="33">
        <v>76</v>
      </c>
      <c r="F1003" s="33">
        <v>106</v>
      </c>
      <c r="G1003" s="33">
        <v>0</v>
      </c>
      <c r="H1003" s="33">
        <v>0</v>
      </c>
      <c r="I1003" s="33">
        <v>198</v>
      </c>
    </row>
    <row r="1004" spans="2:9" ht="12.75" customHeight="1">
      <c r="B1004" s="26" t="s">
        <v>1050</v>
      </c>
      <c r="C1004" s="32">
        <v>0</v>
      </c>
      <c r="D1004" s="33">
        <v>11</v>
      </c>
      <c r="E1004" s="33">
        <v>76</v>
      </c>
      <c r="F1004" s="33">
        <v>100</v>
      </c>
      <c r="G1004" s="33">
        <v>0</v>
      </c>
      <c r="H1004" s="33">
        <v>0</v>
      </c>
      <c r="I1004" s="33">
        <v>187</v>
      </c>
    </row>
    <row r="1005" spans="2:9" ht="12.75" customHeight="1">
      <c r="B1005" s="26" t="s">
        <v>1052</v>
      </c>
      <c r="C1005" s="32">
        <v>0</v>
      </c>
      <c r="D1005" s="33">
        <v>11</v>
      </c>
      <c r="E1005" s="33">
        <v>69</v>
      </c>
      <c r="F1005" s="33">
        <v>111</v>
      </c>
      <c r="G1005" s="33">
        <v>0</v>
      </c>
      <c r="H1005" s="33">
        <v>0</v>
      </c>
      <c r="I1005" s="33">
        <v>191</v>
      </c>
    </row>
    <row r="1006" spans="2:9" ht="12.75" customHeight="1">
      <c r="B1006" s="26" t="s">
        <v>1056</v>
      </c>
      <c r="C1006" s="32">
        <v>0</v>
      </c>
      <c r="D1006" s="33">
        <v>13</v>
      </c>
      <c r="E1006" s="33">
        <v>64</v>
      </c>
      <c r="F1006" s="33">
        <v>108</v>
      </c>
      <c r="G1006" s="33">
        <v>0</v>
      </c>
      <c r="H1006" s="33">
        <v>0</v>
      </c>
      <c r="I1006" s="33">
        <v>185</v>
      </c>
    </row>
    <row r="1007" spans="2:9" ht="12.75" customHeight="1">
      <c r="B1007" s="26" t="s">
        <v>1059</v>
      </c>
      <c r="C1007" s="32">
        <v>0</v>
      </c>
      <c r="D1007" s="33">
        <v>13</v>
      </c>
      <c r="E1007" s="33">
        <v>63</v>
      </c>
      <c r="F1007" s="33">
        <v>116</v>
      </c>
      <c r="G1007" s="33">
        <v>0</v>
      </c>
      <c r="H1007" s="33">
        <v>0</v>
      </c>
      <c r="I1007" s="33">
        <v>192</v>
      </c>
    </row>
    <row r="1008" spans="2:9" ht="12.75" customHeight="1">
      <c r="B1008" s="26" t="s">
        <v>1062</v>
      </c>
      <c r="C1008" s="32">
        <v>0</v>
      </c>
      <c r="D1008" s="33">
        <v>14</v>
      </c>
      <c r="E1008" s="33">
        <v>57</v>
      </c>
      <c r="F1008" s="33">
        <v>126</v>
      </c>
      <c r="G1008" s="33">
        <v>0</v>
      </c>
      <c r="H1008" s="33">
        <v>0</v>
      </c>
      <c r="I1008" s="33">
        <v>197</v>
      </c>
    </row>
    <row r="1009" spans="2:9" ht="12.75" customHeight="1">
      <c r="B1009" s="26" t="s">
        <v>1065</v>
      </c>
      <c r="C1009" s="32">
        <v>0</v>
      </c>
      <c r="D1009" s="33">
        <v>20</v>
      </c>
      <c r="E1009" s="33">
        <v>55</v>
      </c>
      <c r="F1009" s="33">
        <v>119</v>
      </c>
      <c r="G1009" s="33">
        <v>0</v>
      </c>
      <c r="H1009" s="33">
        <v>0</v>
      </c>
      <c r="I1009" s="33">
        <v>194</v>
      </c>
    </row>
    <row r="1010" spans="2:9" ht="12.75" customHeight="1">
      <c r="B1010" s="26" t="s">
        <v>1077</v>
      </c>
      <c r="C1010" s="32">
        <v>0</v>
      </c>
      <c r="D1010" s="33">
        <v>12</v>
      </c>
      <c r="E1010" s="33">
        <v>65</v>
      </c>
      <c r="F1010" s="33">
        <v>112</v>
      </c>
      <c r="G1010" s="33">
        <v>0</v>
      </c>
      <c r="H1010" s="33">
        <v>0</v>
      </c>
      <c r="I1010" s="33">
        <v>189</v>
      </c>
    </row>
    <row r="1011" spans="2:9" ht="12.75" customHeight="1">
      <c r="B1011" s="26" t="s">
        <v>1081</v>
      </c>
      <c r="C1011" s="32">
        <v>0</v>
      </c>
      <c r="D1011" s="33">
        <v>11</v>
      </c>
      <c r="E1011" s="33">
        <v>70</v>
      </c>
      <c r="F1011" s="33">
        <v>118</v>
      </c>
      <c r="G1011" s="33">
        <v>0</v>
      </c>
      <c r="H1011" s="33">
        <v>0</v>
      </c>
      <c r="I1011" s="33">
        <v>199</v>
      </c>
    </row>
    <row r="1012" spans="2:9" ht="12.75" customHeight="1">
      <c r="B1012" s="26" t="s">
        <v>1084</v>
      </c>
      <c r="C1012" s="32">
        <v>0</v>
      </c>
      <c r="D1012" s="33">
        <v>14</v>
      </c>
      <c r="E1012" s="33">
        <v>66</v>
      </c>
      <c r="F1012" s="33">
        <v>109</v>
      </c>
      <c r="G1012" s="33">
        <v>0</v>
      </c>
      <c r="H1012" s="33">
        <v>0</v>
      </c>
      <c r="I1012" s="33">
        <v>190</v>
      </c>
    </row>
    <row r="1013" spans="2:9" ht="12.75" customHeight="1">
      <c r="B1013" s="26" t="s">
        <v>1086</v>
      </c>
      <c r="C1013" s="32">
        <v>0</v>
      </c>
      <c r="D1013" s="33">
        <v>20</v>
      </c>
      <c r="E1013" s="33">
        <v>76</v>
      </c>
      <c r="F1013" s="33">
        <v>121</v>
      </c>
      <c r="G1013" s="33">
        <v>0</v>
      </c>
      <c r="H1013" s="33">
        <v>0</v>
      </c>
      <c r="I1013" s="33">
        <v>219</v>
      </c>
    </row>
    <row r="1014" spans="2:9" ht="12.75" customHeight="1">
      <c r="B1014" s="26" t="s">
        <v>1089</v>
      </c>
      <c r="C1014" s="32">
        <v>1</v>
      </c>
      <c r="D1014" s="33">
        <v>17</v>
      </c>
      <c r="E1014" s="33">
        <v>66</v>
      </c>
      <c r="F1014" s="33">
        <v>115</v>
      </c>
      <c r="G1014" s="33">
        <v>0</v>
      </c>
      <c r="H1014" s="33">
        <v>0</v>
      </c>
      <c r="I1014" s="33">
        <v>199</v>
      </c>
    </row>
    <row r="1015" spans="2:9">
      <c r="B1015" s="26" t="s">
        <v>1092</v>
      </c>
      <c r="C1015" s="32">
        <v>2</v>
      </c>
      <c r="D1015" s="33">
        <v>19</v>
      </c>
      <c r="E1015" s="33">
        <v>65</v>
      </c>
      <c r="F1015" s="33">
        <v>107</v>
      </c>
      <c r="G1015" s="33">
        <v>0</v>
      </c>
      <c r="H1015" s="33">
        <v>0</v>
      </c>
      <c r="I1015" s="33">
        <v>193</v>
      </c>
    </row>
    <row r="1016" spans="2:9">
      <c r="B1016" s="26" t="s">
        <v>1095</v>
      </c>
      <c r="C1016" s="32">
        <v>1</v>
      </c>
      <c r="D1016" s="33">
        <v>15</v>
      </c>
      <c r="E1016" s="33">
        <v>64</v>
      </c>
      <c r="F1016" s="33">
        <v>119</v>
      </c>
      <c r="G1016" s="33">
        <v>0</v>
      </c>
      <c r="H1016" s="33">
        <v>0</v>
      </c>
      <c r="I1016" s="33">
        <v>199</v>
      </c>
    </row>
    <row r="1017" spans="2:9">
      <c r="B1017" s="26" t="s">
        <v>1113</v>
      </c>
      <c r="C1017" s="32">
        <v>1</v>
      </c>
      <c r="D1017" s="33">
        <v>12</v>
      </c>
      <c r="E1017" s="33">
        <v>70</v>
      </c>
      <c r="F1017" s="33">
        <v>89</v>
      </c>
      <c r="G1017" s="33">
        <v>18</v>
      </c>
      <c r="H1017" s="33">
        <v>8</v>
      </c>
      <c r="I1017" s="33">
        <v>198</v>
      </c>
    </row>
    <row r="1018" spans="2:9">
      <c r="B1018" s="26" t="s">
        <v>1116</v>
      </c>
      <c r="C1018" s="32">
        <v>0</v>
      </c>
      <c r="D1018" s="33">
        <v>10</v>
      </c>
      <c r="E1018" s="33">
        <v>63</v>
      </c>
      <c r="F1018" s="33">
        <v>84</v>
      </c>
      <c r="G1018" s="33">
        <v>16</v>
      </c>
      <c r="H1018" s="33">
        <v>7</v>
      </c>
      <c r="I1018" s="33">
        <v>180</v>
      </c>
    </row>
    <row r="1019" spans="2:9">
      <c r="B1019" s="26" t="s">
        <v>1119</v>
      </c>
      <c r="C1019" s="32">
        <v>2</v>
      </c>
      <c r="D1019" s="33">
        <v>15</v>
      </c>
      <c r="E1019" s="33">
        <v>57</v>
      </c>
      <c r="F1019" s="33">
        <v>91</v>
      </c>
      <c r="G1019" s="33">
        <v>13</v>
      </c>
      <c r="H1019" s="33">
        <v>7</v>
      </c>
      <c r="I1019" s="33">
        <v>185</v>
      </c>
    </row>
    <row r="1020" spans="2:9">
      <c r="B1020" s="26" t="s">
        <v>1122</v>
      </c>
      <c r="C1020" s="32">
        <v>1</v>
      </c>
      <c r="D1020" s="33">
        <v>16</v>
      </c>
      <c r="E1020" s="33">
        <v>56</v>
      </c>
      <c r="F1020" s="33">
        <v>85</v>
      </c>
      <c r="G1020" s="33">
        <v>18</v>
      </c>
      <c r="H1020" s="33">
        <v>6</v>
      </c>
      <c r="I1020" s="33">
        <v>182</v>
      </c>
    </row>
    <row r="1021" spans="2:9">
      <c r="B1021" s="26" t="s">
        <v>1125</v>
      </c>
      <c r="C1021" s="32">
        <v>1</v>
      </c>
      <c r="D1021" s="33">
        <v>16</v>
      </c>
      <c r="E1021" s="33">
        <v>53</v>
      </c>
      <c r="F1021" s="33">
        <v>98</v>
      </c>
      <c r="G1021" s="33">
        <v>25</v>
      </c>
      <c r="H1021" s="33">
        <v>7</v>
      </c>
      <c r="I1021" s="33">
        <v>200</v>
      </c>
    </row>
    <row r="1022" spans="2:9">
      <c r="B1022" s="26" t="s">
        <v>1129</v>
      </c>
      <c r="C1022" s="32">
        <v>0</v>
      </c>
      <c r="D1022" s="33">
        <v>12</v>
      </c>
      <c r="E1022" s="33">
        <v>52</v>
      </c>
      <c r="F1022" s="33">
        <v>106</v>
      </c>
      <c r="G1022" s="33">
        <v>30</v>
      </c>
      <c r="H1022" s="33">
        <v>6</v>
      </c>
      <c r="I1022" s="33">
        <v>206</v>
      </c>
    </row>
    <row r="1023" spans="2:9">
      <c r="B1023" s="26" t="s">
        <v>1131</v>
      </c>
      <c r="C1023" s="32">
        <v>0</v>
      </c>
      <c r="D1023" s="33">
        <v>7</v>
      </c>
      <c r="E1023" s="33">
        <v>36</v>
      </c>
      <c r="F1023" s="33">
        <v>85</v>
      </c>
      <c r="G1023" s="33">
        <v>25</v>
      </c>
      <c r="H1023" s="33">
        <v>6</v>
      </c>
      <c r="I1023" s="33">
        <v>159</v>
      </c>
    </row>
    <row r="1024" spans="2:9">
      <c r="B1024" s="26" t="s">
        <v>1133</v>
      </c>
      <c r="C1024" s="32">
        <v>0</v>
      </c>
      <c r="D1024" s="33">
        <v>7</v>
      </c>
      <c r="E1024" s="33">
        <v>39</v>
      </c>
      <c r="F1024" s="33">
        <v>85</v>
      </c>
      <c r="G1024" s="33">
        <v>25</v>
      </c>
      <c r="H1024" s="33">
        <v>7</v>
      </c>
      <c r="I1024" s="33">
        <v>163</v>
      </c>
    </row>
    <row r="1025" spans="2:9">
      <c r="B1025" s="26" t="s">
        <v>1137</v>
      </c>
      <c r="C1025" s="32">
        <v>0</v>
      </c>
      <c r="D1025" s="33">
        <v>29</v>
      </c>
      <c r="E1025" s="33">
        <v>81</v>
      </c>
      <c r="F1025" s="33">
        <v>105</v>
      </c>
      <c r="G1025" s="33">
        <v>11</v>
      </c>
      <c r="H1025" s="33">
        <v>5</v>
      </c>
      <c r="I1025" s="33">
        <v>231</v>
      </c>
    </row>
    <row r="1026" spans="2:9">
      <c r="B1026" s="26" t="s">
        <v>1140</v>
      </c>
      <c r="C1026" s="32">
        <v>0</v>
      </c>
      <c r="D1026" s="33">
        <v>16</v>
      </c>
      <c r="E1026" s="33">
        <v>91</v>
      </c>
      <c r="F1026" s="33">
        <v>138</v>
      </c>
      <c r="G1026" s="33">
        <v>6</v>
      </c>
      <c r="H1026" s="33">
        <v>5</v>
      </c>
      <c r="I1026" s="33">
        <v>256</v>
      </c>
    </row>
    <row r="1027" spans="2:9">
      <c r="B1027" s="26" t="s">
        <v>1143</v>
      </c>
      <c r="C1027" s="32">
        <v>22</v>
      </c>
      <c r="D1027" s="33">
        <v>24</v>
      </c>
      <c r="E1027" s="33">
        <v>77</v>
      </c>
      <c r="F1027" s="33">
        <v>110</v>
      </c>
      <c r="G1027" s="33">
        <v>4</v>
      </c>
      <c r="H1027" s="33">
        <v>0</v>
      </c>
      <c r="I1027" s="33">
        <v>237</v>
      </c>
    </row>
    <row r="1028" spans="2:9">
      <c r="B1028" s="26" t="s">
        <v>1146</v>
      </c>
      <c r="C1028" s="175">
        <v>20</v>
      </c>
      <c r="D1028" s="33">
        <v>33</v>
      </c>
      <c r="E1028" s="33">
        <v>81</v>
      </c>
      <c r="F1028" s="33">
        <v>113</v>
      </c>
      <c r="G1028" s="33">
        <v>7</v>
      </c>
      <c r="H1028" s="33">
        <v>1</v>
      </c>
      <c r="I1028" s="33">
        <v>255</v>
      </c>
    </row>
    <row r="1029" spans="2:9">
      <c r="B1029" s="26" t="s">
        <v>1153</v>
      </c>
      <c r="C1029" s="175">
        <v>9</v>
      </c>
      <c r="D1029" s="33">
        <v>26</v>
      </c>
      <c r="E1029" s="33">
        <v>78</v>
      </c>
      <c r="F1029" s="33">
        <v>134</v>
      </c>
      <c r="G1029" s="33">
        <v>5</v>
      </c>
      <c r="H1029" s="33">
        <v>5</v>
      </c>
      <c r="I1029" s="33">
        <v>257</v>
      </c>
    </row>
    <row r="1030" spans="2:9">
      <c r="B1030" s="26" t="s">
        <v>1161</v>
      </c>
      <c r="C1030" s="175">
        <v>11</v>
      </c>
      <c r="D1030" s="33">
        <v>34</v>
      </c>
      <c r="E1030" s="33">
        <v>75</v>
      </c>
      <c r="F1030" s="33">
        <v>123</v>
      </c>
      <c r="G1030" s="33">
        <v>5</v>
      </c>
      <c r="H1030" s="33">
        <v>1</v>
      </c>
      <c r="I1030" s="33">
        <v>254</v>
      </c>
    </row>
    <row r="1031" spans="2:9">
      <c r="B1031" s="26" t="s">
        <v>1171</v>
      </c>
      <c r="C1031" s="175">
        <v>8</v>
      </c>
      <c r="D1031" s="33">
        <v>22</v>
      </c>
      <c r="E1031" s="33">
        <v>74</v>
      </c>
      <c r="F1031" s="33">
        <v>124</v>
      </c>
      <c r="G1031" s="33">
        <v>1</v>
      </c>
      <c r="H1031" s="33">
        <v>0</v>
      </c>
      <c r="I1031" s="33">
        <v>233</v>
      </c>
    </row>
    <row r="1032" spans="2:9">
      <c r="B1032" s="26" t="s">
        <v>1178</v>
      </c>
      <c r="C1032" s="175">
        <v>9</v>
      </c>
      <c r="D1032" s="33">
        <v>29</v>
      </c>
      <c r="E1032" s="33">
        <v>87</v>
      </c>
      <c r="F1032" s="33">
        <v>118</v>
      </c>
      <c r="G1032" s="33">
        <v>2</v>
      </c>
      <c r="H1032" s="33">
        <v>4</v>
      </c>
      <c r="I1032" s="33">
        <v>250</v>
      </c>
    </row>
    <row r="1033" spans="2:9">
      <c r="B1033" s="26" t="s">
        <v>1181</v>
      </c>
      <c r="C1033" s="175">
        <v>7</v>
      </c>
      <c r="D1033" s="33">
        <v>25</v>
      </c>
      <c r="E1033" s="33">
        <v>85</v>
      </c>
      <c r="F1033" s="33">
        <v>104</v>
      </c>
      <c r="G1033" s="33">
        <v>2</v>
      </c>
      <c r="H1033" s="33">
        <v>7</v>
      </c>
      <c r="I1033" s="33">
        <v>231</v>
      </c>
    </row>
    <row r="1034" spans="2:9">
      <c r="B1034" s="26" t="s">
        <v>1183</v>
      </c>
      <c r="C1034" s="175">
        <v>11</v>
      </c>
      <c r="D1034" s="33">
        <v>20</v>
      </c>
      <c r="E1034" s="33">
        <v>98</v>
      </c>
      <c r="F1034" s="33">
        <v>129</v>
      </c>
      <c r="G1034" s="33">
        <v>7</v>
      </c>
      <c r="H1034" s="33">
        <v>2</v>
      </c>
      <c r="I1034" s="33">
        <v>271</v>
      </c>
    </row>
    <row r="1035" spans="2:9">
      <c r="B1035" s="26" t="s">
        <v>1188</v>
      </c>
      <c r="C1035" s="175">
        <v>21</v>
      </c>
      <c r="D1035" s="33">
        <v>24</v>
      </c>
      <c r="E1035" s="33">
        <v>76</v>
      </c>
      <c r="F1035" s="33">
        <v>118</v>
      </c>
      <c r="G1035" s="33">
        <v>3</v>
      </c>
      <c r="H1035" s="33">
        <v>2</v>
      </c>
      <c r="I1035" s="33">
        <v>248</v>
      </c>
    </row>
    <row r="1036" spans="2:9">
      <c r="B1036" s="26" t="s">
        <v>1190</v>
      </c>
      <c r="C1036" s="175">
        <v>11</v>
      </c>
      <c r="D1036" s="33">
        <v>32</v>
      </c>
      <c r="E1036" s="33">
        <v>88</v>
      </c>
      <c r="F1036" s="33">
        <v>117</v>
      </c>
      <c r="G1036" s="33">
        <v>5</v>
      </c>
      <c r="H1036" s="33">
        <v>4</v>
      </c>
      <c r="I1036" s="33">
        <v>261</v>
      </c>
    </row>
    <row r="1037" spans="2:9">
      <c r="B1037" s="26" t="s">
        <v>1195</v>
      </c>
      <c r="C1037" s="175">
        <f>$C$222</f>
        <v>14</v>
      </c>
      <c r="D1037" s="33">
        <f>$D$222</f>
        <v>18</v>
      </c>
      <c r="E1037" s="33">
        <f>$E$222</f>
        <v>68</v>
      </c>
      <c r="F1037" s="33">
        <f>$F$222</f>
        <v>127</v>
      </c>
      <c r="G1037" s="33">
        <f>$G$222</f>
        <v>5</v>
      </c>
      <c r="H1037" s="33">
        <f>$H$222</f>
        <v>1</v>
      </c>
      <c r="I1037" s="33">
        <f>$I$222</f>
        <v>234</v>
      </c>
    </row>
    <row r="1038" spans="2:9">
      <c r="B1038" s="26" t="s">
        <v>1198</v>
      </c>
      <c r="C1038" s="175">
        <v>9</v>
      </c>
      <c r="D1038" s="33">
        <v>17</v>
      </c>
      <c r="E1038" s="33">
        <v>64</v>
      </c>
      <c r="F1038" s="33">
        <v>115</v>
      </c>
      <c r="G1038" s="33">
        <v>1</v>
      </c>
      <c r="H1038" s="33">
        <v>4</v>
      </c>
      <c r="I1038" s="33">
        <v>213</v>
      </c>
    </row>
    <row r="1039" spans="2:9">
      <c r="B1039" s="26" t="s">
        <v>1201</v>
      </c>
      <c r="C1039" s="175">
        <v>10</v>
      </c>
      <c r="D1039" s="33">
        <v>22</v>
      </c>
      <c r="E1039" s="33">
        <v>64</v>
      </c>
      <c r="F1039" s="33">
        <v>133</v>
      </c>
      <c r="G1039" s="33">
        <v>1</v>
      </c>
      <c r="H1039" s="33">
        <v>1</v>
      </c>
      <c r="I1039" s="33">
        <v>231</v>
      </c>
    </row>
    <row r="1040" spans="2:9">
      <c r="B1040" s="26" t="s">
        <v>1206</v>
      </c>
      <c r="C1040" s="175">
        <f>$C$222</f>
        <v>14</v>
      </c>
      <c r="D1040" s="33">
        <f>$D$222</f>
        <v>18</v>
      </c>
      <c r="E1040" s="33">
        <f>$E$222</f>
        <v>68</v>
      </c>
      <c r="F1040" s="33">
        <f>$F$222</f>
        <v>127</v>
      </c>
      <c r="G1040" s="33">
        <f>$G$222</f>
        <v>5</v>
      </c>
      <c r="H1040" s="33">
        <f>$H$222</f>
        <v>1</v>
      </c>
      <c r="I1040" s="33">
        <f>$I$222</f>
        <v>234</v>
      </c>
    </row>
    <row r="1041" spans="2:9">
      <c r="C1041" s="16"/>
    </row>
    <row r="1042" spans="2:9">
      <c r="B1042" s="34" t="s">
        <v>511</v>
      </c>
      <c r="C1042" s="35">
        <f>SUM(C1039-C1038)/C1038</f>
        <v>0.1111111111111111</v>
      </c>
      <c r="D1042" s="35">
        <f>SUM(D1039-D1038)/D1038</f>
        <v>0.29411764705882354</v>
      </c>
      <c r="E1042" s="35">
        <f t="shared" ref="E1042:I1042" si="4">SUM(E1039-E1038)/E1038</f>
        <v>0</v>
      </c>
      <c r="F1042" s="35">
        <f t="shared" si="4"/>
        <v>0.15652173913043479</v>
      </c>
      <c r="G1042" s="35">
        <f t="shared" si="4"/>
        <v>0</v>
      </c>
      <c r="H1042" s="35">
        <f t="shared" si="4"/>
        <v>-0.75</v>
      </c>
      <c r="I1042" s="35">
        <f t="shared" si="4"/>
        <v>8.4507042253521125E-2</v>
      </c>
    </row>
    <row r="1043" spans="2:9">
      <c r="B1043" s="34" t="s">
        <v>512</v>
      </c>
      <c r="C1043" s="35">
        <f t="shared" ref="C1043:I1043" si="5">SUM(C1021-C1017)/C1017</f>
        <v>0</v>
      </c>
      <c r="D1043" s="35">
        <f t="shared" si="5"/>
        <v>0.33333333333333331</v>
      </c>
      <c r="E1043" s="35">
        <f t="shared" si="5"/>
        <v>-0.24285714285714285</v>
      </c>
      <c r="F1043" s="35">
        <f t="shared" si="5"/>
        <v>0.10112359550561797</v>
      </c>
      <c r="G1043" s="35">
        <f t="shared" si="5"/>
        <v>0.3888888888888889</v>
      </c>
      <c r="H1043" s="35">
        <f t="shared" si="5"/>
        <v>-0.125</v>
      </c>
      <c r="I1043"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68"/>
  <sheetViews>
    <sheetView showGridLines="0" workbookViewId="0">
      <selection activeCell="C40" sqref="C40"/>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106</v>
      </c>
    </row>
    <row r="3" spans="1:7" s="120" customFormat="1" ht="16.5">
      <c r="A3" s="123" t="s">
        <v>1208</v>
      </c>
    </row>
    <row r="6" spans="1:7">
      <c r="A6" s="49"/>
      <c r="D6" s="16"/>
      <c r="E6" s="16"/>
      <c r="F6" s="16"/>
      <c r="G6" s="16"/>
    </row>
    <row r="7" spans="1:7">
      <c r="A7" s="15" t="s">
        <v>151</v>
      </c>
      <c r="B7" s="18"/>
      <c r="C7" s="19" t="s">
        <v>1072</v>
      </c>
      <c r="D7" s="19" t="s">
        <v>152</v>
      </c>
      <c r="E7" s="19" t="s">
        <v>153</v>
      </c>
      <c r="F7" s="19" t="s">
        <v>154</v>
      </c>
      <c r="G7" s="19"/>
    </row>
    <row r="8" spans="1:7">
      <c r="A8" s="18" t="s">
        <v>594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595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596</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1</v>
      </c>
      <c r="E24" s="16">
        <v>0</v>
      </c>
      <c r="F24" s="16">
        <v>0</v>
      </c>
      <c r="G24" s="16">
        <f>D24+E24+F24+C24</f>
        <v>1</v>
      </c>
    </row>
    <row r="25" spans="1:7">
      <c r="A25" s="15" t="s">
        <v>162</v>
      </c>
      <c r="C25" s="16">
        <v>4</v>
      </c>
      <c r="D25" s="16">
        <v>3</v>
      </c>
      <c r="E25" s="16">
        <v>0</v>
      </c>
      <c r="F25" s="16">
        <v>0</v>
      </c>
      <c r="G25" s="16">
        <f>D25+E25+F25+C25</f>
        <v>7</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597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1</v>
      </c>
      <c r="F31" s="16">
        <v>0</v>
      </c>
      <c r="G31" s="16">
        <f>D31+E31+F31+C31</f>
        <v>1</v>
      </c>
    </row>
    <row r="32" spans="1:7">
      <c r="A32" s="15" t="s">
        <v>162</v>
      </c>
      <c r="C32" s="16">
        <v>0</v>
      </c>
      <c r="D32" s="16">
        <v>0</v>
      </c>
      <c r="E32" s="16">
        <v>0</v>
      </c>
      <c r="F32" s="16">
        <v>0</v>
      </c>
      <c r="G32" s="16">
        <f>SUM(C32:F32)</f>
        <v>0</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598</v>
      </c>
      <c r="B36" s="19" t="s">
        <v>156</v>
      </c>
      <c r="C36" s="19" t="s">
        <v>1073</v>
      </c>
      <c r="D36" s="20" t="s">
        <v>157</v>
      </c>
      <c r="E36" s="20" t="s">
        <v>158</v>
      </c>
      <c r="F36" s="20" t="s">
        <v>159</v>
      </c>
      <c r="G36" s="19"/>
    </row>
    <row r="37" spans="1:7">
      <c r="B37" s="18"/>
      <c r="C37" s="18"/>
      <c r="D37" s="19"/>
      <c r="E37" s="19"/>
      <c r="F37" s="19"/>
      <c r="G37" s="19" t="s">
        <v>160</v>
      </c>
    </row>
    <row r="38" spans="1:7">
      <c r="A38" s="15" t="s">
        <v>553</v>
      </c>
      <c r="C38" s="16">
        <v>0</v>
      </c>
      <c r="D38" s="16">
        <v>0</v>
      </c>
      <c r="E38" s="16">
        <v>2</v>
      </c>
      <c r="F38" s="16">
        <v>0</v>
      </c>
      <c r="G38" s="16">
        <f>D38+E38+F38+C38</f>
        <v>2</v>
      </c>
    </row>
    <row r="39" spans="1:7">
      <c r="A39" s="15" t="s">
        <v>162</v>
      </c>
      <c r="C39" s="16">
        <v>1</v>
      </c>
      <c r="D39" s="16">
        <v>3</v>
      </c>
      <c r="E39" s="16">
        <v>3</v>
      </c>
      <c r="F39" s="16">
        <v>0</v>
      </c>
      <c r="G39" s="16">
        <f>D39+E39+F39+C39</f>
        <v>7</v>
      </c>
    </row>
    <row r="40" spans="1:7">
      <c r="D40" s="16"/>
      <c r="E40" s="16"/>
      <c r="F40" s="16"/>
      <c r="G40" s="16"/>
    </row>
    <row r="41" spans="1:7">
      <c r="D41" s="16"/>
      <c r="E41" s="16"/>
      <c r="F41" s="16"/>
      <c r="G41" s="16"/>
    </row>
    <row r="42" spans="1:7">
      <c r="A42" s="15" t="s">
        <v>151</v>
      </c>
      <c r="B42" s="18"/>
      <c r="C42" s="19" t="s">
        <v>1072</v>
      </c>
      <c r="D42" s="19" t="s">
        <v>152</v>
      </c>
      <c r="E42" s="19" t="s">
        <v>153</v>
      </c>
      <c r="F42" s="19" t="s">
        <v>154</v>
      </c>
      <c r="G42" s="19"/>
    </row>
    <row r="43" spans="1:7">
      <c r="A43" s="18" t="s">
        <v>599</v>
      </c>
      <c r="B43" s="19" t="s">
        <v>156</v>
      </c>
      <c r="C43" s="19" t="s">
        <v>1073</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0</v>
      </c>
      <c r="D46" s="16">
        <v>0</v>
      </c>
      <c r="E46" s="16">
        <v>0</v>
      </c>
      <c r="F46" s="16">
        <v>0</v>
      </c>
      <c r="G46" s="16">
        <f>D46+E46+F46+C46</f>
        <v>0</v>
      </c>
    </row>
    <row r="47" spans="1:7">
      <c r="D47" s="16"/>
      <c r="E47" s="16"/>
      <c r="F47" s="16"/>
      <c r="G47" s="16"/>
    </row>
    <row r="48" spans="1:7">
      <c r="D48" s="16"/>
      <c r="E48" s="16"/>
      <c r="F48" s="16"/>
      <c r="G48" s="16"/>
    </row>
    <row r="49" spans="1:7">
      <c r="A49" s="15" t="s">
        <v>151</v>
      </c>
      <c r="B49" s="18"/>
      <c r="C49" s="19" t="s">
        <v>1072</v>
      </c>
      <c r="D49" s="19" t="s">
        <v>152</v>
      </c>
      <c r="E49" s="19" t="s">
        <v>153</v>
      </c>
      <c r="F49" s="19" t="s">
        <v>154</v>
      </c>
      <c r="G49" s="19"/>
    </row>
    <row r="50" spans="1:7">
      <c r="A50" s="18" t="s">
        <v>600</v>
      </c>
      <c r="B50" s="19" t="s">
        <v>156</v>
      </c>
      <c r="C50" s="19" t="s">
        <v>1073</v>
      </c>
      <c r="D50" s="20" t="s">
        <v>157</v>
      </c>
      <c r="E50" s="20" t="s">
        <v>158</v>
      </c>
      <c r="F50" s="20" t="s">
        <v>159</v>
      </c>
      <c r="G50" s="19"/>
    </row>
    <row r="51" spans="1:7">
      <c r="B51" s="18"/>
      <c r="C51" s="18"/>
      <c r="D51" s="19"/>
      <c r="E51" s="19"/>
      <c r="F51" s="19"/>
      <c r="G51" s="19" t="s">
        <v>160</v>
      </c>
    </row>
    <row r="52" spans="1:7">
      <c r="A52" s="15" t="s">
        <v>553</v>
      </c>
      <c r="C52" s="16">
        <v>1</v>
      </c>
      <c r="D52" s="16">
        <v>0</v>
      </c>
      <c r="E52" s="16">
        <v>0</v>
      </c>
      <c r="F52" s="16">
        <v>0</v>
      </c>
      <c r="G52" s="16">
        <f>D52+E52+F52+C52</f>
        <v>1</v>
      </c>
    </row>
    <row r="53" spans="1:7">
      <c r="A53" s="15" t="s">
        <v>162</v>
      </c>
      <c r="C53" s="16">
        <v>2</v>
      </c>
      <c r="D53" s="16">
        <v>0</v>
      </c>
      <c r="E53" s="16">
        <v>0</v>
      </c>
      <c r="F53" s="16">
        <v>0</v>
      </c>
      <c r="G53" s="16">
        <f>D53+E53+F53+C53</f>
        <v>2</v>
      </c>
    </row>
    <row r="54" spans="1:7">
      <c r="D54" s="16"/>
      <c r="E54" s="16"/>
      <c r="F54" s="16"/>
      <c r="G54" s="16"/>
    </row>
    <row r="55" spans="1:7">
      <c r="D55" s="16"/>
      <c r="E55" s="16"/>
      <c r="F55" s="16"/>
      <c r="G55" s="16"/>
    </row>
    <row r="56" spans="1:7">
      <c r="A56" s="15" t="s">
        <v>151</v>
      </c>
      <c r="B56" s="18"/>
      <c r="C56" s="19" t="s">
        <v>1072</v>
      </c>
      <c r="D56" s="19" t="s">
        <v>152</v>
      </c>
      <c r="E56" s="19" t="s">
        <v>153</v>
      </c>
      <c r="F56" s="19" t="s">
        <v>154</v>
      </c>
      <c r="G56" s="19"/>
    </row>
    <row r="57" spans="1:7">
      <c r="A57" s="18" t="s">
        <v>601</v>
      </c>
      <c r="B57" s="19" t="s">
        <v>156</v>
      </c>
      <c r="C57" s="19" t="s">
        <v>1073</v>
      </c>
      <c r="D57" s="20" t="s">
        <v>157</v>
      </c>
      <c r="E57" s="20" t="s">
        <v>158</v>
      </c>
      <c r="F57" s="20" t="s">
        <v>159</v>
      </c>
      <c r="G57" s="19"/>
    </row>
    <row r="58" spans="1:7">
      <c r="B58" s="18"/>
      <c r="C58" s="18"/>
      <c r="D58" s="19"/>
      <c r="E58" s="19"/>
      <c r="F58" s="19"/>
      <c r="G58" s="19" t="s">
        <v>160</v>
      </c>
    </row>
    <row r="59" spans="1:7">
      <c r="A59" s="15" t="s">
        <v>553</v>
      </c>
      <c r="C59" s="16">
        <v>0</v>
      </c>
      <c r="D59" s="16">
        <v>0</v>
      </c>
      <c r="E59" s="16">
        <v>0</v>
      </c>
      <c r="F59" s="16">
        <v>0</v>
      </c>
      <c r="G59" s="16">
        <f>D59+E59+F59+C59</f>
        <v>0</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1072</v>
      </c>
      <c r="D63" s="19" t="s">
        <v>152</v>
      </c>
      <c r="E63" s="19" t="s">
        <v>153</v>
      </c>
      <c r="F63" s="19" t="s">
        <v>154</v>
      </c>
      <c r="G63" s="19"/>
    </row>
    <row r="64" spans="1:7">
      <c r="A64" s="18" t="s">
        <v>602</v>
      </c>
      <c r="B64" s="19" t="s">
        <v>156</v>
      </c>
      <c r="C64" s="19" t="s">
        <v>1073</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0</v>
      </c>
      <c r="D67" s="16">
        <v>0</v>
      </c>
      <c r="E67" s="16">
        <v>1</v>
      </c>
      <c r="F67" s="16">
        <v>0</v>
      </c>
      <c r="G67" s="16">
        <f>D67+E67+F67+C67</f>
        <v>1</v>
      </c>
    </row>
    <row r="68" spans="1:7">
      <c r="D68" s="16"/>
      <c r="E68" s="16"/>
      <c r="F68" s="16"/>
      <c r="G68" s="16"/>
    </row>
    <row r="69" spans="1:7">
      <c r="D69" s="16"/>
      <c r="E69" s="16"/>
      <c r="F69" s="16"/>
      <c r="G69" s="16"/>
    </row>
    <row r="70" spans="1:7">
      <c r="A70" s="15" t="s">
        <v>151</v>
      </c>
      <c r="B70" s="18"/>
      <c r="C70" s="19" t="s">
        <v>1072</v>
      </c>
      <c r="D70" s="19" t="s">
        <v>152</v>
      </c>
      <c r="E70" s="19" t="s">
        <v>153</v>
      </c>
      <c r="F70" s="19" t="s">
        <v>154</v>
      </c>
      <c r="G70" s="19"/>
    </row>
    <row r="71" spans="1:7">
      <c r="A71" s="18" t="s">
        <v>603</v>
      </c>
      <c r="B71" s="19" t="s">
        <v>156</v>
      </c>
      <c r="C71" s="19" t="s">
        <v>1073</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0</v>
      </c>
      <c r="E74" s="16">
        <v>0</v>
      </c>
      <c r="F74" s="16">
        <v>0</v>
      </c>
      <c r="G74" s="16">
        <f>D74+E74+F74+C74</f>
        <v>0</v>
      </c>
    </row>
    <row r="75" spans="1:7">
      <c r="D75" s="16"/>
      <c r="E75" s="16"/>
      <c r="F75" s="16"/>
      <c r="G75" s="16"/>
    </row>
    <row r="76" spans="1:7">
      <c r="D76" s="16"/>
      <c r="E76" s="16"/>
      <c r="F76" s="16"/>
      <c r="G76" s="16"/>
    </row>
    <row r="77" spans="1:7">
      <c r="A77" s="15" t="s">
        <v>151</v>
      </c>
      <c r="B77" s="18"/>
      <c r="C77" s="19" t="s">
        <v>1072</v>
      </c>
      <c r="D77" s="19" t="s">
        <v>152</v>
      </c>
      <c r="E77" s="19" t="s">
        <v>153</v>
      </c>
      <c r="F77" s="19" t="s">
        <v>154</v>
      </c>
      <c r="G77" s="19"/>
    </row>
    <row r="78" spans="1:7">
      <c r="A78" s="18" t="s">
        <v>604</v>
      </c>
      <c r="B78" s="19" t="s">
        <v>156</v>
      </c>
      <c r="C78" s="19" t="s">
        <v>1073</v>
      </c>
      <c r="D78" s="20" t="s">
        <v>157</v>
      </c>
      <c r="E78" s="20" t="s">
        <v>158</v>
      </c>
      <c r="F78" s="20" t="s">
        <v>159</v>
      </c>
      <c r="G78" s="19"/>
    </row>
    <row r="79" spans="1:7">
      <c r="B79" s="18"/>
      <c r="C79" s="18"/>
      <c r="D79" s="19"/>
      <c r="E79" s="19"/>
      <c r="F79" s="19"/>
      <c r="G79" s="19" t="s">
        <v>160</v>
      </c>
    </row>
    <row r="80" spans="1:7">
      <c r="A80" s="15" t="s">
        <v>553</v>
      </c>
      <c r="C80" s="16">
        <v>1</v>
      </c>
      <c r="D80" s="16">
        <v>0</v>
      </c>
      <c r="E80" s="16">
        <v>1</v>
      </c>
      <c r="F80" s="16">
        <v>0</v>
      </c>
      <c r="G80" s="16">
        <f>D80+E80+F80+C80</f>
        <v>2</v>
      </c>
    </row>
    <row r="81" spans="1:7">
      <c r="A81" s="15" t="s">
        <v>162</v>
      </c>
      <c r="C81" s="16">
        <v>0</v>
      </c>
      <c r="D81" s="16">
        <v>0</v>
      </c>
      <c r="E81" s="16">
        <v>2</v>
      </c>
      <c r="F81" s="16">
        <v>0</v>
      </c>
      <c r="G81" s="16">
        <f>D81+E81+F81+C81</f>
        <v>2</v>
      </c>
    </row>
    <row r="82" spans="1:7">
      <c r="D82" s="16"/>
      <c r="E82" s="16"/>
      <c r="F82" s="16"/>
      <c r="G82" s="16"/>
    </row>
    <row r="83" spans="1:7">
      <c r="D83" s="16"/>
      <c r="E83" s="16"/>
      <c r="F83" s="16"/>
      <c r="G83" s="16"/>
    </row>
    <row r="84" spans="1:7">
      <c r="A84" s="15" t="s">
        <v>151</v>
      </c>
      <c r="B84" s="18"/>
      <c r="C84" s="19" t="s">
        <v>1072</v>
      </c>
      <c r="D84" s="19" t="s">
        <v>152</v>
      </c>
      <c r="E84" s="19" t="s">
        <v>153</v>
      </c>
      <c r="F84" s="19" t="s">
        <v>154</v>
      </c>
      <c r="G84" s="19"/>
    </row>
    <row r="85" spans="1:7">
      <c r="A85" s="18" t="s">
        <v>605</v>
      </c>
      <c r="B85" s="19" t="s">
        <v>156</v>
      </c>
      <c r="C85" s="19" t="s">
        <v>1073</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1072</v>
      </c>
      <c r="D91" s="19" t="s">
        <v>152</v>
      </c>
      <c r="E91" s="19" t="s">
        <v>153</v>
      </c>
      <c r="F91" s="19" t="s">
        <v>154</v>
      </c>
      <c r="G91" s="19"/>
    </row>
    <row r="92" spans="1:7">
      <c r="A92" s="350" t="s">
        <v>1204</v>
      </c>
      <c r="B92" s="19" t="s">
        <v>156</v>
      </c>
      <c r="C92" s="19" t="s">
        <v>1073</v>
      </c>
      <c r="D92" s="20" t="s">
        <v>157</v>
      </c>
      <c r="E92" s="20" t="s">
        <v>158</v>
      </c>
      <c r="F92" s="20" t="s">
        <v>159</v>
      </c>
      <c r="G92" s="19"/>
    </row>
    <row r="93" spans="1:7">
      <c r="B93" s="18"/>
      <c r="C93" s="18"/>
      <c r="D93" s="19"/>
      <c r="E93" s="19"/>
      <c r="F93" s="19"/>
      <c r="G93" s="19" t="s">
        <v>160</v>
      </c>
    </row>
    <row r="94" spans="1:7">
      <c r="A94" s="15" t="s">
        <v>553</v>
      </c>
      <c r="C94" s="16">
        <v>0</v>
      </c>
      <c r="D94" s="16">
        <v>0</v>
      </c>
      <c r="E94" s="16">
        <v>1</v>
      </c>
      <c r="F94" s="16">
        <v>0</v>
      </c>
      <c r="G94" s="16">
        <f>D94+E94+F94+C94</f>
        <v>1</v>
      </c>
    </row>
    <row r="95" spans="1:7">
      <c r="A95" s="15" t="s">
        <v>162</v>
      </c>
      <c r="C95" s="16">
        <v>0</v>
      </c>
      <c r="D95" s="16">
        <v>4</v>
      </c>
      <c r="E95" s="16">
        <v>2</v>
      </c>
      <c r="F95" s="16">
        <v>3</v>
      </c>
      <c r="G95" s="16">
        <f>D95+E95+F95+C95</f>
        <v>9</v>
      </c>
    </row>
    <row r="96" spans="1:7">
      <c r="D96" s="16"/>
      <c r="E96" s="16"/>
      <c r="F96" s="16"/>
      <c r="G96" s="16"/>
    </row>
    <row r="97" spans="1:7">
      <c r="D97" s="16"/>
      <c r="E97" s="16"/>
      <c r="F97" s="16"/>
      <c r="G97" s="16"/>
    </row>
    <row r="98" spans="1:7">
      <c r="A98" s="15" t="s">
        <v>151</v>
      </c>
      <c r="B98" s="18"/>
      <c r="C98" s="19" t="s">
        <v>1072</v>
      </c>
      <c r="D98" s="19" t="s">
        <v>152</v>
      </c>
      <c r="E98" s="19" t="s">
        <v>153</v>
      </c>
      <c r="F98" s="19" t="s">
        <v>154</v>
      </c>
      <c r="G98" s="19"/>
    </row>
    <row r="99" spans="1:7">
      <c r="A99" s="18" t="s">
        <v>606</v>
      </c>
      <c r="B99" s="19" t="s">
        <v>156</v>
      </c>
      <c r="C99" s="19" t="s">
        <v>1073</v>
      </c>
      <c r="D99" s="20" t="s">
        <v>157</v>
      </c>
      <c r="E99" s="20" t="s">
        <v>158</v>
      </c>
      <c r="F99" s="20" t="s">
        <v>159</v>
      </c>
      <c r="G99" s="19"/>
    </row>
    <row r="100" spans="1:7">
      <c r="B100" s="18"/>
      <c r="C100" s="18"/>
      <c r="D100" s="19"/>
      <c r="E100" s="19"/>
      <c r="F100" s="19"/>
      <c r="G100" s="19" t="s">
        <v>160</v>
      </c>
    </row>
    <row r="101" spans="1:7">
      <c r="A101" s="15" t="s">
        <v>553</v>
      </c>
      <c r="C101" s="16">
        <v>0</v>
      </c>
      <c r="D101" s="16">
        <v>0</v>
      </c>
      <c r="E101" s="16">
        <v>0</v>
      </c>
      <c r="F101" s="16">
        <v>0</v>
      </c>
      <c r="G101" s="16">
        <f>D101+E101+F101+C101</f>
        <v>0</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1072</v>
      </c>
      <c r="D105" s="19" t="s">
        <v>152</v>
      </c>
      <c r="E105" s="19" t="s">
        <v>153</v>
      </c>
      <c r="F105" s="19" t="s">
        <v>154</v>
      </c>
      <c r="G105" s="19"/>
    </row>
    <row r="106" spans="1:7">
      <c r="A106" s="18" t="s">
        <v>607</v>
      </c>
      <c r="B106" s="19" t="s">
        <v>156</v>
      </c>
      <c r="C106" s="19" t="s">
        <v>1073</v>
      </c>
      <c r="D106" s="20" t="s">
        <v>157</v>
      </c>
      <c r="E106" s="20" t="s">
        <v>158</v>
      </c>
      <c r="F106" s="20" t="s">
        <v>159</v>
      </c>
      <c r="G106" s="19"/>
    </row>
    <row r="107" spans="1:7">
      <c r="B107" s="18"/>
      <c r="C107" s="18"/>
      <c r="D107" s="19"/>
      <c r="E107" s="19"/>
      <c r="F107" s="19"/>
      <c r="G107" s="19" t="s">
        <v>160</v>
      </c>
    </row>
    <row r="108" spans="1:7">
      <c r="A108" s="15" t="s">
        <v>553</v>
      </c>
      <c r="C108" s="16">
        <v>0</v>
      </c>
      <c r="D108" s="16">
        <v>2</v>
      </c>
      <c r="E108" s="16">
        <v>1</v>
      </c>
      <c r="F108" s="16">
        <v>0</v>
      </c>
      <c r="G108" s="16">
        <f>D108+E108+F108+C108</f>
        <v>3</v>
      </c>
    </row>
    <row r="109" spans="1:7">
      <c r="A109" s="15" t="s">
        <v>162</v>
      </c>
      <c r="C109" s="16">
        <v>0</v>
      </c>
      <c r="D109" s="16">
        <v>2</v>
      </c>
      <c r="E109" s="16">
        <v>2</v>
      </c>
      <c r="F109" s="16">
        <v>0</v>
      </c>
      <c r="G109" s="16">
        <f>D109+E109+F109+C109</f>
        <v>4</v>
      </c>
    </row>
    <row r="110" spans="1:7">
      <c r="D110" s="16"/>
      <c r="E110" s="16"/>
      <c r="F110" s="16"/>
      <c r="G110" s="16"/>
    </row>
    <row r="111" spans="1:7">
      <c r="D111" s="16"/>
      <c r="E111" s="16"/>
      <c r="F111" s="16"/>
      <c r="G111" s="16"/>
    </row>
    <row r="112" spans="1:7">
      <c r="A112" s="15" t="s">
        <v>151</v>
      </c>
      <c r="B112" s="18"/>
      <c r="C112" s="19" t="s">
        <v>1072</v>
      </c>
      <c r="D112" s="19" t="s">
        <v>152</v>
      </c>
      <c r="E112" s="19" t="s">
        <v>153</v>
      </c>
      <c r="F112" s="19" t="s">
        <v>154</v>
      </c>
      <c r="G112" s="19"/>
    </row>
    <row r="113" spans="1:7">
      <c r="A113" s="18" t="s">
        <v>608</v>
      </c>
      <c r="B113" s="19" t="s">
        <v>156</v>
      </c>
      <c r="C113" s="19" t="s">
        <v>1073</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1072</v>
      </c>
      <c r="D119" s="19" t="s">
        <v>152</v>
      </c>
      <c r="E119" s="19" t="s">
        <v>153</v>
      </c>
      <c r="F119" s="19" t="s">
        <v>154</v>
      </c>
      <c r="G119" s="19"/>
    </row>
    <row r="120" spans="1:7">
      <c r="A120" s="18" t="s">
        <v>609</v>
      </c>
      <c r="B120" s="19" t="s">
        <v>156</v>
      </c>
      <c r="C120" s="19" t="s">
        <v>1073</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1</v>
      </c>
      <c r="D123" s="16">
        <v>0</v>
      </c>
      <c r="E123" s="16">
        <v>1</v>
      </c>
      <c r="F123" s="16">
        <v>0</v>
      </c>
      <c r="G123" s="16">
        <f>SUM(C123:F123)</f>
        <v>2</v>
      </c>
    </row>
    <row r="124" spans="1:7">
      <c r="D124" s="16"/>
      <c r="E124" s="16"/>
      <c r="F124" s="16"/>
      <c r="G124" s="16"/>
    </row>
    <row r="125" spans="1:7">
      <c r="D125" s="16"/>
      <c r="E125" s="16"/>
      <c r="F125" s="16"/>
      <c r="G125" s="16"/>
    </row>
    <row r="126" spans="1:7">
      <c r="A126" s="15" t="s">
        <v>151</v>
      </c>
      <c r="B126" s="18"/>
      <c r="C126" s="19" t="s">
        <v>1072</v>
      </c>
      <c r="D126" s="19" t="s">
        <v>152</v>
      </c>
      <c r="E126" s="19" t="s">
        <v>153</v>
      </c>
      <c r="F126" s="19" t="s">
        <v>154</v>
      </c>
      <c r="G126" s="19"/>
    </row>
    <row r="127" spans="1:7">
      <c r="A127" s="18" t="s">
        <v>610</v>
      </c>
      <c r="B127" s="19" t="s">
        <v>156</v>
      </c>
      <c r="C127" s="19" t="s">
        <v>1073</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1074</v>
      </c>
      <c r="D133" s="22" t="s">
        <v>177</v>
      </c>
      <c r="E133" s="22" t="s">
        <v>178</v>
      </c>
      <c r="F133" s="22" t="s">
        <v>179</v>
      </c>
      <c r="G133" s="22" t="s">
        <v>180</v>
      </c>
    </row>
    <row r="134" spans="1:9">
      <c r="C134" s="139">
        <f>C129+C122+C115+C108+C101+C94+C87+C80+C73+C66+C59+C52+C45+C38+C31+C24+C17+C10</f>
        <v>2</v>
      </c>
      <c r="D134" s="139">
        <f>D129+D122+D115+D108+D101+D94+D87+D80+D73+D66+D59+D52+D45+D38+D31+D24+D17+D10</f>
        <v>3</v>
      </c>
      <c r="E134" s="139">
        <f>E129+E122+E115+E108+E101+E94+E87+E80+E73+E66+E59+E52+E45+E38+E31+E24+E17+E10</f>
        <v>6</v>
      </c>
      <c r="F134" s="139">
        <f>F129+F122+F115+F108+F101+F94+F87+F80+F73+F66+F59+F52+F45+F38+F31+F24+F17+F10</f>
        <v>0</v>
      </c>
      <c r="G134" s="139">
        <f>F134+E134+D134+C134</f>
        <v>11</v>
      </c>
    </row>
    <row r="135" spans="1:9">
      <c r="C135" s="16"/>
      <c r="D135" s="16"/>
      <c r="E135" s="16"/>
      <c r="F135" s="16"/>
      <c r="G135" s="16"/>
    </row>
    <row r="136" spans="1:9" ht="34.5">
      <c r="C136" s="22" t="s">
        <v>1076</v>
      </c>
      <c r="D136" s="22" t="s">
        <v>181</v>
      </c>
      <c r="E136" s="22" t="s">
        <v>182</v>
      </c>
      <c r="F136" s="22" t="s">
        <v>183</v>
      </c>
      <c r="G136" s="22" t="s">
        <v>184</v>
      </c>
    </row>
    <row r="137" spans="1:9">
      <c r="C137" s="139">
        <f>C132+C125+C118+C111+C104+C97+C90+C83+C76+C69+C62+C55+C48+C41+C34+C27+C20+C13</f>
        <v>0</v>
      </c>
      <c r="D137" s="139">
        <f>D123+D130+D116+D109+D102+D95+D88+D81+D74+D67+D60+D53+D46+D39+D32+D25+D18+D11</f>
        <v>12</v>
      </c>
      <c r="E137" s="139">
        <f>E123+E130+E116+E109+E102+E95+E88+E81+E74+E67+E60+E53+E46+E39+E32+E25+E18+E11</f>
        <v>11</v>
      </c>
      <c r="F137" s="139">
        <f>F123+F130+F116+F109+F102+F95+F88+F81+F74+F67+F60+F53+F46+F39+F32+F25+F18+F11</f>
        <v>3</v>
      </c>
      <c r="G137" s="139">
        <f>F137+E137+D137+C137</f>
        <v>26</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99" t="s">
        <v>1068</v>
      </c>
      <c r="D143" s="27" t="s">
        <v>1069</v>
      </c>
      <c r="E143" s="27" t="s">
        <v>1070</v>
      </c>
      <c r="F143" s="27" t="s">
        <v>1071</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3</v>
      </c>
      <c r="E296" s="33">
        <f>$E$134</f>
        <v>6</v>
      </c>
      <c r="F296" s="33">
        <f>$F$134</f>
        <v>0</v>
      </c>
      <c r="G296" s="33">
        <f>$G$134</f>
        <v>11</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961</v>
      </c>
      <c r="C323" s="33">
        <v>0</v>
      </c>
      <c r="D323" s="33">
        <v>10</v>
      </c>
      <c r="E323" s="33">
        <v>3</v>
      </c>
      <c r="F323" s="33">
        <v>0</v>
      </c>
      <c r="G323" s="33">
        <v>13</v>
      </c>
    </row>
    <row r="324" spans="2:7">
      <c r="B324" s="26" t="s">
        <v>963</v>
      </c>
      <c r="C324" s="33">
        <v>0</v>
      </c>
      <c r="D324" s="33">
        <v>6</v>
      </c>
      <c r="E324" s="33">
        <v>5</v>
      </c>
      <c r="F324" s="33">
        <v>0</v>
      </c>
      <c r="G324" s="33">
        <v>11</v>
      </c>
    </row>
    <row r="325" spans="2:7">
      <c r="B325" s="26" t="s">
        <v>965</v>
      </c>
      <c r="C325" s="33">
        <v>0</v>
      </c>
      <c r="D325" s="33">
        <v>7</v>
      </c>
      <c r="E325" s="33">
        <v>7</v>
      </c>
      <c r="F325" s="33">
        <v>1</v>
      </c>
      <c r="G325" s="33">
        <v>15</v>
      </c>
    </row>
    <row r="326" spans="2:7">
      <c r="B326" s="26" t="s">
        <v>967</v>
      </c>
      <c r="C326" s="33">
        <v>0</v>
      </c>
      <c r="D326" s="33">
        <v>10</v>
      </c>
      <c r="E326" s="33">
        <v>7</v>
      </c>
      <c r="F326" s="33">
        <v>0</v>
      </c>
      <c r="G326" s="33">
        <v>17</v>
      </c>
    </row>
    <row r="327" spans="2:7">
      <c r="B327" s="26" t="s">
        <v>970</v>
      </c>
      <c r="C327" s="33">
        <v>0</v>
      </c>
      <c r="D327" s="33">
        <v>12</v>
      </c>
      <c r="E327" s="33">
        <v>5</v>
      </c>
      <c r="F327" s="33">
        <v>1</v>
      </c>
      <c r="G327" s="33">
        <v>18</v>
      </c>
    </row>
    <row r="328" spans="2:7">
      <c r="B328" s="26" t="s">
        <v>972</v>
      </c>
      <c r="C328" s="33">
        <v>0</v>
      </c>
      <c r="D328" s="33">
        <v>9</v>
      </c>
      <c r="E328" s="33">
        <v>4</v>
      </c>
      <c r="F328" s="33">
        <v>0</v>
      </c>
      <c r="G328" s="33">
        <v>13</v>
      </c>
    </row>
    <row r="329" spans="2:7">
      <c r="B329" s="26" t="s">
        <v>973</v>
      </c>
      <c r="C329" s="33">
        <v>0</v>
      </c>
      <c r="D329" s="33">
        <v>13</v>
      </c>
      <c r="E329" s="33">
        <v>4</v>
      </c>
      <c r="F329" s="33">
        <v>1</v>
      </c>
      <c r="G329" s="33">
        <v>18</v>
      </c>
    </row>
    <row r="330" spans="2:7">
      <c r="B330" s="26" t="s">
        <v>976</v>
      </c>
      <c r="C330" s="33">
        <v>0</v>
      </c>
      <c r="D330" s="33">
        <v>14</v>
      </c>
      <c r="E330" s="33">
        <v>10</v>
      </c>
      <c r="F330" s="33">
        <v>2</v>
      </c>
      <c r="G330" s="33">
        <v>26</v>
      </c>
    </row>
    <row r="331" spans="2:7">
      <c r="B331" s="26" t="s">
        <v>979</v>
      </c>
      <c r="C331" s="33">
        <v>0</v>
      </c>
      <c r="D331" s="33">
        <v>19</v>
      </c>
      <c r="E331" s="33">
        <v>9</v>
      </c>
      <c r="F331" s="33">
        <f>$F$134</f>
        <v>0</v>
      </c>
      <c r="G331" s="33">
        <v>29</v>
      </c>
    </row>
    <row r="332" spans="2:7">
      <c r="B332" s="26" t="s">
        <v>981</v>
      </c>
      <c r="C332" s="33">
        <v>0</v>
      </c>
      <c r="D332" s="33">
        <v>14</v>
      </c>
      <c r="E332" s="33">
        <v>11</v>
      </c>
      <c r="F332" s="33">
        <v>1</v>
      </c>
      <c r="G332" s="33">
        <v>26</v>
      </c>
    </row>
    <row r="333" spans="2:7">
      <c r="B333" s="26" t="s">
        <v>984</v>
      </c>
      <c r="C333" s="33">
        <v>0</v>
      </c>
      <c r="D333" s="33">
        <v>15</v>
      </c>
      <c r="E333" s="33">
        <v>8</v>
      </c>
      <c r="F333" s="33">
        <v>2</v>
      </c>
      <c r="G333" s="33">
        <v>25</v>
      </c>
    </row>
    <row r="334" spans="2:7">
      <c r="B334" s="26" t="s">
        <v>986</v>
      </c>
      <c r="C334" s="33">
        <v>0</v>
      </c>
      <c r="D334" s="33">
        <v>14</v>
      </c>
      <c r="E334" s="33">
        <v>12</v>
      </c>
      <c r="F334" s="33">
        <v>0</v>
      </c>
      <c r="G334" s="33">
        <v>26</v>
      </c>
    </row>
    <row r="335" spans="2:7">
      <c r="B335" s="26" t="s">
        <v>988</v>
      </c>
      <c r="C335" s="33">
        <v>0</v>
      </c>
      <c r="D335" s="33">
        <v>14</v>
      </c>
      <c r="E335" s="33">
        <v>11</v>
      </c>
      <c r="F335" s="33">
        <v>0</v>
      </c>
      <c r="G335" s="33">
        <v>25</v>
      </c>
    </row>
    <row r="336" spans="2:7">
      <c r="B336" s="26" t="s">
        <v>990</v>
      </c>
      <c r="C336" s="33">
        <v>0</v>
      </c>
      <c r="D336" s="33">
        <v>12</v>
      </c>
      <c r="E336" s="33">
        <v>7</v>
      </c>
      <c r="F336" s="33">
        <v>0</v>
      </c>
      <c r="G336" s="33">
        <v>19</v>
      </c>
    </row>
    <row r="337" spans="2:7">
      <c r="B337" s="26" t="s">
        <v>991</v>
      </c>
      <c r="C337" s="33">
        <v>0</v>
      </c>
      <c r="D337" s="33">
        <v>6</v>
      </c>
      <c r="E337" s="33">
        <v>11</v>
      </c>
      <c r="F337" s="33">
        <v>0</v>
      </c>
      <c r="G337" s="33">
        <v>17</v>
      </c>
    </row>
    <row r="338" spans="2:7">
      <c r="B338" s="26" t="s">
        <v>994</v>
      </c>
      <c r="C338" s="33">
        <v>0</v>
      </c>
      <c r="D338" s="33">
        <v>9</v>
      </c>
      <c r="E338" s="33">
        <v>8</v>
      </c>
      <c r="F338" s="33">
        <v>2</v>
      </c>
      <c r="G338" s="33">
        <v>19</v>
      </c>
    </row>
    <row r="339" spans="2:7">
      <c r="B339" s="26" t="s">
        <v>995</v>
      </c>
      <c r="C339" s="33">
        <v>0</v>
      </c>
      <c r="D339" s="33">
        <v>15</v>
      </c>
      <c r="E339" s="33">
        <v>9</v>
      </c>
      <c r="F339" s="33">
        <v>3</v>
      </c>
      <c r="G339" s="33">
        <v>27</v>
      </c>
    </row>
    <row r="340" spans="2:7">
      <c r="B340" s="26" t="s">
        <v>997</v>
      </c>
      <c r="C340" s="33">
        <v>0</v>
      </c>
      <c r="D340" s="33">
        <v>10</v>
      </c>
      <c r="E340" s="33">
        <v>11</v>
      </c>
      <c r="F340" s="33">
        <v>2</v>
      </c>
      <c r="G340" s="33">
        <v>23</v>
      </c>
    </row>
    <row r="341" spans="2:7">
      <c r="B341" s="26" t="s">
        <v>999</v>
      </c>
      <c r="C341" s="33">
        <v>0</v>
      </c>
      <c r="D341" s="33">
        <v>11</v>
      </c>
      <c r="E341" s="33">
        <v>6</v>
      </c>
      <c r="F341" s="33">
        <v>0</v>
      </c>
      <c r="G341" s="33">
        <v>17</v>
      </c>
    </row>
    <row r="342" spans="2:7">
      <c r="B342" s="26" t="s">
        <v>1001</v>
      </c>
      <c r="C342" s="33">
        <v>0</v>
      </c>
      <c r="D342" s="33">
        <v>14</v>
      </c>
      <c r="E342" s="33">
        <v>11</v>
      </c>
      <c r="F342" s="33">
        <v>0</v>
      </c>
      <c r="G342" s="33">
        <v>25</v>
      </c>
    </row>
    <row r="343" spans="2:7">
      <c r="B343" s="26" t="s">
        <v>1002</v>
      </c>
      <c r="C343" s="33">
        <v>0</v>
      </c>
      <c r="D343" s="33">
        <v>13</v>
      </c>
      <c r="E343" s="33">
        <v>10</v>
      </c>
      <c r="F343" s="33">
        <v>0</v>
      </c>
      <c r="G343" s="33">
        <v>23</v>
      </c>
    </row>
    <row r="344" spans="2:7">
      <c r="B344" s="26" t="s">
        <v>1006</v>
      </c>
      <c r="C344" s="33">
        <v>0</v>
      </c>
      <c r="D344" s="33">
        <v>17</v>
      </c>
      <c r="E344" s="33">
        <v>6</v>
      </c>
      <c r="F344" s="33">
        <v>1</v>
      </c>
      <c r="G344" s="33">
        <v>24</v>
      </c>
    </row>
    <row r="345" spans="2:7">
      <c r="B345" s="26" t="s">
        <v>1007</v>
      </c>
      <c r="C345" s="33">
        <v>0</v>
      </c>
      <c r="D345" s="33">
        <v>18</v>
      </c>
      <c r="E345" s="33">
        <v>8</v>
      </c>
      <c r="F345" s="33">
        <v>1</v>
      </c>
      <c r="G345" s="33">
        <v>27</v>
      </c>
    </row>
    <row r="346" spans="2:7">
      <c r="B346" s="26" t="s">
        <v>1009</v>
      </c>
      <c r="C346" s="33">
        <v>0</v>
      </c>
      <c r="D346" s="33">
        <v>23</v>
      </c>
      <c r="E346" s="33">
        <v>11</v>
      </c>
      <c r="F346" s="33">
        <v>0</v>
      </c>
      <c r="G346" s="33">
        <v>34</v>
      </c>
    </row>
    <row r="347" spans="2:7">
      <c r="B347" s="26" t="s">
        <v>1011</v>
      </c>
      <c r="C347" s="33">
        <v>0</v>
      </c>
      <c r="D347" s="33">
        <v>30</v>
      </c>
      <c r="E347" s="33">
        <v>19</v>
      </c>
      <c r="F347" s="33">
        <v>1</v>
      </c>
      <c r="G347" s="33">
        <v>50</v>
      </c>
    </row>
    <row r="348" spans="2:7">
      <c r="B348" s="26" t="s">
        <v>1013</v>
      </c>
      <c r="C348" s="33">
        <v>0</v>
      </c>
      <c r="D348" s="33">
        <v>26</v>
      </c>
      <c r="E348" s="33">
        <v>14</v>
      </c>
      <c r="F348" s="33">
        <v>0</v>
      </c>
      <c r="G348" s="33">
        <v>40</v>
      </c>
    </row>
    <row r="349" spans="2:7">
      <c r="B349" s="26" t="s">
        <v>1016</v>
      </c>
      <c r="C349" s="33">
        <v>0</v>
      </c>
      <c r="D349" s="33">
        <f>$D$134</f>
        <v>3</v>
      </c>
      <c r="E349" s="33">
        <f>$E$134</f>
        <v>6</v>
      </c>
      <c r="F349" s="33">
        <f>$F$134</f>
        <v>0</v>
      </c>
      <c r="G349" s="33">
        <f>$G$134</f>
        <v>11</v>
      </c>
    </row>
    <row r="350" spans="2:7">
      <c r="B350" s="26" t="s">
        <v>1017</v>
      </c>
      <c r="C350" s="33">
        <v>0</v>
      </c>
      <c r="D350" s="33">
        <v>26</v>
      </c>
      <c r="E350" s="33">
        <v>9</v>
      </c>
      <c r="F350" s="33">
        <v>0</v>
      </c>
      <c r="G350" s="33">
        <v>35</v>
      </c>
    </row>
    <row r="351" spans="2:7">
      <c r="B351" s="26" t="s">
        <v>1020</v>
      </c>
      <c r="C351" s="33">
        <v>0</v>
      </c>
      <c r="D351" s="33">
        <v>13</v>
      </c>
      <c r="E351" s="33">
        <v>6</v>
      </c>
      <c r="F351" s="33">
        <v>3</v>
      </c>
      <c r="G351" s="33">
        <f t="shared" ref="G351:G361" si="0">C351+D351+E351+F351</f>
        <v>22</v>
      </c>
    </row>
    <row r="352" spans="2:7">
      <c r="B352" s="26" t="s">
        <v>1021</v>
      </c>
      <c r="C352" s="33">
        <v>0</v>
      </c>
      <c r="D352" s="33">
        <v>14</v>
      </c>
      <c r="E352" s="33">
        <v>14</v>
      </c>
      <c r="F352" s="33">
        <v>2</v>
      </c>
      <c r="G352" s="33">
        <f t="shared" si="0"/>
        <v>30</v>
      </c>
    </row>
    <row r="353" spans="2:7">
      <c r="B353" s="26" t="s">
        <v>1023</v>
      </c>
      <c r="C353" s="33">
        <v>0</v>
      </c>
      <c r="D353" s="33">
        <v>26</v>
      </c>
      <c r="E353" s="33">
        <v>25</v>
      </c>
      <c r="F353" s="33">
        <v>1</v>
      </c>
      <c r="G353" s="33">
        <f t="shared" si="0"/>
        <v>52</v>
      </c>
    </row>
    <row r="354" spans="2:7">
      <c r="B354" s="26" t="s">
        <v>1026</v>
      </c>
      <c r="C354" s="33">
        <v>0</v>
      </c>
      <c r="D354" s="33">
        <v>26</v>
      </c>
      <c r="E354" s="33">
        <v>25</v>
      </c>
      <c r="F354" s="33">
        <v>1</v>
      </c>
      <c r="G354" s="33">
        <f t="shared" si="0"/>
        <v>52</v>
      </c>
    </row>
    <row r="355" spans="2:7">
      <c r="B355" s="26" t="s">
        <v>1027</v>
      </c>
      <c r="C355" s="33">
        <v>0</v>
      </c>
      <c r="D355" s="33">
        <v>22</v>
      </c>
      <c r="E355" s="33">
        <v>24</v>
      </c>
      <c r="F355" s="33">
        <v>6</v>
      </c>
      <c r="G355" s="33">
        <f t="shared" si="0"/>
        <v>52</v>
      </c>
    </row>
    <row r="356" spans="2:7">
      <c r="B356" s="26" t="s">
        <v>1029</v>
      </c>
      <c r="C356" s="33">
        <v>0</v>
      </c>
      <c r="D356" s="33">
        <v>22</v>
      </c>
      <c r="E356" s="33">
        <v>26</v>
      </c>
      <c r="F356" s="33">
        <v>11</v>
      </c>
      <c r="G356" s="33">
        <f t="shared" si="0"/>
        <v>59</v>
      </c>
    </row>
    <row r="357" spans="2:7">
      <c r="B357" s="26" t="s">
        <v>1031</v>
      </c>
      <c r="C357" s="33">
        <v>0</v>
      </c>
      <c r="D357" s="33">
        <v>16</v>
      </c>
      <c r="E357" s="33">
        <v>29</v>
      </c>
      <c r="F357" s="33">
        <v>10</v>
      </c>
      <c r="G357" s="33">
        <f t="shared" si="0"/>
        <v>55</v>
      </c>
    </row>
    <row r="358" spans="2:7">
      <c r="B358" s="26" t="s">
        <v>1033</v>
      </c>
      <c r="C358" s="33">
        <v>0</v>
      </c>
      <c r="D358" s="33">
        <v>16</v>
      </c>
      <c r="E358" s="33">
        <v>29</v>
      </c>
      <c r="F358" s="33">
        <v>10</v>
      </c>
      <c r="G358" s="33">
        <f t="shared" si="0"/>
        <v>55</v>
      </c>
    </row>
    <row r="359" spans="2:7">
      <c r="B359" s="26" t="s">
        <v>1035</v>
      </c>
      <c r="C359" s="33">
        <v>0</v>
      </c>
      <c r="D359" s="33">
        <v>25</v>
      </c>
      <c r="E359" s="33">
        <v>33</v>
      </c>
      <c r="F359" s="33">
        <v>3</v>
      </c>
      <c r="G359" s="33">
        <f t="shared" si="0"/>
        <v>61</v>
      </c>
    </row>
    <row r="360" spans="2:7">
      <c r="B360" s="26" t="s">
        <v>1037</v>
      </c>
      <c r="C360" s="33">
        <v>0</v>
      </c>
      <c r="D360" s="33">
        <v>21</v>
      </c>
      <c r="E360" s="33">
        <v>33</v>
      </c>
      <c r="F360" s="33">
        <v>2</v>
      </c>
      <c r="G360" s="33">
        <f t="shared" si="0"/>
        <v>56</v>
      </c>
    </row>
    <row r="361" spans="2:7">
      <c r="B361" s="26" t="s">
        <v>1039</v>
      </c>
      <c r="C361" s="33">
        <v>0</v>
      </c>
      <c r="D361" s="33">
        <v>30</v>
      </c>
      <c r="E361" s="33">
        <v>36</v>
      </c>
      <c r="F361" s="33">
        <v>4</v>
      </c>
      <c r="G361" s="33">
        <f t="shared" si="0"/>
        <v>70</v>
      </c>
    </row>
    <row r="362" spans="2:7">
      <c r="B362" s="26" t="s">
        <v>1041</v>
      </c>
      <c r="C362" s="33">
        <v>0</v>
      </c>
      <c r="D362" s="33">
        <v>23</v>
      </c>
      <c r="E362" s="33">
        <v>25</v>
      </c>
      <c r="F362" s="33">
        <v>6</v>
      </c>
      <c r="G362" s="33">
        <v>54</v>
      </c>
    </row>
    <row r="363" spans="2:7">
      <c r="B363" s="26" t="s">
        <v>1044</v>
      </c>
      <c r="C363" s="33">
        <v>0</v>
      </c>
      <c r="D363" s="33">
        <v>23</v>
      </c>
      <c r="E363" s="33">
        <v>25</v>
      </c>
      <c r="F363" s="33">
        <v>5</v>
      </c>
      <c r="G363" s="33">
        <v>53</v>
      </c>
    </row>
    <row r="364" spans="2:7">
      <c r="B364" s="26" t="s">
        <v>1047</v>
      </c>
      <c r="C364" s="33">
        <v>0</v>
      </c>
      <c r="D364" s="33">
        <v>21</v>
      </c>
      <c r="E364" s="33">
        <v>21</v>
      </c>
      <c r="F364" s="33">
        <v>3</v>
      </c>
      <c r="G364" s="33">
        <v>45</v>
      </c>
    </row>
    <row r="365" spans="2:7">
      <c r="B365" s="26" t="s">
        <v>1050</v>
      </c>
      <c r="C365" s="33">
        <v>0</v>
      </c>
      <c r="D365" s="33">
        <v>38</v>
      </c>
      <c r="E365" s="33">
        <v>18</v>
      </c>
      <c r="F365" s="33">
        <v>5</v>
      </c>
      <c r="G365" s="33">
        <v>61</v>
      </c>
    </row>
    <row r="366" spans="2:7">
      <c r="B366" s="26" t="s">
        <v>1052</v>
      </c>
      <c r="C366" s="33">
        <v>0</v>
      </c>
      <c r="D366" s="33">
        <v>38</v>
      </c>
      <c r="E366" s="33">
        <v>18</v>
      </c>
      <c r="F366" s="33">
        <v>5</v>
      </c>
      <c r="G366" s="33">
        <v>61</v>
      </c>
    </row>
    <row r="367" spans="2:7">
      <c r="B367" s="26" t="s">
        <v>1056</v>
      </c>
      <c r="C367" s="33">
        <v>0</v>
      </c>
      <c r="D367" s="33">
        <v>33</v>
      </c>
      <c r="E367" s="33">
        <v>15</v>
      </c>
      <c r="F367" s="33">
        <v>5</v>
      </c>
      <c r="G367" s="33">
        <v>53</v>
      </c>
    </row>
    <row r="368" spans="2:7">
      <c r="B368" s="26" t="s">
        <v>1059</v>
      </c>
      <c r="C368" s="33">
        <v>0</v>
      </c>
      <c r="D368" s="33">
        <v>30</v>
      </c>
      <c r="E368" s="33">
        <v>19</v>
      </c>
      <c r="F368" s="33">
        <v>5</v>
      </c>
      <c r="G368" s="33">
        <v>54</v>
      </c>
    </row>
    <row r="369" spans="2:7">
      <c r="B369" s="26" t="s">
        <v>1062</v>
      </c>
      <c r="C369" s="33">
        <v>0</v>
      </c>
      <c r="D369" s="33">
        <v>31</v>
      </c>
      <c r="E369" s="33">
        <v>25</v>
      </c>
      <c r="F369" s="33">
        <v>5</v>
      </c>
      <c r="G369" s="33">
        <v>61</v>
      </c>
    </row>
    <row r="370" spans="2:7">
      <c r="B370" s="26" t="s">
        <v>1065</v>
      </c>
      <c r="C370" s="33">
        <v>0</v>
      </c>
      <c r="D370" s="33">
        <v>20</v>
      </c>
      <c r="E370" s="33">
        <v>22</v>
      </c>
      <c r="F370" s="33">
        <v>4</v>
      </c>
      <c r="G370" s="33">
        <v>46</v>
      </c>
    </row>
    <row r="371" spans="2:7">
      <c r="B371" s="26" t="s">
        <v>1077</v>
      </c>
      <c r="C371" s="33">
        <v>1</v>
      </c>
      <c r="D371" s="33">
        <v>21</v>
      </c>
      <c r="E371" s="33">
        <v>18</v>
      </c>
      <c r="F371" s="33">
        <v>1</v>
      </c>
      <c r="G371" s="33">
        <v>41</v>
      </c>
    </row>
    <row r="372" spans="2:7">
      <c r="B372" s="26" t="s">
        <v>1081</v>
      </c>
      <c r="C372" s="33">
        <v>1</v>
      </c>
      <c r="D372" s="33">
        <v>27</v>
      </c>
      <c r="E372" s="33">
        <v>11</v>
      </c>
      <c r="F372" s="33">
        <v>0</v>
      </c>
      <c r="G372" s="33">
        <v>39</v>
      </c>
    </row>
    <row r="373" spans="2:7">
      <c r="B373" s="26" t="s">
        <v>1084</v>
      </c>
      <c r="C373" s="33">
        <v>1</v>
      </c>
      <c r="D373" s="33">
        <v>14</v>
      </c>
      <c r="E373" s="33">
        <v>14</v>
      </c>
      <c r="F373" s="33">
        <v>0</v>
      </c>
      <c r="G373" s="33">
        <v>29</v>
      </c>
    </row>
    <row r="374" spans="2:7">
      <c r="B374" s="26" t="s">
        <v>1086</v>
      </c>
      <c r="C374" s="33">
        <v>2</v>
      </c>
      <c r="D374" s="33">
        <v>15</v>
      </c>
      <c r="E374" s="33">
        <v>17</v>
      </c>
      <c r="F374" s="33">
        <v>0</v>
      </c>
      <c r="G374" s="33">
        <v>34</v>
      </c>
    </row>
    <row r="375" spans="2:7">
      <c r="B375" s="26" t="s">
        <v>1089</v>
      </c>
      <c r="C375" s="33">
        <v>4</v>
      </c>
      <c r="D375" s="33">
        <v>18</v>
      </c>
      <c r="E375" s="33">
        <v>21</v>
      </c>
      <c r="F375" s="33">
        <v>0</v>
      </c>
      <c r="G375" s="33">
        <v>43</v>
      </c>
    </row>
    <row r="376" spans="2:7">
      <c r="B376" s="26" t="s">
        <v>1092</v>
      </c>
      <c r="C376" s="33">
        <v>10</v>
      </c>
      <c r="D376" s="33">
        <v>10</v>
      </c>
      <c r="E376" s="33">
        <v>18</v>
      </c>
      <c r="F376" s="33">
        <v>0</v>
      </c>
      <c r="G376" s="33">
        <v>38</v>
      </c>
    </row>
    <row r="377" spans="2:7">
      <c r="B377" s="26" t="s">
        <v>1095</v>
      </c>
      <c r="C377" s="33">
        <v>3</v>
      </c>
      <c r="D377" s="33">
        <v>19</v>
      </c>
      <c r="E377" s="33">
        <v>8</v>
      </c>
      <c r="F377" s="33">
        <v>1</v>
      </c>
      <c r="G377" s="33">
        <v>31</v>
      </c>
    </row>
    <row r="378" spans="2:7">
      <c r="B378" s="26" t="s">
        <v>1113</v>
      </c>
      <c r="C378" s="33">
        <v>7</v>
      </c>
      <c r="D378" s="33">
        <v>12</v>
      </c>
      <c r="E378" s="33">
        <v>21</v>
      </c>
      <c r="F378" s="33">
        <v>0</v>
      </c>
      <c r="G378" s="33">
        <v>40</v>
      </c>
    </row>
    <row r="379" spans="2:7">
      <c r="B379" s="26" t="s">
        <v>1116</v>
      </c>
      <c r="C379" s="33">
        <v>10</v>
      </c>
      <c r="D379" s="33">
        <v>14</v>
      </c>
      <c r="E379" s="33">
        <v>9</v>
      </c>
      <c r="F379" s="33">
        <v>1</v>
      </c>
      <c r="G379" s="33">
        <v>34</v>
      </c>
    </row>
    <row r="380" spans="2:7">
      <c r="B380" s="26" t="s">
        <v>1119</v>
      </c>
      <c r="C380" s="33">
        <v>11</v>
      </c>
      <c r="D380" s="33">
        <v>7</v>
      </c>
      <c r="E380" s="33">
        <v>5</v>
      </c>
      <c r="F380" s="33">
        <v>0</v>
      </c>
      <c r="G380" s="33">
        <v>23</v>
      </c>
    </row>
    <row r="381" spans="2:7">
      <c r="B381" s="26" t="s">
        <v>1122</v>
      </c>
      <c r="C381" s="33">
        <v>13</v>
      </c>
      <c r="D381" s="33">
        <v>6</v>
      </c>
      <c r="E381" s="33">
        <v>6</v>
      </c>
      <c r="F381" s="33">
        <v>0</v>
      </c>
      <c r="G381" s="33">
        <v>25</v>
      </c>
    </row>
    <row r="382" spans="2:7">
      <c r="B382" s="26" t="s">
        <v>1125</v>
      </c>
      <c r="C382" s="33">
        <v>10</v>
      </c>
      <c r="D382" s="33">
        <v>2</v>
      </c>
      <c r="E382" s="33">
        <v>8</v>
      </c>
      <c r="F382" s="33">
        <v>0</v>
      </c>
      <c r="G382" s="33">
        <v>20</v>
      </c>
    </row>
    <row r="383" spans="2:7">
      <c r="B383" s="26" t="s">
        <v>1129</v>
      </c>
      <c r="C383" s="33">
        <v>10</v>
      </c>
      <c r="D383" s="33">
        <v>2</v>
      </c>
      <c r="E383" s="33">
        <v>8</v>
      </c>
      <c r="F383" s="33">
        <v>0</v>
      </c>
      <c r="G383" s="33">
        <v>20</v>
      </c>
    </row>
    <row r="384" spans="2:7">
      <c r="B384" s="26" t="s">
        <v>1131</v>
      </c>
      <c r="C384" s="33">
        <v>10</v>
      </c>
      <c r="D384" s="33">
        <v>2</v>
      </c>
      <c r="E384" s="33">
        <v>8</v>
      </c>
      <c r="F384" s="33">
        <v>0</v>
      </c>
      <c r="G384" s="33">
        <v>20</v>
      </c>
    </row>
    <row r="385" spans="1:7">
      <c r="B385" s="26" t="s">
        <v>1133</v>
      </c>
      <c r="C385" s="33">
        <v>8</v>
      </c>
      <c r="D385" s="33">
        <v>9</v>
      </c>
      <c r="E385" s="33">
        <v>10</v>
      </c>
      <c r="F385" s="33">
        <v>0</v>
      </c>
      <c r="G385" s="33">
        <v>27</v>
      </c>
    </row>
    <row r="386" spans="1:7">
      <c r="B386" s="26" t="s">
        <v>1137</v>
      </c>
      <c r="C386" s="33">
        <v>8</v>
      </c>
      <c r="D386" s="33">
        <v>9</v>
      </c>
      <c r="E386" s="33">
        <v>10</v>
      </c>
      <c r="F386" s="33">
        <v>0</v>
      </c>
      <c r="G386" s="33">
        <v>27</v>
      </c>
    </row>
    <row r="387" spans="1:7">
      <c r="B387" s="26" t="s">
        <v>1140</v>
      </c>
      <c r="C387" s="33">
        <v>7</v>
      </c>
      <c r="D387" s="33">
        <v>13</v>
      </c>
      <c r="E387" s="33">
        <v>15</v>
      </c>
      <c r="F387" s="33">
        <v>0</v>
      </c>
      <c r="G387" s="33">
        <v>35</v>
      </c>
    </row>
    <row r="388" spans="1:7">
      <c r="B388" s="26" t="s">
        <v>1143</v>
      </c>
      <c r="C388" s="33">
        <v>28</v>
      </c>
      <c r="D388" s="33">
        <v>9</v>
      </c>
      <c r="E388" s="33">
        <v>2</v>
      </c>
      <c r="F388" s="33">
        <v>0</v>
      </c>
      <c r="G388" s="33">
        <v>39</v>
      </c>
    </row>
    <row r="389" spans="1:7">
      <c r="B389" s="26" t="s">
        <v>1146</v>
      </c>
      <c r="C389" s="33">
        <v>16</v>
      </c>
      <c r="D389" s="33">
        <v>10</v>
      </c>
      <c r="E389" s="33">
        <v>5</v>
      </c>
      <c r="F389" s="33">
        <v>0</v>
      </c>
      <c r="G389" s="33">
        <v>31</v>
      </c>
    </row>
    <row r="390" spans="1:7">
      <c r="B390" s="26" t="s">
        <v>1153</v>
      </c>
      <c r="C390" s="33">
        <v>17</v>
      </c>
      <c r="D390" s="33">
        <v>12</v>
      </c>
      <c r="E390" s="33">
        <v>7</v>
      </c>
      <c r="F390" s="33">
        <v>0</v>
      </c>
      <c r="G390" s="33">
        <v>36</v>
      </c>
    </row>
    <row r="391" spans="1:7">
      <c r="B391" s="26" t="s">
        <v>1161</v>
      </c>
      <c r="C391" s="33">
        <v>12</v>
      </c>
      <c r="D391" s="33">
        <v>9</v>
      </c>
      <c r="E391" s="33">
        <v>8</v>
      </c>
      <c r="F391" s="33">
        <v>1</v>
      </c>
      <c r="G391" s="33">
        <v>36</v>
      </c>
    </row>
    <row r="392" spans="1:7">
      <c r="B392" s="26" t="s">
        <v>1171</v>
      </c>
      <c r="C392" s="33">
        <v>11</v>
      </c>
      <c r="D392" s="33">
        <v>12</v>
      </c>
      <c r="E392" s="33">
        <v>1</v>
      </c>
      <c r="F392" s="33">
        <v>0</v>
      </c>
      <c r="G392" s="33">
        <v>24</v>
      </c>
    </row>
    <row r="393" spans="1:7">
      <c r="B393" s="26" t="s">
        <v>1178</v>
      </c>
      <c r="C393" s="33">
        <v>3</v>
      </c>
      <c r="D393" s="33">
        <v>6</v>
      </c>
      <c r="E393" s="33">
        <v>1</v>
      </c>
      <c r="F393" s="33">
        <v>0</v>
      </c>
      <c r="G393" s="33">
        <v>10</v>
      </c>
    </row>
    <row r="394" spans="1:7">
      <c r="B394" s="26" t="s">
        <v>1181</v>
      </c>
      <c r="C394" s="33">
        <v>13</v>
      </c>
      <c r="D394" s="33">
        <v>5</v>
      </c>
      <c r="E394" s="33">
        <v>3</v>
      </c>
      <c r="F394" s="33">
        <v>0</v>
      </c>
      <c r="G394" s="33">
        <v>21</v>
      </c>
    </row>
    <row r="395" spans="1:7">
      <c r="B395" s="26" t="s">
        <v>1183</v>
      </c>
      <c r="C395" s="33">
        <v>14</v>
      </c>
      <c r="D395" s="33">
        <v>7</v>
      </c>
      <c r="E395" s="33">
        <v>3</v>
      </c>
      <c r="F395" s="33">
        <v>0</v>
      </c>
      <c r="G395" s="33">
        <v>24</v>
      </c>
    </row>
    <row r="396" spans="1:7">
      <c r="B396" s="26" t="s">
        <v>1188</v>
      </c>
      <c r="C396" s="33">
        <v>11</v>
      </c>
      <c r="D396" s="33">
        <v>6</v>
      </c>
      <c r="E396" s="33">
        <v>10</v>
      </c>
      <c r="F396" s="33">
        <v>0</v>
      </c>
      <c r="G396" s="33">
        <v>27</v>
      </c>
    </row>
    <row r="397" spans="1:7">
      <c r="B397" s="26" t="s">
        <v>1190</v>
      </c>
      <c r="C397" s="33">
        <v>8</v>
      </c>
      <c r="D397" s="33">
        <v>9</v>
      </c>
      <c r="E397" s="33">
        <v>6</v>
      </c>
      <c r="F397" s="33">
        <v>0</v>
      </c>
      <c r="G397" s="33">
        <v>23</v>
      </c>
    </row>
    <row r="398" spans="1:7">
      <c r="B398" s="26" t="s">
        <v>1195</v>
      </c>
      <c r="C398" s="33">
        <v>2</v>
      </c>
      <c r="D398" s="33">
        <v>8</v>
      </c>
      <c r="E398" s="33">
        <v>3</v>
      </c>
      <c r="F398" s="33">
        <v>0</v>
      </c>
      <c r="G398" s="33">
        <v>13</v>
      </c>
    </row>
    <row r="399" spans="1:7">
      <c r="B399" s="26" t="s">
        <v>1198</v>
      </c>
      <c r="C399" s="33">
        <v>7</v>
      </c>
      <c r="D399" s="33">
        <v>10</v>
      </c>
      <c r="E399" s="33">
        <v>5</v>
      </c>
      <c r="F399" s="33">
        <v>0</v>
      </c>
      <c r="G399" s="33">
        <v>22</v>
      </c>
    </row>
    <row r="400" spans="1:7">
      <c r="A400" s="348"/>
      <c r="B400" s="26" t="s">
        <v>1201</v>
      </c>
      <c r="C400" s="33">
        <v>6</v>
      </c>
      <c r="D400" s="33">
        <v>8</v>
      </c>
      <c r="E400" s="33">
        <v>3</v>
      </c>
      <c r="F400" s="33">
        <v>0</v>
      </c>
      <c r="G400" s="33">
        <v>17</v>
      </c>
    </row>
    <row r="401" spans="1:7">
      <c r="A401" s="348"/>
      <c r="B401" s="26" t="s">
        <v>1206</v>
      </c>
      <c r="C401" s="33">
        <f>$C$134</f>
        <v>2</v>
      </c>
      <c r="D401" s="33">
        <f>$D$134</f>
        <v>3</v>
      </c>
      <c r="E401" s="33">
        <f>$E$134</f>
        <v>6</v>
      </c>
      <c r="F401" s="33">
        <f>$F$134</f>
        <v>0</v>
      </c>
      <c r="G401" s="33">
        <f>$G$134</f>
        <v>11</v>
      </c>
    </row>
    <row r="403" spans="1:7">
      <c r="B403" s="34" t="s">
        <v>511</v>
      </c>
      <c r="C403" s="35">
        <f>SUM(C400-C399)/C399</f>
        <v>-0.14285714285714285</v>
      </c>
      <c r="D403" s="35">
        <f t="shared" ref="D403:G403" si="1">SUM(D400-D399)/D399</f>
        <v>-0.2</v>
      </c>
      <c r="E403" s="35">
        <f t="shared" si="1"/>
        <v>-0.4</v>
      </c>
      <c r="F403" s="35" t="e">
        <f t="shared" si="1"/>
        <v>#DIV/0!</v>
      </c>
      <c r="G403" s="35">
        <f t="shared" si="1"/>
        <v>-0.22727272727272727</v>
      </c>
    </row>
    <row r="404" spans="1:7">
      <c r="B404" s="34" t="s">
        <v>512</v>
      </c>
      <c r="C404" s="35">
        <f>SUM(C398-C394)/C394</f>
        <v>-0.84615384615384615</v>
      </c>
      <c r="D404" s="35">
        <f>SUM(D398-D394)/D394</f>
        <v>0.6</v>
      </c>
      <c r="E404" s="35">
        <f>SUM(E398-E394)/E394</f>
        <v>0</v>
      </c>
      <c r="F404" s="35" t="e">
        <f>SUM(F398-F394)/F394</f>
        <v>#DIV/0!</v>
      </c>
      <c r="G404" s="35">
        <f>SUM(G398-G394)/G394</f>
        <v>-0.38095238095238093</v>
      </c>
    </row>
    <row r="407" spans="1:7" ht="34.5">
      <c r="A407" s="25" t="s">
        <v>162</v>
      </c>
      <c r="B407" s="26" t="s">
        <v>186</v>
      </c>
      <c r="C407" s="99" t="s">
        <v>1068</v>
      </c>
      <c r="D407" s="27" t="s">
        <v>1069</v>
      </c>
      <c r="E407" s="27" t="s">
        <v>1070</v>
      </c>
      <c r="F407" s="27" t="s">
        <v>1071</v>
      </c>
      <c r="G407" s="27" t="s">
        <v>160</v>
      </c>
    </row>
    <row r="408" spans="1:7">
      <c r="B408" s="26" t="s">
        <v>332</v>
      </c>
      <c r="C408" s="33">
        <v>0</v>
      </c>
      <c r="D408" s="33">
        <v>16</v>
      </c>
      <c r="E408" s="33">
        <v>10</v>
      </c>
      <c r="F408" s="33">
        <v>1</v>
      </c>
      <c r="G408" s="33">
        <v>27</v>
      </c>
    </row>
    <row r="409" spans="1:7">
      <c r="B409" s="26" t="s">
        <v>333</v>
      </c>
      <c r="C409" s="33">
        <v>0</v>
      </c>
      <c r="D409" s="33">
        <v>14</v>
      </c>
      <c r="E409" s="33">
        <v>12</v>
      </c>
      <c r="F409" s="33">
        <v>0</v>
      </c>
      <c r="G409" s="33">
        <v>26</v>
      </c>
    </row>
    <row r="410" spans="1:7">
      <c r="B410" s="26" t="s">
        <v>334</v>
      </c>
      <c r="C410" s="33">
        <v>0</v>
      </c>
      <c r="D410" s="33">
        <v>10</v>
      </c>
      <c r="E410" s="33">
        <v>10</v>
      </c>
      <c r="F410" s="33">
        <v>0</v>
      </c>
      <c r="G410" s="33">
        <v>20</v>
      </c>
    </row>
    <row r="411" spans="1:7">
      <c r="B411" s="26" t="s">
        <v>335</v>
      </c>
      <c r="C411" s="33">
        <v>0</v>
      </c>
      <c r="D411" s="33">
        <v>22</v>
      </c>
      <c r="E411" s="33">
        <v>5</v>
      </c>
      <c r="F411" s="33">
        <v>1</v>
      </c>
      <c r="G411" s="33">
        <v>28</v>
      </c>
    </row>
    <row r="412" spans="1:7">
      <c r="B412" s="26" t="s">
        <v>336</v>
      </c>
      <c r="C412" s="33">
        <v>0</v>
      </c>
      <c r="D412" s="33">
        <v>20</v>
      </c>
      <c r="E412" s="33">
        <v>11</v>
      </c>
      <c r="F412" s="33">
        <v>0</v>
      </c>
      <c r="G412" s="33">
        <v>31</v>
      </c>
    </row>
    <row r="413" spans="1:7">
      <c r="B413" s="26" t="s">
        <v>337</v>
      </c>
      <c r="C413" s="33">
        <v>0</v>
      </c>
      <c r="D413" s="33">
        <v>11</v>
      </c>
      <c r="E413" s="33">
        <v>10</v>
      </c>
      <c r="F413" s="33">
        <v>0</v>
      </c>
      <c r="G413" s="33">
        <v>21</v>
      </c>
    </row>
    <row r="414" spans="1:7">
      <c r="B414" s="26" t="s">
        <v>338</v>
      </c>
      <c r="C414" s="33">
        <v>0</v>
      </c>
      <c r="D414" s="33">
        <v>12</v>
      </c>
      <c r="E414" s="33">
        <v>12</v>
      </c>
      <c r="F414" s="33">
        <v>0</v>
      </c>
      <c r="G414" s="33">
        <v>24</v>
      </c>
    </row>
    <row r="415" spans="1:7">
      <c r="B415" s="26" t="s">
        <v>339</v>
      </c>
      <c r="C415" s="33">
        <v>0</v>
      </c>
      <c r="D415" s="33">
        <v>20</v>
      </c>
      <c r="E415" s="33">
        <v>11</v>
      </c>
      <c r="F415" s="33">
        <v>1</v>
      </c>
      <c r="G415" s="33">
        <v>32</v>
      </c>
    </row>
    <row r="416" spans="1:7">
      <c r="B416" s="26" t="s">
        <v>340</v>
      </c>
      <c r="C416" s="33">
        <v>0</v>
      </c>
      <c r="D416" s="33">
        <v>26</v>
      </c>
      <c r="E416" s="33">
        <v>8</v>
      </c>
      <c r="F416" s="33">
        <v>1</v>
      </c>
      <c r="G416" s="33">
        <v>35</v>
      </c>
    </row>
    <row r="417" spans="2:7">
      <c r="B417" s="26" t="s">
        <v>341</v>
      </c>
      <c r="C417" s="33">
        <v>0</v>
      </c>
      <c r="D417" s="33">
        <v>20</v>
      </c>
      <c r="E417" s="33">
        <v>16</v>
      </c>
      <c r="F417" s="33">
        <v>2</v>
      </c>
      <c r="G417" s="33">
        <v>38</v>
      </c>
    </row>
    <row r="418" spans="2:7">
      <c r="B418" s="26" t="s">
        <v>342</v>
      </c>
      <c r="C418" s="33">
        <v>0</v>
      </c>
      <c r="D418" s="33">
        <v>19</v>
      </c>
      <c r="E418" s="33">
        <v>16</v>
      </c>
      <c r="F418" s="33">
        <v>2</v>
      </c>
      <c r="G418" s="33">
        <v>37</v>
      </c>
    </row>
    <row r="419" spans="2:7">
      <c r="B419" s="26" t="s">
        <v>343</v>
      </c>
      <c r="C419" s="33">
        <v>0</v>
      </c>
      <c r="D419" s="33">
        <v>19</v>
      </c>
      <c r="E419" s="33">
        <v>16</v>
      </c>
      <c r="F419" s="33">
        <v>2</v>
      </c>
      <c r="G419" s="33">
        <v>37</v>
      </c>
    </row>
    <row r="420" spans="2:7">
      <c r="B420" s="26" t="s">
        <v>344</v>
      </c>
      <c r="C420" s="33">
        <v>0</v>
      </c>
      <c r="D420" s="33">
        <v>21</v>
      </c>
      <c r="E420" s="33">
        <v>10</v>
      </c>
      <c r="F420" s="33">
        <v>2</v>
      </c>
      <c r="G420" s="33">
        <v>33</v>
      </c>
    </row>
    <row r="421" spans="2:7">
      <c r="B421" s="26" t="s">
        <v>345</v>
      </c>
      <c r="C421" s="33">
        <v>0</v>
      </c>
      <c r="D421" s="33">
        <v>17</v>
      </c>
      <c r="E421" s="33">
        <v>7</v>
      </c>
      <c r="F421" s="33">
        <v>1</v>
      </c>
      <c r="G421" s="33">
        <v>25</v>
      </c>
    </row>
    <row r="422" spans="2:7">
      <c r="B422" s="26" t="s">
        <v>346</v>
      </c>
      <c r="C422" s="33">
        <v>0</v>
      </c>
      <c r="D422" s="33">
        <v>19</v>
      </c>
      <c r="E422" s="33">
        <v>14</v>
      </c>
      <c r="F422" s="33">
        <v>2</v>
      </c>
      <c r="G422" s="33">
        <v>35</v>
      </c>
    </row>
    <row r="423" spans="2:7">
      <c r="B423" s="26" t="s">
        <v>347</v>
      </c>
      <c r="C423" s="33">
        <v>0</v>
      </c>
      <c r="D423" s="33">
        <v>15</v>
      </c>
      <c r="E423" s="33">
        <v>11</v>
      </c>
      <c r="F423" s="33">
        <v>0</v>
      </c>
      <c r="G423" s="33">
        <v>26</v>
      </c>
    </row>
    <row r="424" spans="2:7">
      <c r="B424" s="26" t="s">
        <v>348</v>
      </c>
      <c r="C424" s="33">
        <v>0</v>
      </c>
      <c r="D424" s="33">
        <v>21</v>
      </c>
      <c r="E424" s="33">
        <v>14</v>
      </c>
      <c r="F424" s="33">
        <v>2</v>
      </c>
      <c r="G424" s="33">
        <v>37</v>
      </c>
    </row>
    <row r="425" spans="2:7">
      <c r="B425" s="26" t="s">
        <v>349</v>
      </c>
      <c r="C425" s="33">
        <v>0</v>
      </c>
      <c r="D425" s="33">
        <v>29</v>
      </c>
      <c r="E425" s="33">
        <v>8</v>
      </c>
      <c r="F425" s="33">
        <v>4</v>
      </c>
      <c r="G425" s="33">
        <v>41</v>
      </c>
    </row>
    <row r="426" spans="2:7">
      <c r="B426" s="26" t="s">
        <v>350</v>
      </c>
      <c r="C426" s="33">
        <v>0</v>
      </c>
      <c r="D426" s="33">
        <v>23</v>
      </c>
      <c r="E426" s="33">
        <v>14</v>
      </c>
      <c r="F426" s="33">
        <v>2</v>
      </c>
      <c r="G426" s="33">
        <v>39</v>
      </c>
    </row>
    <row r="427" spans="2:7">
      <c r="B427" s="26" t="s">
        <v>351</v>
      </c>
      <c r="C427" s="33">
        <v>0</v>
      </c>
      <c r="D427" s="33">
        <v>21</v>
      </c>
      <c r="E427" s="33">
        <v>9</v>
      </c>
      <c r="F427" s="33">
        <v>0</v>
      </c>
      <c r="G427" s="33">
        <v>30</v>
      </c>
    </row>
    <row r="428" spans="2:7">
      <c r="B428" s="26" t="s">
        <v>352</v>
      </c>
      <c r="C428" s="33">
        <v>0</v>
      </c>
      <c r="D428" s="33">
        <v>19</v>
      </c>
      <c r="E428" s="33">
        <v>11</v>
      </c>
      <c r="F428" s="33">
        <v>4</v>
      </c>
      <c r="G428" s="33">
        <v>34</v>
      </c>
    </row>
    <row r="429" spans="2:7">
      <c r="B429" s="26" t="s">
        <v>353</v>
      </c>
      <c r="C429" s="33">
        <v>0</v>
      </c>
      <c r="D429" s="33">
        <v>22</v>
      </c>
      <c r="E429" s="33">
        <v>10</v>
      </c>
      <c r="F429" s="33">
        <v>4</v>
      </c>
      <c r="G429" s="33">
        <v>36</v>
      </c>
    </row>
    <row r="430" spans="2:7">
      <c r="B430" s="26" t="s">
        <v>354</v>
      </c>
      <c r="C430" s="33">
        <v>0</v>
      </c>
      <c r="D430" s="33">
        <v>16</v>
      </c>
      <c r="E430" s="33">
        <v>14</v>
      </c>
      <c r="F430" s="33">
        <v>0</v>
      </c>
      <c r="G430" s="33">
        <v>30</v>
      </c>
    </row>
    <row r="431" spans="2:7">
      <c r="B431" s="26" t="s">
        <v>355</v>
      </c>
      <c r="C431" s="33">
        <v>0</v>
      </c>
      <c r="D431" s="33">
        <v>26</v>
      </c>
      <c r="E431" s="33">
        <v>12</v>
      </c>
      <c r="F431" s="33">
        <v>4</v>
      </c>
      <c r="G431" s="33">
        <v>42</v>
      </c>
    </row>
    <row r="432" spans="2:7">
      <c r="B432" s="26" t="s">
        <v>356</v>
      </c>
      <c r="C432" s="33">
        <v>0</v>
      </c>
      <c r="D432" s="33">
        <v>20</v>
      </c>
      <c r="E432" s="33">
        <v>8</v>
      </c>
      <c r="F432" s="33">
        <v>4</v>
      </c>
      <c r="G432" s="33">
        <v>32</v>
      </c>
    </row>
    <row r="433" spans="2:7">
      <c r="B433" s="26" t="s">
        <v>357</v>
      </c>
      <c r="C433" s="33">
        <v>0</v>
      </c>
      <c r="D433" s="33">
        <v>26</v>
      </c>
      <c r="E433" s="33">
        <v>11</v>
      </c>
      <c r="F433" s="33">
        <v>1</v>
      </c>
      <c r="G433" s="33">
        <v>38</v>
      </c>
    </row>
    <row r="434" spans="2:7">
      <c r="B434" s="26" t="s">
        <v>358</v>
      </c>
      <c r="C434" s="33">
        <v>0</v>
      </c>
      <c r="D434" s="33">
        <v>26</v>
      </c>
      <c r="E434" s="33">
        <v>11</v>
      </c>
      <c r="F434" s="33">
        <v>1</v>
      </c>
      <c r="G434" s="33">
        <v>38</v>
      </c>
    </row>
    <row r="435" spans="2:7">
      <c r="B435" s="26" t="s">
        <v>359</v>
      </c>
      <c r="C435" s="33">
        <v>0</v>
      </c>
      <c r="D435" s="33">
        <v>18</v>
      </c>
      <c r="E435" s="33">
        <v>15</v>
      </c>
      <c r="F435" s="33">
        <v>2</v>
      </c>
      <c r="G435" s="33">
        <v>35</v>
      </c>
    </row>
    <row r="436" spans="2:7">
      <c r="B436" s="26" t="s">
        <v>360</v>
      </c>
      <c r="C436" s="33">
        <v>0</v>
      </c>
      <c r="D436" s="33">
        <v>24</v>
      </c>
      <c r="E436" s="33">
        <v>16</v>
      </c>
      <c r="F436" s="33">
        <v>1</v>
      </c>
      <c r="G436" s="33">
        <v>41</v>
      </c>
    </row>
    <row r="437" spans="2:7">
      <c r="B437" s="26" t="s">
        <v>361</v>
      </c>
      <c r="C437" s="33">
        <v>0</v>
      </c>
      <c r="D437" s="33">
        <v>20</v>
      </c>
      <c r="E437" s="33">
        <v>14</v>
      </c>
      <c r="F437" s="33">
        <v>1</v>
      </c>
      <c r="G437" s="33">
        <v>35</v>
      </c>
    </row>
    <row r="438" spans="2:7">
      <c r="B438" s="26" t="s">
        <v>362</v>
      </c>
      <c r="C438" s="33">
        <v>0</v>
      </c>
      <c r="D438" s="33">
        <v>19</v>
      </c>
      <c r="E438" s="33">
        <v>8</v>
      </c>
      <c r="F438" s="33">
        <v>1</v>
      </c>
      <c r="G438" s="33">
        <v>28</v>
      </c>
    </row>
    <row r="439" spans="2:7">
      <c r="B439" s="26" t="s">
        <v>363</v>
      </c>
      <c r="C439" s="33">
        <v>0</v>
      </c>
      <c r="D439" s="33">
        <v>19</v>
      </c>
      <c r="E439" s="33">
        <v>11</v>
      </c>
      <c r="F439" s="33">
        <v>0</v>
      </c>
      <c r="G439" s="33">
        <v>30</v>
      </c>
    </row>
    <row r="440" spans="2:7">
      <c r="B440" s="26" t="s">
        <v>364</v>
      </c>
      <c r="C440" s="33">
        <v>0</v>
      </c>
      <c r="D440" s="33">
        <v>25</v>
      </c>
      <c r="E440" s="33">
        <v>7</v>
      </c>
      <c r="F440" s="33">
        <v>1</v>
      </c>
      <c r="G440" s="33">
        <v>33</v>
      </c>
    </row>
    <row r="441" spans="2:7">
      <c r="B441" s="26" t="s">
        <v>365</v>
      </c>
      <c r="C441" s="33">
        <v>0</v>
      </c>
      <c r="D441" s="33">
        <v>30</v>
      </c>
      <c r="E441" s="33">
        <v>12</v>
      </c>
      <c r="F441" s="33">
        <v>1</v>
      </c>
      <c r="G441" s="33">
        <v>43</v>
      </c>
    </row>
    <row r="442" spans="2:7">
      <c r="B442" s="26" t="s">
        <v>366</v>
      </c>
      <c r="C442" s="33">
        <v>0</v>
      </c>
      <c r="D442" s="33">
        <v>24</v>
      </c>
      <c r="E442" s="33">
        <v>14</v>
      </c>
      <c r="F442" s="33">
        <v>0</v>
      </c>
      <c r="G442" s="33">
        <v>38</v>
      </c>
    </row>
    <row r="443" spans="2:7">
      <c r="B443" s="26" t="s">
        <v>367</v>
      </c>
      <c r="C443" s="33">
        <v>0</v>
      </c>
      <c r="D443" s="33">
        <v>16</v>
      </c>
      <c r="E443" s="33">
        <v>15</v>
      </c>
      <c r="F443" s="33">
        <v>3</v>
      </c>
      <c r="G443" s="33">
        <v>34</v>
      </c>
    </row>
    <row r="444" spans="2:7">
      <c r="B444" s="26" t="s">
        <v>368</v>
      </c>
      <c r="C444" s="33">
        <v>0</v>
      </c>
      <c r="D444" s="33">
        <v>17</v>
      </c>
      <c r="E444" s="33">
        <v>11</v>
      </c>
      <c r="F444" s="33">
        <v>1</v>
      </c>
      <c r="G444" s="33">
        <v>29</v>
      </c>
    </row>
    <row r="445" spans="2:7">
      <c r="B445" s="26" t="s">
        <v>369</v>
      </c>
      <c r="C445" s="33">
        <v>0</v>
      </c>
      <c r="D445" s="33">
        <v>21</v>
      </c>
      <c r="E445" s="33">
        <v>12</v>
      </c>
      <c r="F445" s="33">
        <v>1</v>
      </c>
      <c r="G445" s="33">
        <v>34</v>
      </c>
    </row>
    <row r="446" spans="2:7">
      <c r="B446" s="26" t="s">
        <v>370</v>
      </c>
      <c r="C446" s="33">
        <v>0</v>
      </c>
      <c r="D446" s="33">
        <v>21</v>
      </c>
      <c r="E446" s="33">
        <v>13</v>
      </c>
      <c r="F446" s="33">
        <v>1</v>
      </c>
      <c r="G446" s="33">
        <v>35</v>
      </c>
    </row>
    <row r="447" spans="2:7">
      <c r="B447" s="26" t="s">
        <v>371</v>
      </c>
      <c r="C447" s="33">
        <v>0</v>
      </c>
      <c r="D447" s="33">
        <v>15</v>
      </c>
      <c r="E447" s="33">
        <v>11</v>
      </c>
      <c r="F447" s="33">
        <v>0</v>
      </c>
      <c r="G447" s="33">
        <v>26</v>
      </c>
    </row>
    <row r="448" spans="2:7">
      <c r="B448" s="26" t="s">
        <v>372</v>
      </c>
      <c r="C448" s="33">
        <v>0</v>
      </c>
      <c r="D448" s="33">
        <v>28</v>
      </c>
      <c r="E448" s="33">
        <v>11</v>
      </c>
      <c r="F448" s="33">
        <v>1</v>
      </c>
      <c r="G448" s="33">
        <v>40</v>
      </c>
    </row>
    <row r="449" spans="2:7">
      <c r="B449" s="26" t="s">
        <v>373</v>
      </c>
      <c r="C449" s="33">
        <v>0</v>
      </c>
      <c r="D449" s="33">
        <v>16</v>
      </c>
      <c r="E449" s="33">
        <v>13</v>
      </c>
      <c r="F449" s="33">
        <v>0</v>
      </c>
      <c r="G449" s="33">
        <v>29</v>
      </c>
    </row>
    <row r="450" spans="2:7">
      <c r="B450" s="26" t="s">
        <v>374</v>
      </c>
      <c r="C450" s="33">
        <v>0</v>
      </c>
      <c r="D450" s="33">
        <v>27</v>
      </c>
      <c r="E450" s="33">
        <v>8</v>
      </c>
      <c r="F450" s="33">
        <v>1</v>
      </c>
      <c r="G450" s="33">
        <v>36</v>
      </c>
    </row>
    <row r="451" spans="2:7">
      <c r="B451" s="26" t="s">
        <v>375</v>
      </c>
      <c r="C451" s="33">
        <v>0</v>
      </c>
      <c r="D451" s="33">
        <v>21</v>
      </c>
      <c r="E451" s="33">
        <v>12</v>
      </c>
      <c r="F451" s="33">
        <v>3</v>
      </c>
      <c r="G451" s="33">
        <v>36</v>
      </c>
    </row>
    <row r="452" spans="2:7">
      <c r="B452" s="26" t="s">
        <v>376</v>
      </c>
      <c r="C452" s="33">
        <v>0</v>
      </c>
      <c r="D452" s="33">
        <v>24</v>
      </c>
      <c r="E452" s="33">
        <v>12</v>
      </c>
      <c r="F452" s="33">
        <v>2</v>
      </c>
      <c r="G452" s="33">
        <v>38</v>
      </c>
    </row>
    <row r="453" spans="2:7">
      <c r="B453" s="26" t="s">
        <v>377</v>
      </c>
      <c r="C453" s="33">
        <v>0</v>
      </c>
      <c r="D453" s="33">
        <v>16</v>
      </c>
      <c r="E453" s="33">
        <v>12</v>
      </c>
      <c r="F453" s="33">
        <v>1</v>
      </c>
      <c r="G453" s="33">
        <v>29</v>
      </c>
    </row>
    <row r="454" spans="2:7">
      <c r="B454" s="26" t="s">
        <v>378</v>
      </c>
      <c r="C454" s="33">
        <v>0</v>
      </c>
      <c r="D454" s="33">
        <v>25</v>
      </c>
      <c r="E454" s="33">
        <v>8</v>
      </c>
      <c r="F454" s="33">
        <v>2</v>
      </c>
      <c r="G454" s="33">
        <v>35</v>
      </c>
    </row>
    <row r="455" spans="2:7">
      <c r="B455" s="26" t="s">
        <v>379</v>
      </c>
      <c r="C455" s="33">
        <v>0</v>
      </c>
      <c r="D455" s="33">
        <v>21</v>
      </c>
      <c r="E455" s="33">
        <v>13</v>
      </c>
      <c r="F455" s="33">
        <v>1</v>
      </c>
      <c r="G455" s="33">
        <v>35</v>
      </c>
    </row>
    <row r="456" spans="2:7">
      <c r="B456" s="26" t="s">
        <v>380</v>
      </c>
      <c r="C456" s="33">
        <v>0</v>
      </c>
      <c r="D456" s="33">
        <v>21</v>
      </c>
      <c r="E456" s="33">
        <v>14</v>
      </c>
      <c r="F456" s="33">
        <v>3</v>
      </c>
      <c r="G456" s="33">
        <v>38</v>
      </c>
    </row>
    <row r="457" spans="2:7">
      <c r="B457" s="26" t="s">
        <v>381</v>
      </c>
      <c r="C457" s="33">
        <v>0</v>
      </c>
      <c r="D457" s="33">
        <v>12</v>
      </c>
      <c r="E457" s="33">
        <v>23</v>
      </c>
      <c r="F457" s="33">
        <v>3</v>
      </c>
      <c r="G457" s="33">
        <v>38</v>
      </c>
    </row>
    <row r="458" spans="2:7">
      <c r="B458" s="26" t="s">
        <v>382</v>
      </c>
      <c r="C458" s="33">
        <v>0</v>
      </c>
      <c r="D458" s="33">
        <v>16</v>
      </c>
      <c r="E458" s="33">
        <v>18</v>
      </c>
      <c r="F458" s="33">
        <v>2</v>
      </c>
      <c r="G458" s="33">
        <v>36</v>
      </c>
    </row>
    <row r="459" spans="2:7">
      <c r="B459" s="26" t="s">
        <v>383</v>
      </c>
      <c r="C459" s="33">
        <v>0</v>
      </c>
      <c r="D459" s="33">
        <v>23</v>
      </c>
      <c r="E459" s="33">
        <v>11</v>
      </c>
      <c r="F459" s="33">
        <v>2</v>
      </c>
      <c r="G459" s="33">
        <v>36</v>
      </c>
    </row>
    <row r="460" spans="2:7">
      <c r="B460" s="26" t="s">
        <v>384</v>
      </c>
      <c r="C460" s="33">
        <v>0</v>
      </c>
      <c r="D460" s="33">
        <v>17</v>
      </c>
      <c r="E460" s="33">
        <v>8</v>
      </c>
      <c r="F460" s="33">
        <v>2</v>
      </c>
      <c r="G460" s="33">
        <v>27</v>
      </c>
    </row>
    <row r="461" spans="2:7">
      <c r="B461" s="26" t="s">
        <v>385</v>
      </c>
      <c r="C461" s="33">
        <v>0</v>
      </c>
      <c r="D461" s="33">
        <v>14</v>
      </c>
      <c r="E461" s="33">
        <v>11</v>
      </c>
      <c r="F461" s="33">
        <v>3</v>
      </c>
      <c r="G461" s="33">
        <v>28</v>
      </c>
    </row>
    <row r="462" spans="2:7">
      <c r="B462" s="26" t="s">
        <v>386</v>
      </c>
      <c r="C462" s="33">
        <v>0</v>
      </c>
      <c r="D462" s="33">
        <v>13</v>
      </c>
      <c r="E462" s="33">
        <v>10</v>
      </c>
      <c r="F462" s="33">
        <v>6</v>
      </c>
      <c r="G462" s="33">
        <v>29</v>
      </c>
    </row>
    <row r="463" spans="2:7">
      <c r="B463" s="26" t="s">
        <v>387</v>
      </c>
      <c r="C463" s="33">
        <v>0</v>
      </c>
      <c r="D463" s="33">
        <v>13</v>
      </c>
      <c r="E463" s="33">
        <v>13</v>
      </c>
      <c r="F463" s="33">
        <v>3</v>
      </c>
      <c r="G463" s="33">
        <v>29</v>
      </c>
    </row>
    <row r="464" spans="2:7">
      <c r="B464" s="26" t="s">
        <v>388</v>
      </c>
      <c r="C464" s="33">
        <v>0</v>
      </c>
      <c r="D464" s="33">
        <v>15</v>
      </c>
      <c r="E464" s="33">
        <v>17</v>
      </c>
      <c r="F464" s="33">
        <v>4</v>
      </c>
      <c r="G464" s="33">
        <v>36</v>
      </c>
    </row>
    <row r="465" spans="2:7">
      <c r="B465" s="26" t="s">
        <v>389</v>
      </c>
      <c r="C465" s="33">
        <v>0</v>
      </c>
      <c r="D465" s="33">
        <v>13</v>
      </c>
      <c r="E465" s="33">
        <v>21</v>
      </c>
      <c r="F465" s="33">
        <v>0</v>
      </c>
      <c r="G465" s="33">
        <v>34</v>
      </c>
    </row>
    <row r="466" spans="2:7">
      <c r="B466" s="26" t="s">
        <v>390</v>
      </c>
      <c r="C466" s="33">
        <v>0</v>
      </c>
      <c r="D466" s="33">
        <v>17</v>
      </c>
      <c r="E466" s="33">
        <v>10</v>
      </c>
      <c r="F466" s="33">
        <v>1</v>
      </c>
      <c r="G466" s="33">
        <v>28</v>
      </c>
    </row>
    <row r="467" spans="2:7">
      <c r="B467" s="26" t="s">
        <v>391</v>
      </c>
      <c r="C467" s="33">
        <v>0</v>
      </c>
      <c r="D467" s="33">
        <v>17</v>
      </c>
      <c r="E467" s="33">
        <v>13</v>
      </c>
      <c r="F467" s="33">
        <v>3</v>
      </c>
      <c r="G467" s="33">
        <v>33</v>
      </c>
    </row>
    <row r="468" spans="2:7">
      <c r="B468" s="26" t="s">
        <v>392</v>
      </c>
      <c r="C468" s="33">
        <v>0</v>
      </c>
      <c r="D468" s="33">
        <v>19</v>
      </c>
      <c r="E468" s="33">
        <v>12</v>
      </c>
      <c r="F468" s="33">
        <v>2</v>
      </c>
      <c r="G468" s="33">
        <v>33</v>
      </c>
    </row>
    <row r="469" spans="2:7">
      <c r="B469" s="26" t="s">
        <v>393</v>
      </c>
      <c r="C469" s="33">
        <v>0</v>
      </c>
      <c r="D469" s="33">
        <v>19</v>
      </c>
      <c r="E469" s="33">
        <v>12</v>
      </c>
      <c r="F469" s="33">
        <v>2</v>
      </c>
      <c r="G469" s="33">
        <v>33</v>
      </c>
    </row>
    <row r="470" spans="2:7">
      <c r="B470" s="26" t="s">
        <v>394</v>
      </c>
      <c r="C470" s="33">
        <v>0</v>
      </c>
      <c r="D470" s="33">
        <v>19</v>
      </c>
      <c r="E470" s="33">
        <v>12</v>
      </c>
      <c r="F470" s="33">
        <v>2</v>
      </c>
      <c r="G470" s="33">
        <v>33</v>
      </c>
    </row>
    <row r="471" spans="2:7">
      <c r="B471" s="26" t="s">
        <v>395</v>
      </c>
      <c r="C471" s="33">
        <v>0</v>
      </c>
      <c r="D471" s="33">
        <v>14</v>
      </c>
      <c r="E471" s="33">
        <v>16</v>
      </c>
      <c r="F471" s="33">
        <v>2</v>
      </c>
      <c r="G471" s="33">
        <v>32</v>
      </c>
    </row>
    <row r="472" spans="2:7">
      <c r="B472" s="26" t="s">
        <v>396</v>
      </c>
      <c r="C472" s="33">
        <v>0</v>
      </c>
      <c r="D472" s="33">
        <v>20</v>
      </c>
      <c r="E472" s="33">
        <v>11</v>
      </c>
      <c r="F472" s="33">
        <v>2</v>
      </c>
      <c r="G472" s="33">
        <v>33</v>
      </c>
    </row>
    <row r="473" spans="2:7">
      <c r="B473" s="26" t="s">
        <v>397</v>
      </c>
      <c r="C473" s="33">
        <v>0</v>
      </c>
      <c r="D473" s="33">
        <v>21</v>
      </c>
      <c r="E473" s="33">
        <v>17</v>
      </c>
      <c r="F473" s="33">
        <v>1</v>
      </c>
      <c r="G473" s="33">
        <v>39</v>
      </c>
    </row>
    <row r="474" spans="2:7">
      <c r="B474" s="26" t="s">
        <v>398</v>
      </c>
      <c r="C474" s="33">
        <v>0</v>
      </c>
      <c r="D474" s="33">
        <v>14</v>
      </c>
      <c r="E474" s="33">
        <v>11</v>
      </c>
      <c r="F474" s="33">
        <v>3</v>
      </c>
      <c r="G474" s="33">
        <v>28</v>
      </c>
    </row>
    <row r="475" spans="2:7">
      <c r="B475" s="26" t="s">
        <v>399</v>
      </c>
      <c r="C475" s="33">
        <v>0</v>
      </c>
      <c r="D475" s="33">
        <v>20</v>
      </c>
      <c r="E475" s="33">
        <v>10</v>
      </c>
      <c r="F475" s="33">
        <v>3</v>
      </c>
      <c r="G475" s="33">
        <v>33</v>
      </c>
    </row>
    <row r="476" spans="2:7">
      <c r="B476" s="26" t="s">
        <v>400</v>
      </c>
      <c r="C476" s="33">
        <v>0</v>
      </c>
      <c r="D476" s="33">
        <v>19</v>
      </c>
      <c r="E476" s="33">
        <v>8</v>
      </c>
      <c r="F476" s="33">
        <v>4</v>
      </c>
      <c r="G476" s="33">
        <v>31</v>
      </c>
    </row>
    <row r="477" spans="2:7">
      <c r="B477" s="26" t="s">
        <v>401</v>
      </c>
      <c r="C477" s="33">
        <v>0</v>
      </c>
      <c r="D477" s="33">
        <v>13</v>
      </c>
      <c r="E477" s="33">
        <v>10</v>
      </c>
      <c r="F477" s="33">
        <v>2</v>
      </c>
      <c r="G477" s="33">
        <v>25</v>
      </c>
    </row>
    <row r="478" spans="2:7">
      <c r="B478" s="26" t="s">
        <v>402</v>
      </c>
      <c r="C478" s="33">
        <v>0</v>
      </c>
      <c r="D478" s="33">
        <v>23</v>
      </c>
      <c r="E478" s="33">
        <v>16</v>
      </c>
      <c r="F478" s="33">
        <v>2</v>
      </c>
      <c r="G478" s="33">
        <v>41</v>
      </c>
    </row>
    <row r="479" spans="2:7">
      <c r="B479" s="26" t="s">
        <v>403</v>
      </c>
      <c r="C479" s="33">
        <v>0</v>
      </c>
      <c r="D479" s="33">
        <v>22</v>
      </c>
      <c r="E479" s="33">
        <v>16</v>
      </c>
      <c r="F479" s="33">
        <v>5</v>
      </c>
      <c r="G479" s="33">
        <v>43</v>
      </c>
    </row>
    <row r="480" spans="2:7">
      <c r="B480" s="26" t="s">
        <v>404</v>
      </c>
      <c r="C480" s="33">
        <v>0</v>
      </c>
      <c r="D480" s="33">
        <v>18</v>
      </c>
      <c r="E480" s="33">
        <v>12</v>
      </c>
      <c r="F480" s="33">
        <v>2</v>
      </c>
      <c r="G480" s="33">
        <v>32</v>
      </c>
    </row>
    <row r="481" spans="2:7">
      <c r="B481" s="26" t="s">
        <v>405</v>
      </c>
      <c r="C481" s="33">
        <v>0</v>
      </c>
      <c r="D481" s="33">
        <v>15</v>
      </c>
      <c r="E481" s="33">
        <v>12</v>
      </c>
      <c r="F481" s="33">
        <v>1</v>
      </c>
      <c r="G481" s="33">
        <v>28</v>
      </c>
    </row>
    <row r="482" spans="2:7">
      <c r="B482" s="26" t="s">
        <v>406</v>
      </c>
      <c r="C482" s="33">
        <v>0</v>
      </c>
      <c r="D482" s="33">
        <v>11</v>
      </c>
      <c r="E482" s="33">
        <v>11</v>
      </c>
      <c r="F482" s="33">
        <v>3</v>
      </c>
      <c r="G482" s="33">
        <v>25</v>
      </c>
    </row>
    <row r="483" spans="2:7">
      <c r="B483" s="26" t="s">
        <v>407</v>
      </c>
      <c r="C483" s="33">
        <v>0</v>
      </c>
      <c r="D483" s="33">
        <v>17</v>
      </c>
      <c r="E483" s="33">
        <v>12</v>
      </c>
      <c r="F483" s="33">
        <v>4</v>
      </c>
      <c r="G483" s="33">
        <v>33</v>
      </c>
    </row>
    <row r="484" spans="2:7">
      <c r="B484" s="26" t="s">
        <v>408</v>
      </c>
      <c r="C484" s="33">
        <v>0</v>
      </c>
      <c r="D484" s="33">
        <v>23</v>
      </c>
      <c r="E484" s="33">
        <v>14</v>
      </c>
      <c r="F484" s="33">
        <v>0</v>
      </c>
      <c r="G484" s="33">
        <v>37</v>
      </c>
    </row>
    <row r="485" spans="2:7">
      <c r="B485" s="26" t="s">
        <v>409</v>
      </c>
      <c r="C485" s="33">
        <v>0</v>
      </c>
      <c r="D485" s="33">
        <v>26</v>
      </c>
      <c r="E485" s="33">
        <v>11</v>
      </c>
      <c r="F485" s="33">
        <v>0</v>
      </c>
      <c r="G485" s="33">
        <v>37</v>
      </c>
    </row>
    <row r="486" spans="2:7">
      <c r="B486" s="26" t="s">
        <v>410</v>
      </c>
      <c r="C486" s="33">
        <v>0</v>
      </c>
      <c r="D486" s="33">
        <v>21</v>
      </c>
      <c r="E486" s="33">
        <v>13</v>
      </c>
      <c r="F486" s="33">
        <v>5</v>
      </c>
      <c r="G486" s="33">
        <v>39</v>
      </c>
    </row>
    <row r="487" spans="2:7">
      <c r="B487" s="26" t="s">
        <v>411</v>
      </c>
      <c r="C487" s="33">
        <v>0</v>
      </c>
      <c r="D487" s="33">
        <v>14</v>
      </c>
      <c r="E487" s="33">
        <v>16</v>
      </c>
      <c r="F487" s="33">
        <v>6</v>
      </c>
      <c r="G487" s="33">
        <v>36</v>
      </c>
    </row>
    <row r="488" spans="2:7">
      <c r="B488" s="26" t="s">
        <v>412</v>
      </c>
      <c r="C488" s="33">
        <v>0</v>
      </c>
      <c r="D488" s="33">
        <v>27</v>
      </c>
      <c r="E488" s="33">
        <v>10</v>
      </c>
      <c r="F488" s="33">
        <v>3</v>
      </c>
      <c r="G488" s="33">
        <v>40</v>
      </c>
    </row>
    <row r="489" spans="2:7">
      <c r="B489" s="26" t="s">
        <v>413</v>
      </c>
      <c r="C489" s="33">
        <v>0</v>
      </c>
      <c r="D489" s="33">
        <v>26</v>
      </c>
      <c r="E489" s="33">
        <v>16</v>
      </c>
      <c r="F489" s="33">
        <v>2</v>
      </c>
      <c r="G489" s="33">
        <v>44</v>
      </c>
    </row>
    <row r="490" spans="2:7">
      <c r="B490" s="26" t="s">
        <v>414</v>
      </c>
      <c r="C490" s="33">
        <v>0</v>
      </c>
      <c r="D490" s="33">
        <v>25</v>
      </c>
      <c r="E490" s="33">
        <v>20</v>
      </c>
      <c r="F490" s="33">
        <v>1</v>
      </c>
      <c r="G490" s="33">
        <v>46</v>
      </c>
    </row>
    <row r="491" spans="2:7">
      <c r="B491" s="26" t="s">
        <v>415</v>
      </c>
      <c r="C491" s="33">
        <v>0</v>
      </c>
      <c r="D491" s="33">
        <v>21</v>
      </c>
      <c r="E491" s="33">
        <v>15</v>
      </c>
      <c r="F491" s="33">
        <v>1</v>
      </c>
      <c r="G491" s="33">
        <v>37</v>
      </c>
    </row>
    <row r="492" spans="2:7">
      <c r="B492" s="26" t="s">
        <v>416</v>
      </c>
      <c r="C492" s="33">
        <v>0</v>
      </c>
      <c r="D492" s="33">
        <v>18</v>
      </c>
      <c r="E492" s="33">
        <v>18</v>
      </c>
      <c r="F492" s="33">
        <v>1</v>
      </c>
      <c r="G492" s="33">
        <v>37</v>
      </c>
    </row>
    <row r="493" spans="2:7">
      <c r="B493" s="26" t="s">
        <v>417</v>
      </c>
      <c r="C493" s="33">
        <v>0</v>
      </c>
      <c r="D493" s="33">
        <v>26</v>
      </c>
      <c r="E493" s="33">
        <v>14</v>
      </c>
      <c r="F493" s="33">
        <v>1</v>
      </c>
      <c r="G493" s="33">
        <v>41</v>
      </c>
    </row>
    <row r="494" spans="2:7">
      <c r="B494" s="26" t="s">
        <v>418</v>
      </c>
      <c r="C494" s="33">
        <v>0</v>
      </c>
      <c r="D494" s="33">
        <v>21</v>
      </c>
      <c r="E494" s="33">
        <v>21</v>
      </c>
      <c r="F494" s="33">
        <v>2</v>
      </c>
      <c r="G494" s="33">
        <v>44</v>
      </c>
    </row>
    <row r="495" spans="2:7">
      <c r="B495" s="26" t="s">
        <v>419</v>
      </c>
      <c r="C495" s="33">
        <v>0</v>
      </c>
      <c r="D495" s="33">
        <v>10</v>
      </c>
      <c r="E495" s="33">
        <v>13</v>
      </c>
      <c r="F495" s="33">
        <v>1</v>
      </c>
      <c r="G495" s="33">
        <v>24</v>
      </c>
    </row>
    <row r="496" spans="2:7">
      <c r="B496" s="26" t="s">
        <v>420</v>
      </c>
      <c r="C496" s="33">
        <v>0</v>
      </c>
      <c r="D496" s="33">
        <v>5</v>
      </c>
      <c r="E496" s="33">
        <v>14</v>
      </c>
      <c r="F496" s="33">
        <v>1</v>
      </c>
      <c r="G496" s="33">
        <v>20</v>
      </c>
    </row>
    <row r="497" spans="2:7">
      <c r="B497" s="26" t="s">
        <v>421</v>
      </c>
      <c r="C497" s="33">
        <v>0</v>
      </c>
      <c r="D497" s="33">
        <v>13</v>
      </c>
      <c r="E497" s="33">
        <v>12</v>
      </c>
      <c r="F497" s="33">
        <v>0</v>
      </c>
      <c r="G497" s="33">
        <v>25</v>
      </c>
    </row>
    <row r="498" spans="2:7">
      <c r="B498" s="26" t="s">
        <v>422</v>
      </c>
      <c r="C498" s="33">
        <v>0</v>
      </c>
      <c r="D498" s="33">
        <v>9</v>
      </c>
      <c r="E498" s="33">
        <v>16</v>
      </c>
      <c r="F498" s="33">
        <v>1</v>
      </c>
      <c r="G498" s="33">
        <v>26</v>
      </c>
    </row>
    <row r="499" spans="2:7">
      <c r="B499" s="26" t="s">
        <v>423</v>
      </c>
      <c r="C499" s="33">
        <v>0</v>
      </c>
      <c r="D499" s="33">
        <v>15</v>
      </c>
      <c r="E499" s="33">
        <v>12</v>
      </c>
      <c r="F499" s="33">
        <v>2</v>
      </c>
      <c r="G499" s="33">
        <v>29</v>
      </c>
    </row>
    <row r="500" spans="2:7">
      <c r="B500" s="26" t="s">
        <v>424</v>
      </c>
      <c r="C500" s="33">
        <v>0</v>
      </c>
      <c r="D500" s="33">
        <v>17</v>
      </c>
      <c r="E500" s="33">
        <v>19</v>
      </c>
      <c r="F500" s="33">
        <v>1</v>
      </c>
      <c r="G500" s="33">
        <v>37</v>
      </c>
    </row>
    <row r="501" spans="2:7">
      <c r="B501" s="26" t="s">
        <v>425</v>
      </c>
      <c r="C501" s="33">
        <v>0</v>
      </c>
      <c r="D501" s="33">
        <v>18</v>
      </c>
      <c r="E501" s="33">
        <v>18</v>
      </c>
      <c r="F501" s="33">
        <v>2</v>
      </c>
      <c r="G501" s="33">
        <v>38</v>
      </c>
    </row>
    <row r="502" spans="2:7">
      <c r="B502" s="26" t="s">
        <v>426</v>
      </c>
      <c r="C502" s="33">
        <v>0</v>
      </c>
      <c r="D502" s="33">
        <v>22</v>
      </c>
      <c r="E502" s="33">
        <v>29</v>
      </c>
      <c r="F502" s="33">
        <v>2</v>
      </c>
      <c r="G502" s="33">
        <v>53</v>
      </c>
    </row>
    <row r="503" spans="2:7">
      <c r="B503" s="26" t="s">
        <v>427</v>
      </c>
      <c r="C503" s="33">
        <v>0</v>
      </c>
      <c r="D503" s="33">
        <v>12</v>
      </c>
      <c r="E503" s="33">
        <v>12</v>
      </c>
      <c r="F503" s="33">
        <v>0</v>
      </c>
      <c r="G503" s="33">
        <v>24</v>
      </c>
    </row>
    <row r="504" spans="2:7">
      <c r="B504" s="26" t="s">
        <v>428</v>
      </c>
      <c r="C504" s="33">
        <v>0</v>
      </c>
      <c r="D504" s="33">
        <f>$D$137</f>
        <v>12</v>
      </c>
      <c r="E504" s="33">
        <f>$E$137</f>
        <v>11</v>
      </c>
      <c r="F504" s="33">
        <f>$F$137</f>
        <v>3</v>
      </c>
      <c r="G504" s="33">
        <f>$G$137</f>
        <v>26</v>
      </c>
    </row>
    <row r="505" spans="2:7">
      <c r="B505" s="26" t="s">
        <v>429</v>
      </c>
      <c r="C505" s="33">
        <v>0</v>
      </c>
      <c r="D505" s="33">
        <v>12</v>
      </c>
      <c r="E505" s="33">
        <v>15</v>
      </c>
      <c r="F505" s="33">
        <v>2</v>
      </c>
      <c r="G505" s="33">
        <v>29</v>
      </c>
    </row>
    <row r="506" spans="2:7">
      <c r="B506" s="26" t="s">
        <v>430</v>
      </c>
      <c r="C506" s="33">
        <v>0</v>
      </c>
      <c r="D506" s="33">
        <v>12</v>
      </c>
      <c r="E506" s="33">
        <v>15</v>
      </c>
      <c r="F506" s="33">
        <v>2</v>
      </c>
      <c r="G506" s="33">
        <v>29</v>
      </c>
    </row>
    <row r="507" spans="2:7">
      <c r="B507" s="26" t="s">
        <v>431</v>
      </c>
      <c r="C507" s="33">
        <v>0</v>
      </c>
      <c r="D507" s="33">
        <v>12</v>
      </c>
      <c r="E507" s="33">
        <v>15</v>
      </c>
      <c r="F507" s="33">
        <v>2</v>
      </c>
      <c r="G507" s="33">
        <v>29</v>
      </c>
    </row>
    <row r="508" spans="2:7">
      <c r="B508" s="26" t="s">
        <v>432</v>
      </c>
      <c r="C508" s="33">
        <v>0</v>
      </c>
      <c r="D508" s="33">
        <v>12</v>
      </c>
      <c r="E508" s="33">
        <v>15</v>
      </c>
      <c r="F508" s="33">
        <v>2</v>
      </c>
      <c r="G508" s="33">
        <v>29</v>
      </c>
    </row>
    <row r="509" spans="2:7">
      <c r="B509" s="26" t="s">
        <v>433</v>
      </c>
      <c r="C509" s="33">
        <v>0</v>
      </c>
      <c r="D509" s="33">
        <v>12</v>
      </c>
      <c r="E509" s="33">
        <v>15</v>
      </c>
      <c r="F509" s="33">
        <v>2</v>
      </c>
      <c r="G509" s="33">
        <v>29</v>
      </c>
    </row>
    <row r="510" spans="2:7">
      <c r="B510" s="26" t="s">
        <v>434</v>
      </c>
      <c r="C510" s="33">
        <v>0</v>
      </c>
      <c r="D510" s="33">
        <v>12</v>
      </c>
      <c r="E510" s="33">
        <v>15</v>
      </c>
      <c r="F510" s="33">
        <v>2</v>
      </c>
      <c r="G510" s="33">
        <v>29</v>
      </c>
    </row>
    <row r="511" spans="2:7">
      <c r="B511" s="26" t="s">
        <v>435</v>
      </c>
      <c r="C511" s="33">
        <v>0</v>
      </c>
      <c r="D511" s="33">
        <v>18</v>
      </c>
      <c r="E511" s="33">
        <v>15</v>
      </c>
      <c r="F511" s="33">
        <v>2</v>
      </c>
      <c r="G511" s="33">
        <v>35</v>
      </c>
    </row>
    <row r="512" spans="2:7">
      <c r="B512" s="26" t="s">
        <v>436</v>
      </c>
      <c r="C512" s="33">
        <v>0</v>
      </c>
      <c r="D512" s="33">
        <v>13</v>
      </c>
      <c r="E512" s="33">
        <v>13</v>
      </c>
      <c r="F512" s="33">
        <v>3</v>
      </c>
      <c r="G512" s="33">
        <v>29</v>
      </c>
    </row>
    <row r="513" spans="2:7">
      <c r="B513" s="26" t="s">
        <v>437</v>
      </c>
      <c r="C513" s="33">
        <v>0</v>
      </c>
      <c r="D513" s="33">
        <v>13</v>
      </c>
      <c r="E513" s="33">
        <v>13</v>
      </c>
      <c r="F513" s="33">
        <v>3</v>
      </c>
      <c r="G513" s="33">
        <v>29</v>
      </c>
    </row>
    <row r="514" spans="2:7">
      <c r="B514" s="26" t="s">
        <v>438</v>
      </c>
      <c r="C514" s="33">
        <v>0</v>
      </c>
      <c r="D514" s="33">
        <v>13</v>
      </c>
      <c r="E514" s="33">
        <v>13</v>
      </c>
      <c r="F514" s="33">
        <v>3</v>
      </c>
      <c r="G514" s="33">
        <v>29</v>
      </c>
    </row>
    <row r="515" spans="2:7">
      <c r="B515" s="26" t="s">
        <v>439</v>
      </c>
      <c r="C515" s="33">
        <v>0</v>
      </c>
      <c r="D515" s="33">
        <v>13</v>
      </c>
      <c r="E515" s="33">
        <v>13</v>
      </c>
      <c r="F515" s="33">
        <v>3</v>
      </c>
      <c r="G515" s="33">
        <v>29</v>
      </c>
    </row>
    <row r="516" spans="2:7">
      <c r="B516" s="26" t="s">
        <v>440</v>
      </c>
      <c r="C516" s="33">
        <v>0</v>
      </c>
      <c r="D516" s="33">
        <v>9</v>
      </c>
      <c r="E516" s="33">
        <v>11</v>
      </c>
      <c r="F516" s="33">
        <v>2</v>
      </c>
      <c r="G516" s="33">
        <v>22</v>
      </c>
    </row>
    <row r="517" spans="2:7">
      <c r="B517" s="26" t="s">
        <v>441</v>
      </c>
      <c r="C517" s="33">
        <v>0</v>
      </c>
      <c r="D517" s="33">
        <v>5</v>
      </c>
      <c r="E517" s="33">
        <v>21</v>
      </c>
      <c r="F517" s="33">
        <v>1</v>
      </c>
      <c r="G517" s="33">
        <v>27</v>
      </c>
    </row>
    <row r="518" spans="2:7">
      <c r="B518" s="26" t="s">
        <v>442</v>
      </c>
      <c r="C518" s="33">
        <v>0</v>
      </c>
      <c r="D518" s="33">
        <v>5</v>
      </c>
      <c r="E518" s="33">
        <v>21</v>
      </c>
      <c r="F518" s="33">
        <v>1</v>
      </c>
      <c r="G518" s="33">
        <v>27</v>
      </c>
    </row>
    <row r="519" spans="2:7">
      <c r="B519" s="26" t="s">
        <v>443</v>
      </c>
      <c r="C519" s="33">
        <v>0</v>
      </c>
      <c r="D519" s="33">
        <v>19</v>
      </c>
      <c r="E519" s="33">
        <v>17</v>
      </c>
      <c r="F519" s="33">
        <v>0</v>
      </c>
      <c r="G519" s="33">
        <v>36</v>
      </c>
    </row>
    <row r="520" spans="2:7">
      <c r="B520" s="26" t="s">
        <v>444</v>
      </c>
      <c r="C520" s="33">
        <v>0</v>
      </c>
      <c r="D520" s="33">
        <v>24</v>
      </c>
      <c r="E520" s="33">
        <v>8</v>
      </c>
      <c r="F520" s="33">
        <v>0</v>
      </c>
      <c r="G520" s="33">
        <v>32</v>
      </c>
    </row>
    <row r="521" spans="2:7">
      <c r="B521" s="26" t="s">
        <v>445</v>
      </c>
      <c r="C521" s="33">
        <v>0</v>
      </c>
      <c r="D521" s="33">
        <v>25</v>
      </c>
      <c r="E521" s="33">
        <v>15</v>
      </c>
      <c r="F521" s="33">
        <v>1</v>
      </c>
      <c r="G521" s="33">
        <v>41</v>
      </c>
    </row>
    <row r="522" spans="2:7">
      <c r="B522" s="26" t="s">
        <v>446</v>
      </c>
      <c r="C522" s="33">
        <v>0</v>
      </c>
      <c r="D522" s="33">
        <v>20</v>
      </c>
      <c r="E522" s="33">
        <v>21</v>
      </c>
      <c r="F522" s="33">
        <v>0</v>
      </c>
      <c r="G522" s="33">
        <v>41</v>
      </c>
    </row>
    <row r="523" spans="2:7">
      <c r="B523" s="26" t="s">
        <v>447</v>
      </c>
      <c r="C523" s="33">
        <v>0</v>
      </c>
      <c r="D523" s="33">
        <v>23</v>
      </c>
      <c r="E523" s="33">
        <v>17</v>
      </c>
      <c r="F523" s="33">
        <v>4</v>
      </c>
      <c r="G523" s="33">
        <v>44</v>
      </c>
    </row>
    <row r="524" spans="2:7">
      <c r="B524" s="26" t="s">
        <v>448</v>
      </c>
      <c r="C524" s="33">
        <v>0</v>
      </c>
      <c r="D524" s="33">
        <v>15</v>
      </c>
      <c r="E524" s="33">
        <v>11</v>
      </c>
      <c r="F524" s="33">
        <v>3</v>
      </c>
      <c r="G524" s="33">
        <v>29</v>
      </c>
    </row>
    <row r="525" spans="2:7">
      <c r="B525" s="26" t="s">
        <v>449</v>
      </c>
      <c r="C525" s="33">
        <v>0</v>
      </c>
      <c r="D525" s="33">
        <v>37</v>
      </c>
      <c r="E525" s="33">
        <v>19</v>
      </c>
      <c r="F525" s="33">
        <v>2</v>
      </c>
      <c r="G525" s="33">
        <v>58</v>
      </c>
    </row>
    <row r="526" spans="2:7">
      <c r="B526" s="26" t="s">
        <v>450</v>
      </c>
      <c r="C526" s="33">
        <v>0</v>
      </c>
      <c r="D526" s="33">
        <v>22</v>
      </c>
      <c r="E526" s="33">
        <v>17</v>
      </c>
      <c r="F526" s="33">
        <v>0</v>
      </c>
      <c r="G526" s="33">
        <v>39</v>
      </c>
    </row>
    <row r="527" spans="2:7">
      <c r="B527" s="26" t="s">
        <v>451</v>
      </c>
      <c r="C527" s="33">
        <v>0</v>
      </c>
      <c r="D527" s="33">
        <v>29</v>
      </c>
      <c r="E527" s="33">
        <v>21</v>
      </c>
      <c r="F527" s="33">
        <v>3</v>
      </c>
      <c r="G527" s="33">
        <v>53</v>
      </c>
    </row>
    <row r="528" spans="2:7">
      <c r="B528" s="26" t="s">
        <v>452</v>
      </c>
      <c r="C528" s="33">
        <v>0</v>
      </c>
      <c r="D528" s="33">
        <v>28</v>
      </c>
      <c r="E528" s="33">
        <v>13</v>
      </c>
      <c r="F528" s="33">
        <v>2</v>
      </c>
      <c r="G528" s="33">
        <v>43</v>
      </c>
    </row>
    <row r="529" spans="2:7">
      <c r="B529" s="26" t="s">
        <v>453</v>
      </c>
      <c r="C529" s="33">
        <v>0</v>
      </c>
      <c r="D529" s="33">
        <v>22</v>
      </c>
      <c r="E529" s="33">
        <v>30</v>
      </c>
      <c r="F529" s="33">
        <v>1</v>
      </c>
      <c r="G529" s="33">
        <v>43</v>
      </c>
    </row>
    <row r="530" spans="2:7">
      <c r="B530" s="26" t="s">
        <v>454</v>
      </c>
      <c r="C530" s="33">
        <v>0</v>
      </c>
      <c r="D530" s="33">
        <v>36</v>
      </c>
      <c r="E530" s="33">
        <v>19</v>
      </c>
      <c r="F530" s="33">
        <v>1</v>
      </c>
      <c r="G530" s="33">
        <v>56</v>
      </c>
    </row>
    <row r="531" spans="2:7">
      <c r="B531" s="26" t="s">
        <v>455</v>
      </c>
      <c r="C531" s="33">
        <v>0</v>
      </c>
      <c r="D531" s="33">
        <v>29</v>
      </c>
      <c r="E531" s="33">
        <v>18</v>
      </c>
      <c r="F531" s="33">
        <v>1</v>
      </c>
      <c r="G531" s="33">
        <v>48</v>
      </c>
    </row>
    <row r="532" spans="2:7">
      <c r="B532" s="26" t="s">
        <v>456</v>
      </c>
      <c r="C532" s="33">
        <v>0</v>
      </c>
      <c r="D532" s="33">
        <v>31</v>
      </c>
      <c r="E532" s="33">
        <v>23</v>
      </c>
      <c r="F532" s="33">
        <v>1</v>
      </c>
      <c r="G532" s="33">
        <v>55</v>
      </c>
    </row>
    <row r="533" spans="2:7">
      <c r="B533" s="26" t="s">
        <v>457</v>
      </c>
      <c r="C533" s="33">
        <v>0</v>
      </c>
      <c r="D533" s="33">
        <v>35</v>
      </c>
      <c r="E533" s="33">
        <v>17</v>
      </c>
      <c r="F533" s="33">
        <v>1</v>
      </c>
      <c r="G533" s="33">
        <v>53</v>
      </c>
    </row>
    <row r="534" spans="2:7">
      <c r="B534" s="26" t="s">
        <v>458</v>
      </c>
      <c r="C534" s="33">
        <v>0</v>
      </c>
      <c r="D534" s="33">
        <v>11</v>
      </c>
      <c r="E534" s="33">
        <v>11</v>
      </c>
      <c r="F534" s="33">
        <v>0</v>
      </c>
      <c r="G534" s="33">
        <v>22</v>
      </c>
    </row>
    <row r="535" spans="2:7">
      <c r="B535" s="26" t="s">
        <v>459</v>
      </c>
      <c r="C535" s="33">
        <v>0</v>
      </c>
      <c r="D535" s="33">
        <v>52</v>
      </c>
      <c r="E535" s="33">
        <v>17</v>
      </c>
      <c r="F535" s="33">
        <v>3</v>
      </c>
      <c r="G535" s="33">
        <v>72</v>
      </c>
    </row>
    <row r="536" spans="2:7">
      <c r="B536" s="26" t="s">
        <v>460</v>
      </c>
      <c r="C536" s="33">
        <v>0</v>
      </c>
      <c r="D536" s="33">
        <v>47</v>
      </c>
      <c r="E536" s="33">
        <v>12</v>
      </c>
      <c r="F536" s="33">
        <v>3</v>
      </c>
      <c r="G536" s="33">
        <v>62</v>
      </c>
    </row>
    <row r="537" spans="2:7">
      <c r="B537" s="26" t="s">
        <v>461</v>
      </c>
      <c r="C537" s="33">
        <v>0</v>
      </c>
      <c r="D537" s="33">
        <v>46</v>
      </c>
      <c r="E537" s="33">
        <v>13</v>
      </c>
      <c r="F537" s="33">
        <v>4</v>
      </c>
      <c r="G537" s="33">
        <v>63</v>
      </c>
    </row>
    <row r="538" spans="2:7">
      <c r="B538" s="26" t="s">
        <v>462</v>
      </c>
      <c r="C538" s="33">
        <v>0</v>
      </c>
      <c r="D538" s="33">
        <v>40</v>
      </c>
      <c r="E538" s="33">
        <v>23</v>
      </c>
      <c r="F538" s="33">
        <v>4</v>
      </c>
      <c r="G538" s="33">
        <v>67</v>
      </c>
    </row>
    <row r="539" spans="2:7">
      <c r="B539" s="26" t="s">
        <v>463</v>
      </c>
      <c r="C539" s="33">
        <v>0</v>
      </c>
      <c r="D539" s="33">
        <v>35</v>
      </c>
      <c r="E539" s="33">
        <v>23</v>
      </c>
      <c r="F539" s="33">
        <v>5</v>
      </c>
      <c r="G539" s="33">
        <v>63</v>
      </c>
    </row>
    <row r="540" spans="2:7">
      <c r="B540" s="26" t="s">
        <v>464</v>
      </c>
      <c r="C540" s="33">
        <v>0</v>
      </c>
      <c r="D540" s="33">
        <v>24</v>
      </c>
      <c r="E540" s="33">
        <v>15</v>
      </c>
      <c r="F540" s="33">
        <v>5</v>
      </c>
      <c r="G540" s="33">
        <v>44</v>
      </c>
    </row>
    <row r="541" spans="2:7">
      <c r="B541" s="26" t="s">
        <v>465</v>
      </c>
      <c r="C541" s="33">
        <v>0</v>
      </c>
      <c r="D541" s="33">
        <v>41</v>
      </c>
      <c r="E541" s="33">
        <v>28</v>
      </c>
      <c r="F541" s="33">
        <v>5</v>
      </c>
      <c r="G541" s="33">
        <v>74</v>
      </c>
    </row>
    <row r="542" spans="2:7">
      <c r="B542" s="26" t="s">
        <v>466</v>
      </c>
      <c r="C542" s="33">
        <v>0</v>
      </c>
      <c r="D542" s="33">
        <v>24</v>
      </c>
      <c r="E542" s="33">
        <v>17</v>
      </c>
      <c r="F542" s="33">
        <v>4</v>
      </c>
      <c r="G542" s="33">
        <v>45</v>
      </c>
    </row>
    <row r="543" spans="2:7">
      <c r="B543" s="26" t="s">
        <v>467</v>
      </c>
      <c r="C543" s="33">
        <v>0</v>
      </c>
      <c r="D543" s="33">
        <v>22</v>
      </c>
      <c r="E543" s="33">
        <v>17</v>
      </c>
      <c r="F543" s="33">
        <v>7</v>
      </c>
      <c r="G543" s="33">
        <v>46</v>
      </c>
    </row>
    <row r="544" spans="2:7">
      <c r="B544" s="26" t="s">
        <v>468</v>
      </c>
      <c r="C544" s="33">
        <v>0</v>
      </c>
      <c r="D544" s="33">
        <v>27</v>
      </c>
      <c r="E544" s="33">
        <v>29</v>
      </c>
      <c r="F544" s="33">
        <v>13</v>
      </c>
      <c r="G544" s="33">
        <v>69</v>
      </c>
    </row>
    <row r="545" spans="2:7">
      <c r="B545" s="26" t="s">
        <v>469</v>
      </c>
      <c r="C545" s="33">
        <v>0</v>
      </c>
      <c r="D545" s="33">
        <v>19</v>
      </c>
      <c r="E545" s="33">
        <v>18</v>
      </c>
      <c r="F545" s="33">
        <v>6</v>
      </c>
      <c r="G545" s="33">
        <v>43</v>
      </c>
    </row>
    <row r="546" spans="2:7">
      <c r="B546" s="26" t="s">
        <v>470</v>
      </c>
      <c r="C546" s="33">
        <v>0</v>
      </c>
      <c r="D546" s="33">
        <v>20</v>
      </c>
      <c r="E546" s="33">
        <v>15</v>
      </c>
      <c r="F546" s="33">
        <v>9</v>
      </c>
      <c r="G546" s="33">
        <v>44</v>
      </c>
    </row>
    <row r="547" spans="2:7">
      <c r="B547" s="26" t="s">
        <v>471</v>
      </c>
      <c r="C547" s="33">
        <v>0</v>
      </c>
      <c r="D547" s="33">
        <v>22</v>
      </c>
      <c r="E547" s="33">
        <v>19</v>
      </c>
      <c r="F547" s="33">
        <v>5</v>
      </c>
      <c r="G547" s="33">
        <v>46</v>
      </c>
    </row>
    <row r="548" spans="2:7">
      <c r="B548" s="26" t="s">
        <v>472</v>
      </c>
      <c r="C548" s="33">
        <v>0</v>
      </c>
      <c r="D548" s="33">
        <v>25</v>
      </c>
      <c r="E548" s="33">
        <v>24</v>
      </c>
      <c r="F548" s="33">
        <v>7</v>
      </c>
      <c r="G548" s="33">
        <v>56</v>
      </c>
    </row>
    <row r="549" spans="2:7">
      <c r="B549" s="26" t="s">
        <v>473</v>
      </c>
      <c r="C549" s="33">
        <v>0</v>
      </c>
      <c r="D549" s="33">
        <v>20</v>
      </c>
      <c r="E549" s="33">
        <v>26</v>
      </c>
      <c r="F549" s="33">
        <v>9</v>
      </c>
      <c r="G549" s="33">
        <v>55</v>
      </c>
    </row>
    <row r="550" spans="2:7">
      <c r="B550" s="26" t="s">
        <v>474</v>
      </c>
      <c r="C550" s="33">
        <v>0</v>
      </c>
      <c r="D550" s="33">
        <v>20</v>
      </c>
      <c r="E550" s="33">
        <v>25</v>
      </c>
      <c r="F550" s="33">
        <v>10</v>
      </c>
      <c r="G550" s="33">
        <v>55</v>
      </c>
    </row>
    <row r="551" spans="2:7">
      <c r="B551" s="26" t="s">
        <v>475</v>
      </c>
      <c r="C551" s="33">
        <v>0</v>
      </c>
      <c r="D551" s="33">
        <v>31</v>
      </c>
      <c r="E551" s="33">
        <v>25</v>
      </c>
      <c r="F551" s="33">
        <v>16</v>
      </c>
      <c r="G551" s="33">
        <v>72</v>
      </c>
    </row>
    <row r="552" spans="2:7">
      <c r="B552" s="26" t="s">
        <v>476</v>
      </c>
      <c r="C552" s="33">
        <v>0</v>
      </c>
      <c r="D552" s="33">
        <v>32</v>
      </c>
      <c r="E552" s="33">
        <v>22</v>
      </c>
      <c r="F552" s="33">
        <v>10</v>
      </c>
      <c r="G552" s="33">
        <v>64</v>
      </c>
    </row>
    <row r="553" spans="2:7">
      <c r="B553" s="26" t="s">
        <v>477</v>
      </c>
      <c r="C553" s="33">
        <v>0</v>
      </c>
      <c r="D553" s="33">
        <v>24</v>
      </c>
      <c r="E553" s="33">
        <v>21</v>
      </c>
      <c r="F553" s="33">
        <v>6</v>
      </c>
      <c r="G553" s="33">
        <v>51</v>
      </c>
    </row>
    <row r="554" spans="2:7">
      <c r="B554" s="26" t="s">
        <v>478</v>
      </c>
      <c r="C554" s="33">
        <v>0</v>
      </c>
      <c r="D554" s="33">
        <v>22</v>
      </c>
      <c r="E554" s="33">
        <v>22</v>
      </c>
      <c r="F554" s="33">
        <v>5</v>
      </c>
      <c r="G554" s="33">
        <v>49</v>
      </c>
    </row>
    <row r="555" spans="2:7">
      <c r="B555" s="26" t="s">
        <v>479</v>
      </c>
      <c r="C555" s="33">
        <v>0</v>
      </c>
      <c r="D555" s="33">
        <v>27</v>
      </c>
      <c r="E555" s="33">
        <v>20</v>
      </c>
      <c r="F555" s="33">
        <v>6</v>
      </c>
      <c r="G555" s="33">
        <v>53</v>
      </c>
    </row>
    <row r="556" spans="2:7">
      <c r="B556" s="26" t="s">
        <v>480</v>
      </c>
      <c r="C556" s="33">
        <v>0</v>
      </c>
      <c r="D556" s="33">
        <v>27</v>
      </c>
      <c r="E556" s="33">
        <v>17</v>
      </c>
      <c r="F556" s="33">
        <v>6</v>
      </c>
      <c r="G556" s="33">
        <v>50</v>
      </c>
    </row>
    <row r="557" spans="2:7">
      <c r="B557" s="26" t="s">
        <v>481</v>
      </c>
      <c r="C557" s="33">
        <v>0</v>
      </c>
      <c r="D557" s="33">
        <f>$D$137</f>
        <v>12</v>
      </c>
      <c r="E557" s="33">
        <f>$E$137</f>
        <v>11</v>
      </c>
      <c r="F557" s="33">
        <f>$F$137</f>
        <v>3</v>
      </c>
      <c r="G557" s="33">
        <f>$G$137</f>
        <v>26</v>
      </c>
    </row>
    <row r="558" spans="2:7">
      <c r="B558" s="26" t="s">
        <v>482</v>
      </c>
      <c r="C558" s="33">
        <v>0</v>
      </c>
      <c r="D558" s="33">
        <v>20</v>
      </c>
      <c r="E558" s="33">
        <v>13</v>
      </c>
      <c r="F558" s="33">
        <v>4</v>
      </c>
      <c r="G558" s="33">
        <v>37</v>
      </c>
    </row>
    <row r="559" spans="2:7">
      <c r="B559" s="26" t="s">
        <v>483</v>
      </c>
      <c r="C559" s="33">
        <v>0</v>
      </c>
      <c r="D559" s="33">
        <v>16</v>
      </c>
      <c r="E559" s="33">
        <v>16</v>
      </c>
      <c r="F559" s="33">
        <v>0</v>
      </c>
      <c r="G559" s="33">
        <v>32</v>
      </c>
    </row>
    <row r="560" spans="2:7">
      <c r="B560" s="26" t="s">
        <v>484</v>
      </c>
      <c r="C560" s="33">
        <v>0</v>
      </c>
      <c r="D560" s="33">
        <v>41</v>
      </c>
      <c r="E560" s="33">
        <v>7</v>
      </c>
      <c r="F560" s="33">
        <v>1</v>
      </c>
      <c r="G560" s="33">
        <v>49</v>
      </c>
    </row>
    <row r="561" spans="2:7">
      <c r="B561" s="26" t="s">
        <v>485</v>
      </c>
      <c r="C561" s="33">
        <v>0</v>
      </c>
      <c r="D561" s="33">
        <v>42</v>
      </c>
      <c r="E561" s="33">
        <v>5</v>
      </c>
      <c r="F561" s="33">
        <v>1</v>
      </c>
      <c r="G561" s="33">
        <v>48</v>
      </c>
    </row>
    <row r="562" spans="2:7">
      <c r="B562" s="26" t="s">
        <v>486</v>
      </c>
      <c r="C562" s="33">
        <v>0</v>
      </c>
      <c r="D562" s="33">
        <v>28</v>
      </c>
      <c r="E562" s="33">
        <v>12</v>
      </c>
      <c r="F562" s="33">
        <v>0</v>
      </c>
      <c r="G562" s="33">
        <v>40</v>
      </c>
    </row>
    <row r="563" spans="2:7">
      <c r="B563" s="26" t="s">
        <v>487</v>
      </c>
      <c r="C563" s="33">
        <v>0</v>
      </c>
      <c r="D563" s="33">
        <v>24</v>
      </c>
      <c r="E563" s="33">
        <v>15</v>
      </c>
      <c r="F563" s="33">
        <v>0</v>
      </c>
      <c r="G563" s="33">
        <v>39</v>
      </c>
    </row>
    <row r="564" spans="2:7">
      <c r="B564" s="26" t="s">
        <v>488</v>
      </c>
      <c r="C564" s="33">
        <v>0</v>
      </c>
      <c r="D564" s="33">
        <v>25</v>
      </c>
      <c r="E564" s="33">
        <v>13</v>
      </c>
      <c r="F564" s="33">
        <v>0</v>
      </c>
      <c r="G564" s="33">
        <v>38</v>
      </c>
    </row>
    <row r="565" spans="2:7">
      <c r="B565" s="26" t="s">
        <v>489</v>
      </c>
      <c r="C565" s="33">
        <v>0</v>
      </c>
      <c r="D565" s="33">
        <v>28</v>
      </c>
      <c r="E565" s="33">
        <v>15</v>
      </c>
      <c r="F565" s="33">
        <v>2</v>
      </c>
      <c r="G565" s="33">
        <v>45</v>
      </c>
    </row>
    <row r="566" spans="2:7">
      <c r="B566" s="26" t="s">
        <v>490</v>
      </c>
      <c r="C566" s="33">
        <v>0</v>
      </c>
      <c r="D566" s="33">
        <v>32</v>
      </c>
      <c r="E566" s="33">
        <v>12</v>
      </c>
      <c r="F566" s="33">
        <v>0</v>
      </c>
      <c r="G566" s="33">
        <v>44</v>
      </c>
    </row>
    <row r="567" spans="2:7">
      <c r="B567" s="26" t="s">
        <v>491</v>
      </c>
      <c r="C567" s="33">
        <v>0</v>
      </c>
      <c r="D567" s="33">
        <v>30</v>
      </c>
      <c r="E567" s="33">
        <v>12</v>
      </c>
      <c r="F567" s="33">
        <v>0</v>
      </c>
      <c r="G567" s="33">
        <v>42</v>
      </c>
    </row>
    <row r="568" spans="2:7">
      <c r="B568" s="26" t="s">
        <v>492</v>
      </c>
      <c r="C568" s="33">
        <v>0</v>
      </c>
      <c r="D568" s="33">
        <v>23</v>
      </c>
      <c r="E568" s="33">
        <v>14</v>
      </c>
      <c r="F568" s="33">
        <v>0</v>
      </c>
      <c r="G568" s="33">
        <v>37</v>
      </c>
    </row>
    <row r="569" spans="2:7">
      <c r="B569" s="26" t="s">
        <v>493</v>
      </c>
      <c r="C569" s="33">
        <v>0</v>
      </c>
      <c r="D569" s="33">
        <v>13</v>
      </c>
      <c r="E569" s="33">
        <v>7</v>
      </c>
      <c r="F569" s="33">
        <v>0</v>
      </c>
      <c r="G569" s="33">
        <v>20</v>
      </c>
    </row>
    <row r="570" spans="2:7">
      <c r="B570" s="26" t="s">
        <v>494</v>
      </c>
      <c r="C570" s="33">
        <v>0</v>
      </c>
      <c r="D570" s="33">
        <v>35</v>
      </c>
      <c r="E570" s="33">
        <v>16</v>
      </c>
      <c r="F570" s="33">
        <v>1</v>
      </c>
      <c r="G570" s="33">
        <v>52</v>
      </c>
    </row>
    <row r="571" spans="2:7">
      <c r="B571" s="26" t="s">
        <v>495</v>
      </c>
      <c r="C571" s="33">
        <v>0</v>
      </c>
      <c r="D571" s="33">
        <v>31</v>
      </c>
      <c r="E571" s="33">
        <v>16</v>
      </c>
      <c r="F571" s="33">
        <v>1</v>
      </c>
      <c r="G571" s="33">
        <v>48</v>
      </c>
    </row>
    <row r="572" spans="2:7">
      <c r="B572" s="26" t="s">
        <v>496</v>
      </c>
      <c r="C572" s="33">
        <v>0</v>
      </c>
      <c r="D572" s="33">
        <v>16</v>
      </c>
      <c r="E572" s="33">
        <v>12</v>
      </c>
      <c r="F572" s="33">
        <v>1</v>
      </c>
      <c r="G572" s="33">
        <v>29</v>
      </c>
    </row>
    <row r="573" spans="2:7">
      <c r="B573" s="26" t="s">
        <v>497</v>
      </c>
      <c r="C573" s="33">
        <v>0</v>
      </c>
      <c r="D573" s="33">
        <v>17</v>
      </c>
      <c r="E573" s="33">
        <v>16</v>
      </c>
      <c r="F573" s="33">
        <v>0</v>
      </c>
      <c r="G573" s="33">
        <v>33</v>
      </c>
    </row>
    <row r="574" spans="2:7">
      <c r="B574" s="26" t="s">
        <v>498</v>
      </c>
      <c r="C574" s="33">
        <v>0</v>
      </c>
      <c r="D574" s="33">
        <v>25</v>
      </c>
      <c r="E574" s="33">
        <v>15</v>
      </c>
      <c r="F574" s="33">
        <v>2</v>
      </c>
      <c r="G574" s="33">
        <v>42</v>
      </c>
    </row>
    <row r="575" spans="2:7">
      <c r="B575" s="26" t="s">
        <v>499</v>
      </c>
      <c r="C575" s="33">
        <v>0</v>
      </c>
      <c r="D575" s="33">
        <v>19</v>
      </c>
      <c r="E575" s="33">
        <v>9</v>
      </c>
      <c r="F575" s="33">
        <v>1</v>
      </c>
      <c r="G575" s="33">
        <v>29</v>
      </c>
    </row>
    <row r="576" spans="2:7">
      <c r="B576" s="26" t="s">
        <v>500</v>
      </c>
      <c r="C576" s="33">
        <v>0</v>
      </c>
      <c r="D576" s="33">
        <v>31</v>
      </c>
      <c r="E576" s="33">
        <v>8</v>
      </c>
      <c r="F576" s="33">
        <v>1</v>
      </c>
      <c r="G576" s="33">
        <v>40</v>
      </c>
    </row>
    <row r="577" spans="2:7">
      <c r="B577" s="26" t="s">
        <v>501</v>
      </c>
      <c r="C577" s="33">
        <v>0</v>
      </c>
      <c r="D577" s="33">
        <v>30</v>
      </c>
      <c r="E577" s="33">
        <v>9</v>
      </c>
      <c r="F577" s="33">
        <v>1</v>
      </c>
      <c r="G577" s="33">
        <v>40</v>
      </c>
    </row>
    <row r="578" spans="2:7">
      <c r="B578" s="26" t="s">
        <v>502</v>
      </c>
      <c r="C578" s="33">
        <v>0</v>
      </c>
      <c r="D578" s="33">
        <v>35</v>
      </c>
      <c r="E578" s="33">
        <v>14</v>
      </c>
      <c r="F578" s="33">
        <v>1</v>
      </c>
      <c r="G578" s="33">
        <v>50</v>
      </c>
    </row>
    <row r="579" spans="2:7">
      <c r="B579" s="26" t="s">
        <v>503</v>
      </c>
      <c r="C579" s="33">
        <v>0</v>
      </c>
      <c r="D579" s="33">
        <v>32</v>
      </c>
      <c r="E579" s="33">
        <v>17</v>
      </c>
      <c r="F579" s="33">
        <v>0</v>
      </c>
      <c r="G579" s="33">
        <v>49</v>
      </c>
    </row>
    <row r="580" spans="2:7">
      <c r="B580" s="26" t="s">
        <v>504</v>
      </c>
      <c r="C580" s="33">
        <v>0</v>
      </c>
      <c r="D580" s="33">
        <v>30</v>
      </c>
      <c r="E580" s="33">
        <v>9</v>
      </c>
      <c r="F580" s="33">
        <v>1</v>
      </c>
      <c r="G580" s="33">
        <v>40</v>
      </c>
    </row>
    <row r="581" spans="2:7">
      <c r="B581" s="26" t="s">
        <v>505</v>
      </c>
      <c r="C581" s="33">
        <v>0</v>
      </c>
      <c r="D581" s="33">
        <v>23</v>
      </c>
      <c r="E581" s="33">
        <v>6</v>
      </c>
      <c r="F581" s="33">
        <v>1</v>
      </c>
      <c r="G581" s="33">
        <v>30</v>
      </c>
    </row>
    <row r="582" spans="2:7">
      <c r="B582" s="26" t="s">
        <v>506</v>
      </c>
      <c r="C582" s="33">
        <v>0</v>
      </c>
      <c r="D582" s="33">
        <v>35</v>
      </c>
      <c r="E582" s="33">
        <v>13</v>
      </c>
      <c r="F582" s="33">
        <v>3</v>
      </c>
      <c r="G582" s="33">
        <v>51</v>
      </c>
    </row>
    <row r="583" spans="2:7">
      <c r="B583" s="26" t="s">
        <v>507</v>
      </c>
      <c r="C583" s="33">
        <v>0</v>
      </c>
      <c r="D583" s="33">
        <v>17</v>
      </c>
      <c r="E583" s="33">
        <v>16</v>
      </c>
      <c r="F583" s="33">
        <v>2</v>
      </c>
      <c r="G583" s="33">
        <v>35</v>
      </c>
    </row>
    <row r="584" spans="2:7">
      <c r="B584" s="26" t="s">
        <v>508</v>
      </c>
      <c r="C584" s="33">
        <v>0</v>
      </c>
      <c r="D584" s="33">
        <v>16</v>
      </c>
      <c r="E584" s="33">
        <v>12</v>
      </c>
      <c r="F584" s="33">
        <v>2</v>
      </c>
      <c r="G584" s="33">
        <v>30</v>
      </c>
    </row>
    <row r="585" spans="2:7">
      <c r="B585" s="26" t="s">
        <v>509</v>
      </c>
      <c r="C585" s="33">
        <v>0</v>
      </c>
      <c r="D585" s="33">
        <v>23</v>
      </c>
      <c r="E585" s="33">
        <v>9</v>
      </c>
      <c r="F585" s="33">
        <v>4</v>
      </c>
      <c r="G585" s="33">
        <v>36</v>
      </c>
    </row>
    <row r="586" spans="2:7">
      <c r="B586" s="26" t="s">
        <v>510</v>
      </c>
      <c r="C586" s="33">
        <v>0</v>
      </c>
      <c r="D586" s="33">
        <v>32</v>
      </c>
      <c r="E586" s="33">
        <v>14</v>
      </c>
      <c r="F586" s="33">
        <v>1</v>
      </c>
      <c r="G586" s="33">
        <v>47</v>
      </c>
    </row>
    <row r="587" spans="2:7">
      <c r="B587" s="26" t="s">
        <v>961</v>
      </c>
      <c r="C587" s="33">
        <v>0</v>
      </c>
      <c r="D587" s="33">
        <v>24</v>
      </c>
      <c r="E587" s="33">
        <v>16</v>
      </c>
      <c r="F587" s="33">
        <v>1</v>
      </c>
      <c r="G587" s="33">
        <v>41</v>
      </c>
    </row>
    <row r="588" spans="2:7">
      <c r="B588" s="26" t="s">
        <v>963</v>
      </c>
      <c r="C588" s="33">
        <v>0</v>
      </c>
      <c r="D588" s="33">
        <v>34</v>
      </c>
      <c r="E588" s="33">
        <v>22</v>
      </c>
      <c r="F588" s="33">
        <v>3</v>
      </c>
      <c r="G588" s="33">
        <v>59</v>
      </c>
    </row>
    <row r="589" spans="2:7">
      <c r="B589" s="26" t="s">
        <v>965</v>
      </c>
      <c r="C589" s="33">
        <v>0</v>
      </c>
      <c r="D589" s="33">
        <v>19</v>
      </c>
      <c r="E589" s="33">
        <v>13</v>
      </c>
      <c r="F589" s="33">
        <v>1</v>
      </c>
      <c r="G589" s="33">
        <v>33</v>
      </c>
    </row>
    <row r="590" spans="2:7">
      <c r="B590" s="26" t="s">
        <v>967</v>
      </c>
      <c r="C590" s="33">
        <v>0</v>
      </c>
      <c r="D590" s="33">
        <v>23</v>
      </c>
      <c r="E590" s="33">
        <v>12</v>
      </c>
      <c r="F590" s="33">
        <v>2</v>
      </c>
      <c r="G590" s="33">
        <v>37</v>
      </c>
    </row>
    <row r="591" spans="2:7">
      <c r="B591" s="26" t="s">
        <v>970</v>
      </c>
      <c r="C591" s="33">
        <v>0</v>
      </c>
      <c r="D591" s="33">
        <v>21</v>
      </c>
      <c r="E591" s="33">
        <v>5</v>
      </c>
      <c r="F591" s="33">
        <v>2</v>
      </c>
      <c r="G591" s="33">
        <v>28</v>
      </c>
    </row>
    <row r="592" spans="2:7">
      <c r="B592" s="26" t="s">
        <v>972</v>
      </c>
      <c r="C592" s="33">
        <v>0</v>
      </c>
      <c r="D592" s="33">
        <v>25</v>
      </c>
      <c r="E592" s="33">
        <v>13</v>
      </c>
      <c r="F592" s="33">
        <v>4</v>
      </c>
      <c r="G592" s="33">
        <v>42</v>
      </c>
    </row>
    <row r="593" spans="2:7">
      <c r="B593" s="26" t="s">
        <v>973</v>
      </c>
      <c r="C593" s="33">
        <v>0</v>
      </c>
      <c r="D593" s="33">
        <v>30</v>
      </c>
      <c r="E593" s="33">
        <v>23</v>
      </c>
      <c r="F593" s="33">
        <v>5</v>
      </c>
      <c r="G593" s="33">
        <v>58</v>
      </c>
    </row>
    <row r="594" spans="2:7">
      <c r="B594" s="26" t="s">
        <v>976</v>
      </c>
      <c r="C594" s="33">
        <v>0</v>
      </c>
      <c r="D594" s="33">
        <v>32</v>
      </c>
      <c r="E594" s="33">
        <v>24</v>
      </c>
      <c r="F594" s="33">
        <v>3</v>
      </c>
      <c r="G594" s="33">
        <v>59</v>
      </c>
    </row>
    <row r="595" spans="2:7">
      <c r="B595" s="26" t="s">
        <v>979</v>
      </c>
      <c r="C595" s="33">
        <v>0</v>
      </c>
      <c r="D595" s="33">
        <v>22</v>
      </c>
      <c r="E595" s="33">
        <v>17</v>
      </c>
      <c r="F595" s="33">
        <v>3</v>
      </c>
      <c r="G595" s="33">
        <v>42</v>
      </c>
    </row>
    <row r="596" spans="2:7">
      <c r="B596" s="26" t="s">
        <v>981</v>
      </c>
      <c r="C596" s="33">
        <v>0</v>
      </c>
      <c r="D596" s="33">
        <v>27</v>
      </c>
      <c r="E596" s="33">
        <v>13</v>
      </c>
      <c r="F596" s="33">
        <v>2</v>
      </c>
      <c r="G596" s="33">
        <v>42</v>
      </c>
    </row>
    <row r="597" spans="2:7">
      <c r="B597" s="26" t="s">
        <v>984</v>
      </c>
      <c r="C597" s="33">
        <v>0</v>
      </c>
      <c r="D597" s="33">
        <v>22</v>
      </c>
      <c r="E597" s="33">
        <v>17</v>
      </c>
      <c r="F597" s="33">
        <v>2</v>
      </c>
      <c r="G597" s="33">
        <v>41</v>
      </c>
    </row>
    <row r="598" spans="2:7">
      <c r="B598" s="26" t="s">
        <v>986</v>
      </c>
      <c r="C598" s="33">
        <v>0</v>
      </c>
      <c r="D598" s="33">
        <v>17</v>
      </c>
      <c r="E598" s="33">
        <v>11</v>
      </c>
      <c r="F598" s="33">
        <v>4</v>
      </c>
      <c r="G598" s="33">
        <v>32</v>
      </c>
    </row>
    <row r="599" spans="2:7">
      <c r="B599" s="26" t="s">
        <v>988</v>
      </c>
      <c r="C599" s="33">
        <v>0</v>
      </c>
      <c r="D599" s="33">
        <v>23</v>
      </c>
      <c r="E599" s="33">
        <v>15</v>
      </c>
      <c r="F599" s="33">
        <v>4</v>
      </c>
      <c r="G599" s="33">
        <v>42</v>
      </c>
    </row>
    <row r="600" spans="2:7">
      <c r="B600" s="26" t="s">
        <v>990</v>
      </c>
      <c r="C600" s="33">
        <v>0</v>
      </c>
      <c r="D600" s="33">
        <v>20</v>
      </c>
      <c r="E600" s="33">
        <v>16</v>
      </c>
      <c r="F600" s="33">
        <v>4</v>
      </c>
      <c r="G600" s="33">
        <v>40</v>
      </c>
    </row>
    <row r="601" spans="2:7">
      <c r="B601" s="26" t="s">
        <v>991</v>
      </c>
      <c r="C601" s="33">
        <v>0</v>
      </c>
      <c r="D601" s="33">
        <v>32</v>
      </c>
      <c r="E601" s="33">
        <v>12</v>
      </c>
      <c r="F601" s="33">
        <v>5</v>
      </c>
      <c r="G601" s="33">
        <v>49</v>
      </c>
    </row>
    <row r="602" spans="2:7">
      <c r="B602" s="26" t="s">
        <v>994</v>
      </c>
      <c r="C602" s="33">
        <v>0</v>
      </c>
      <c r="D602" s="33">
        <v>24</v>
      </c>
      <c r="E602" s="33">
        <v>10</v>
      </c>
      <c r="F602" s="33">
        <v>7</v>
      </c>
      <c r="G602" s="33">
        <v>41</v>
      </c>
    </row>
    <row r="603" spans="2:7">
      <c r="B603" s="26" t="s">
        <v>995</v>
      </c>
      <c r="C603" s="33">
        <v>0</v>
      </c>
      <c r="D603" s="33">
        <v>28</v>
      </c>
      <c r="E603" s="33">
        <v>14</v>
      </c>
      <c r="F603" s="33">
        <v>5</v>
      </c>
      <c r="G603" s="33">
        <v>47</v>
      </c>
    </row>
    <row r="604" spans="2:7">
      <c r="B604" s="26" t="s">
        <v>997</v>
      </c>
      <c r="C604" s="33">
        <v>0</v>
      </c>
      <c r="D604" s="33">
        <v>29</v>
      </c>
      <c r="E604" s="33">
        <v>16</v>
      </c>
      <c r="F604" s="33">
        <v>0</v>
      </c>
      <c r="G604" s="33">
        <v>45</v>
      </c>
    </row>
    <row r="605" spans="2:7">
      <c r="B605" s="26" t="s">
        <v>999</v>
      </c>
      <c r="C605" s="33">
        <v>0</v>
      </c>
      <c r="D605" s="33">
        <v>21</v>
      </c>
      <c r="E605" s="33">
        <v>16</v>
      </c>
      <c r="F605" s="33">
        <v>2</v>
      </c>
      <c r="G605" s="33">
        <v>39</v>
      </c>
    </row>
    <row r="606" spans="2:7">
      <c r="B606" s="26" t="s">
        <v>1001</v>
      </c>
      <c r="C606" s="33">
        <v>0</v>
      </c>
      <c r="D606" s="33">
        <v>29</v>
      </c>
      <c r="E606" s="33">
        <v>6</v>
      </c>
      <c r="F606" s="33">
        <v>3</v>
      </c>
      <c r="G606" s="33">
        <v>38</v>
      </c>
    </row>
    <row r="607" spans="2:7">
      <c r="B607" s="26" t="s">
        <v>1002</v>
      </c>
      <c r="C607" s="33">
        <v>0</v>
      </c>
      <c r="D607" s="33">
        <v>23</v>
      </c>
      <c r="E607" s="33">
        <v>12</v>
      </c>
      <c r="F607" s="33">
        <v>6</v>
      </c>
      <c r="G607" s="33">
        <v>41</v>
      </c>
    </row>
    <row r="608" spans="2:7">
      <c r="B608" s="26" t="s">
        <v>1006</v>
      </c>
      <c r="C608" s="33">
        <v>0</v>
      </c>
      <c r="D608" s="33">
        <v>28</v>
      </c>
      <c r="E608" s="33">
        <v>11</v>
      </c>
      <c r="F608" s="33">
        <v>5</v>
      </c>
      <c r="G608" s="33">
        <v>44</v>
      </c>
    </row>
    <row r="609" spans="2:7">
      <c r="B609" s="26" t="s">
        <v>1007</v>
      </c>
      <c r="C609" s="33">
        <v>0</v>
      </c>
      <c r="D609" s="33">
        <v>19</v>
      </c>
      <c r="E609" s="33">
        <v>15</v>
      </c>
      <c r="F609" s="33">
        <v>3</v>
      </c>
      <c r="G609" s="33">
        <v>37</v>
      </c>
    </row>
    <row r="610" spans="2:7">
      <c r="B610" s="26" t="s">
        <v>1009</v>
      </c>
      <c r="C610" s="33">
        <v>0</v>
      </c>
      <c r="D610" s="33">
        <v>34</v>
      </c>
      <c r="E610" s="33">
        <v>13</v>
      </c>
      <c r="F610" s="33">
        <v>1</v>
      </c>
      <c r="G610" s="33">
        <v>48</v>
      </c>
    </row>
    <row r="611" spans="2:7">
      <c r="B611" s="26" t="s">
        <v>1011</v>
      </c>
      <c r="C611" s="33">
        <v>0</v>
      </c>
      <c r="D611" s="33">
        <v>27</v>
      </c>
      <c r="E611" s="33">
        <v>11</v>
      </c>
      <c r="F611" s="33">
        <v>0</v>
      </c>
      <c r="G611" s="33">
        <v>38</v>
      </c>
    </row>
    <row r="612" spans="2:7">
      <c r="B612" s="26" t="s">
        <v>1013</v>
      </c>
      <c r="C612" s="33">
        <v>0</v>
      </c>
      <c r="D612" s="33">
        <v>33</v>
      </c>
      <c r="E612" s="33">
        <v>12</v>
      </c>
      <c r="F612" s="33">
        <v>1</v>
      </c>
      <c r="G612" s="33">
        <v>46</v>
      </c>
    </row>
    <row r="613" spans="2:7">
      <c r="B613" s="26" t="s">
        <v>1016</v>
      </c>
      <c r="C613" s="33">
        <v>0</v>
      </c>
      <c r="D613" s="33">
        <v>31</v>
      </c>
      <c r="E613" s="33">
        <v>22</v>
      </c>
      <c r="F613" s="33">
        <v>5</v>
      </c>
      <c r="G613" s="33">
        <v>58</v>
      </c>
    </row>
    <row r="614" spans="2:7">
      <c r="B614" s="26" t="s">
        <v>1017</v>
      </c>
      <c r="C614" s="33">
        <v>0</v>
      </c>
      <c r="D614" s="33">
        <v>36</v>
      </c>
      <c r="E614" s="33">
        <v>24</v>
      </c>
      <c r="F614" s="33">
        <v>5</v>
      </c>
      <c r="G614" s="33">
        <v>65</v>
      </c>
    </row>
    <row r="615" spans="2:7">
      <c r="B615" s="26" t="s">
        <v>1020</v>
      </c>
      <c r="C615" s="33">
        <v>0</v>
      </c>
      <c r="D615" s="33">
        <v>36</v>
      </c>
      <c r="E615" s="33">
        <v>24</v>
      </c>
      <c r="F615" s="33">
        <v>5</v>
      </c>
      <c r="G615" s="33">
        <v>65</v>
      </c>
    </row>
    <row r="616" spans="2:7">
      <c r="B616" s="26" t="s">
        <v>1021</v>
      </c>
      <c r="C616" s="33">
        <v>0</v>
      </c>
      <c r="D616" s="33">
        <v>26</v>
      </c>
      <c r="E616" s="33">
        <v>31</v>
      </c>
      <c r="F616" s="33">
        <v>3</v>
      </c>
      <c r="G616" s="33">
        <v>60</v>
      </c>
    </row>
    <row r="617" spans="2:7">
      <c r="B617" s="26" t="s">
        <v>1023</v>
      </c>
      <c r="C617" s="33">
        <v>0</v>
      </c>
      <c r="D617" s="33">
        <v>26</v>
      </c>
      <c r="E617" s="33">
        <v>22</v>
      </c>
      <c r="F617" s="33">
        <v>2</v>
      </c>
      <c r="G617" s="33">
        <v>50</v>
      </c>
    </row>
    <row r="618" spans="2:7">
      <c r="B618" s="26" t="s">
        <v>1026</v>
      </c>
      <c r="C618" s="33">
        <v>0</v>
      </c>
      <c r="D618" s="33">
        <v>26</v>
      </c>
      <c r="E618" s="33">
        <v>22</v>
      </c>
      <c r="F618" s="33">
        <v>2</v>
      </c>
      <c r="G618" s="33">
        <v>50</v>
      </c>
    </row>
    <row r="619" spans="2:7">
      <c r="B619" s="26" t="s">
        <v>1027</v>
      </c>
      <c r="C619" s="33">
        <v>0</v>
      </c>
      <c r="D619" s="33">
        <v>17</v>
      </c>
      <c r="E619" s="33">
        <v>27</v>
      </c>
      <c r="F619" s="33">
        <v>7</v>
      </c>
      <c r="G619" s="33">
        <v>51</v>
      </c>
    </row>
    <row r="620" spans="2:7">
      <c r="B620" s="26" t="s">
        <v>1029</v>
      </c>
      <c r="C620" s="33">
        <v>0</v>
      </c>
      <c r="D620" s="33">
        <v>14</v>
      </c>
      <c r="E620" s="33">
        <v>18</v>
      </c>
      <c r="F620" s="33">
        <v>7</v>
      </c>
      <c r="G620" s="33">
        <v>39</v>
      </c>
    </row>
    <row r="621" spans="2:7">
      <c r="B621" s="26" t="s">
        <v>1031</v>
      </c>
      <c r="C621" s="33">
        <v>0</v>
      </c>
      <c r="D621" s="33">
        <v>15</v>
      </c>
      <c r="E621" s="33">
        <v>16</v>
      </c>
      <c r="F621" s="33">
        <v>6</v>
      </c>
      <c r="G621" s="33">
        <v>37</v>
      </c>
    </row>
    <row r="622" spans="2:7">
      <c r="B622" s="26" t="s">
        <v>1033</v>
      </c>
      <c r="C622" s="33">
        <v>0</v>
      </c>
      <c r="D622" s="33">
        <v>15</v>
      </c>
      <c r="E622" s="33">
        <v>16</v>
      </c>
      <c r="F622" s="33">
        <v>6</v>
      </c>
      <c r="G622" s="33">
        <v>37</v>
      </c>
    </row>
    <row r="623" spans="2:7">
      <c r="B623" s="26" t="s">
        <v>1035</v>
      </c>
      <c r="C623" s="33">
        <v>0</v>
      </c>
      <c r="D623" s="33">
        <v>25</v>
      </c>
      <c r="E623" s="33">
        <v>23</v>
      </c>
      <c r="F623" s="33">
        <v>4</v>
      </c>
      <c r="G623" s="33">
        <v>52</v>
      </c>
    </row>
    <row r="624" spans="2:7">
      <c r="B624" s="26" t="s">
        <v>1037</v>
      </c>
      <c r="C624" s="33">
        <v>0</v>
      </c>
      <c r="D624" s="33">
        <v>30</v>
      </c>
      <c r="E624" s="33">
        <v>23</v>
      </c>
      <c r="F624" s="33">
        <v>5</v>
      </c>
      <c r="G624" s="33">
        <v>58</v>
      </c>
    </row>
    <row r="625" spans="2:7">
      <c r="B625" s="26" t="s">
        <v>1039</v>
      </c>
      <c r="C625" s="33">
        <v>0</v>
      </c>
      <c r="D625" s="33">
        <v>23</v>
      </c>
      <c r="E625" s="33">
        <v>27</v>
      </c>
      <c r="F625" s="33">
        <v>2</v>
      </c>
      <c r="G625" s="33">
        <v>52</v>
      </c>
    </row>
    <row r="626" spans="2:7">
      <c r="B626" s="26" t="s">
        <v>1041</v>
      </c>
      <c r="C626" s="33">
        <v>0</v>
      </c>
      <c r="D626" s="33">
        <v>30</v>
      </c>
      <c r="E626" s="33">
        <v>24</v>
      </c>
      <c r="F626" s="33">
        <v>2</v>
      </c>
      <c r="G626" s="33">
        <v>56</v>
      </c>
    </row>
    <row r="627" spans="2:7">
      <c r="B627" s="26" t="s">
        <v>1044</v>
      </c>
      <c r="C627" s="33">
        <v>0</v>
      </c>
      <c r="D627" s="33">
        <v>34</v>
      </c>
      <c r="E627" s="33">
        <v>22</v>
      </c>
      <c r="F627" s="33">
        <v>5</v>
      </c>
      <c r="G627" s="33">
        <v>61</v>
      </c>
    </row>
    <row r="628" spans="2:7">
      <c r="B628" s="26" t="s">
        <v>1047</v>
      </c>
      <c r="C628" s="33">
        <v>0</v>
      </c>
      <c r="D628" s="33">
        <v>33</v>
      </c>
      <c r="E628" s="33">
        <v>24</v>
      </c>
      <c r="F628" s="33">
        <v>5</v>
      </c>
      <c r="G628" s="33">
        <v>62</v>
      </c>
    </row>
    <row r="629" spans="2:7">
      <c r="B629" s="26" t="s">
        <v>1050</v>
      </c>
      <c r="C629" s="33">
        <v>0</v>
      </c>
      <c r="D629" s="33">
        <v>22</v>
      </c>
      <c r="E629" s="33">
        <v>22</v>
      </c>
      <c r="F629" s="33">
        <v>3</v>
      </c>
      <c r="G629" s="33">
        <v>47</v>
      </c>
    </row>
    <row r="630" spans="2:7">
      <c r="B630" s="26" t="s">
        <v>1052</v>
      </c>
      <c r="C630" s="33">
        <v>0</v>
      </c>
      <c r="D630" s="33">
        <v>22</v>
      </c>
      <c r="E630" s="33">
        <v>22</v>
      </c>
      <c r="F630" s="33">
        <v>3</v>
      </c>
      <c r="G630" s="33">
        <v>47</v>
      </c>
    </row>
    <row r="631" spans="2:7">
      <c r="B631" s="26" t="s">
        <v>1056</v>
      </c>
      <c r="C631" s="33">
        <v>0</v>
      </c>
      <c r="D631" s="33">
        <v>20</v>
      </c>
      <c r="E631" s="33">
        <v>29</v>
      </c>
      <c r="F631" s="33">
        <v>5</v>
      </c>
      <c r="G631" s="33">
        <v>54</v>
      </c>
    </row>
    <row r="632" spans="2:7">
      <c r="B632" s="26" t="s">
        <v>1059</v>
      </c>
      <c r="C632" s="33">
        <v>0</v>
      </c>
      <c r="D632" s="33">
        <v>21</v>
      </c>
      <c r="E632" s="33">
        <v>29</v>
      </c>
      <c r="F632" s="33">
        <v>7</v>
      </c>
      <c r="G632" s="33">
        <v>57</v>
      </c>
    </row>
    <row r="633" spans="2:7">
      <c r="B633" s="26" t="s">
        <v>1062</v>
      </c>
      <c r="C633" s="33">
        <v>0</v>
      </c>
      <c r="D633" s="33">
        <v>23</v>
      </c>
      <c r="E633" s="33">
        <v>20</v>
      </c>
      <c r="F633" s="33">
        <v>2</v>
      </c>
      <c r="G633" s="33">
        <v>45</v>
      </c>
    </row>
    <row r="634" spans="2:7">
      <c r="B634" s="26" t="s">
        <v>1065</v>
      </c>
      <c r="C634" s="33">
        <v>0</v>
      </c>
      <c r="D634" s="33">
        <v>17</v>
      </c>
      <c r="E634" s="33">
        <v>25</v>
      </c>
      <c r="F634" s="33">
        <v>3</v>
      </c>
      <c r="G634" s="33">
        <v>45</v>
      </c>
    </row>
    <row r="635" spans="2:7">
      <c r="B635" s="26" t="s">
        <v>1077</v>
      </c>
      <c r="C635" s="33">
        <v>0</v>
      </c>
      <c r="D635" s="33">
        <v>20</v>
      </c>
      <c r="E635" s="33">
        <v>21</v>
      </c>
      <c r="F635" s="33">
        <v>3</v>
      </c>
      <c r="G635" s="33">
        <v>44</v>
      </c>
    </row>
    <row r="636" spans="2:7">
      <c r="B636" s="26" t="s">
        <v>1081</v>
      </c>
      <c r="C636" s="33">
        <v>0</v>
      </c>
      <c r="D636" s="33">
        <v>23</v>
      </c>
      <c r="E636" s="33">
        <v>23</v>
      </c>
      <c r="F636" s="33">
        <v>2</v>
      </c>
      <c r="G636" s="33">
        <v>48</v>
      </c>
    </row>
    <row r="637" spans="2:7">
      <c r="B637" s="26" t="s">
        <v>1084</v>
      </c>
      <c r="C637" s="33">
        <v>0</v>
      </c>
      <c r="D637" s="33">
        <v>27</v>
      </c>
      <c r="E637" s="33">
        <v>20</v>
      </c>
      <c r="F637" s="33">
        <v>1</v>
      </c>
      <c r="G637" s="33">
        <v>48</v>
      </c>
    </row>
    <row r="638" spans="2:7">
      <c r="B638" s="26" t="s">
        <v>1086</v>
      </c>
      <c r="C638" s="33">
        <v>0</v>
      </c>
      <c r="D638" s="33">
        <v>21</v>
      </c>
      <c r="E638" s="33">
        <v>24</v>
      </c>
      <c r="F638" s="33">
        <v>3</v>
      </c>
      <c r="G638" s="33">
        <v>48</v>
      </c>
    </row>
    <row r="639" spans="2:7">
      <c r="B639" s="26" t="s">
        <v>1089</v>
      </c>
      <c r="C639" s="33">
        <v>0</v>
      </c>
      <c r="D639" s="33">
        <v>20</v>
      </c>
      <c r="E639" s="33">
        <v>23</v>
      </c>
      <c r="F639" s="33">
        <v>3</v>
      </c>
      <c r="G639" s="33">
        <v>46</v>
      </c>
    </row>
    <row r="640" spans="2:7">
      <c r="B640" s="26" t="s">
        <v>1092</v>
      </c>
      <c r="C640" s="33">
        <v>0</v>
      </c>
      <c r="D640" s="33">
        <v>18</v>
      </c>
      <c r="E640" s="33">
        <v>12</v>
      </c>
      <c r="F640" s="33">
        <v>2</v>
      </c>
      <c r="G640" s="33">
        <v>32</v>
      </c>
    </row>
    <row r="641" spans="2:7">
      <c r="B641" s="26" t="s">
        <v>1095</v>
      </c>
      <c r="C641" s="33">
        <v>0</v>
      </c>
      <c r="D641" s="33">
        <v>24</v>
      </c>
      <c r="E641" s="33">
        <v>24</v>
      </c>
      <c r="F641" s="33">
        <v>4</v>
      </c>
      <c r="G641" s="33">
        <v>52</v>
      </c>
    </row>
    <row r="642" spans="2:7">
      <c r="B642" s="26" t="s">
        <v>1113</v>
      </c>
      <c r="C642" s="33">
        <v>0</v>
      </c>
      <c r="D642" s="33">
        <v>15</v>
      </c>
      <c r="E642" s="33">
        <v>15</v>
      </c>
      <c r="F642" s="33">
        <v>4</v>
      </c>
      <c r="G642" s="33">
        <v>34</v>
      </c>
    </row>
    <row r="643" spans="2:7">
      <c r="B643" s="26" t="s">
        <v>1116</v>
      </c>
      <c r="C643" s="33">
        <v>0</v>
      </c>
      <c r="D643" s="33">
        <v>9</v>
      </c>
      <c r="E643" s="33">
        <v>12</v>
      </c>
      <c r="F643" s="33">
        <v>1</v>
      </c>
      <c r="G643" s="33">
        <v>22</v>
      </c>
    </row>
    <row r="644" spans="2:7">
      <c r="B644" s="26" t="s">
        <v>1119</v>
      </c>
      <c r="C644" s="33">
        <v>0</v>
      </c>
      <c r="D644" s="33">
        <v>10</v>
      </c>
      <c r="E644" s="33">
        <v>18</v>
      </c>
      <c r="F644" s="33">
        <v>2</v>
      </c>
      <c r="G644" s="33">
        <v>30</v>
      </c>
    </row>
    <row r="645" spans="2:7">
      <c r="B645" s="26" t="s">
        <v>1122</v>
      </c>
      <c r="C645" s="33">
        <v>0</v>
      </c>
      <c r="D645" s="33">
        <v>18</v>
      </c>
      <c r="E645" s="33">
        <v>24</v>
      </c>
      <c r="F645" s="33">
        <v>1</v>
      </c>
      <c r="G645" s="33">
        <v>43</v>
      </c>
    </row>
    <row r="646" spans="2:7">
      <c r="B646" s="26" t="s">
        <v>1125</v>
      </c>
      <c r="C646" s="33">
        <v>0</v>
      </c>
      <c r="D646" s="33">
        <v>18</v>
      </c>
      <c r="E646" s="33">
        <v>21</v>
      </c>
      <c r="F646" s="33">
        <v>3</v>
      </c>
      <c r="G646" s="33">
        <v>42</v>
      </c>
    </row>
    <row r="647" spans="2:7">
      <c r="B647" s="26" t="s">
        <v>1129</v>
      </c>
      <c r="C647" s="33">
        <v>0</v>
      </c>
      <c r="D647" s="33">
        <v>18</v>
      </c>
      <c r="E647" s="33">
        <v>21</v>
      </c>
      <c r="F647" s="33">
        <v>3</v>
      </c>
      <c r="G647" s="33">
        <v>42</v>
      </c>
    </row>
    <row r="648" spans="2:7">
      <c r="B648" s="26" t="s">
        <v>1131</v>
      </c>
      <c r="C648" s="33">
        <v>0</v>
      </c>
      <c r="D648" s="33">
        <v>18</v>
      </c>
      <c r="E648" s="33">
        <v>21</v>
      </c>
      <c r="F648" s="33">
        <v>3</v>
      </c>
      <c r="G648" s="33">
        <v>42</v>
      </c>
    </row>
    <row r="649" spans="2:7">
      <c r="B649" s="26" t="s">
        <v>1133</v>
      </c>
      <c r="C649" s="33">
        <v>0</v>
      </c>
      <c r="D649" s="33">
        <v>20</v>
      </c>
      <c r="E649" s="33">
        <v>16</v>
      </c>
      <c r="F649" s="33">
        <v>2</v>
      </c>
      <c r="G649" s="33">
        <v>38</v>
      </c>
    </row>
    <row r="650" spans="2:7">
      <c r="B650" s="26" t="s">
        <v>1137</v>
      </c>
      <c r="C650" s="33">
        <v>0</v>
      </c>
      <c r="D650" s="33">
        <v>14</v>
      </c>
      <c r="E650" s="33">
        <v>13</v>
      </c>
      <c r="F650" s="33">
        <v>1</v>
      </c>
      <c r="G650" s="33">
        <v>28</v>
      </c>
    </row>
    <row r="651" spans="2:7">
      <c r="B651" s="26" t="s">
        <v>1140</v>
      </c>
      <c r="C651" s="33">
        <v>0</v>
      </c>
      <c r="D651" s="33">
        <v>16</v>
      </c>
      <c r="E651" s="33">
        <v>21</v>
      </c>
      <c r="F651" s="33">
        <v>0</v>
      </c>
      <c r="G651" s="33">
        <v>37</v>
      </c>
    </row>
    <row r="652" spans="2:7">
      <c r="B652" s="26" t="s">
        <v>1143</v>
      </c>
      <c r="C652" s="33">
        <v>0</v>
      </c>
      <c r="D652" s="33">
        <v>18</v>
      </c>
      <c r="E652" s="33">
        <v>12</v>
      </c>
      <c r="F652" s="33">
        <v>1</v>
      </c>
      <c r="G652" s="33">
        <v>31</v>
      </c>
    </row>
    <row r="653" spans="2:7">
      <c r="B653" s="26" t="s">
        <v>1146</v>
      </c>
      <c r="C653" s="33">
        <v>0</v>
      </c>
      <c r="D653" s="33">
        <v>10</v>
      </c>
      <c r="E653" s="33">
        <v>21</v>
      </c>
      <c r="F653" s="33">
        <v>2</v>
      </c>
      <c r="G653" s="33">
        <v>33</v>
      </c>
    </row>
    <row r="654" spans="2:7">
      <c r="B654" s="26" t="s">
        <v>1153</v>
      </c>
      <c r="C654" s="33">
        <v>0</v>
      </c>
      <c r="D654" s="33">
        <v>12</v>
      </c>
      <c r="E654" s="33">
        <v>18</v>
      </c>
      <c r="F654" s="33">
        <v>3</v>
      </c>
      <c r="G654" s="33">
        <v>33</v>
      </c>
    </row>
    <row r="655" spans="2:7">
      <c r="B655" s="26" t="s">
        <v>1161</v>
      </c>
      <c r="C655" s="33">
        <v>0</v>
      </c>
      <c r="D655" s="33">
        <v>16</v>
      </c>
      <c r="E655" s="33">
        <v>6</v>
      </c>
      <c r="F655" s="33">
        <v>4</v>
      </c>
      <c r="G655" s="33">
        <v>26</v>
      </c>
    </row>
    <row r="656" spans="2:7">
      <c r="B656" s="26" t="s">
        <v>1171</v>
      </c>
      <c r="C656" s="33">
        <v>0</v>
      </c>
      <c r="D656" s="33">
        <v>13</v>
      </c>
      <c r="E656" s="33">
        <v>14</v>
      </c>
      <c r="F656" s="33">
        <v>2</v>
      </c>
      <c r="G656" s="33">
        <v>29</v>
      </c>
    </row>
    <row r="657" spans="1:7">
      <c r="B657" s="26" t="s">
        <v>1178</v>
      </c>
      <c r="C657" s="33">
        <v>0</v>
      </c>
      <c r="D657" s="33">
        <v>7</v>
      </c>
      <c r="E657" s="33">
        <v>19</v>
      </c>
      <c r="F657" s="33">
        <v>3</v>
      </c>
      <c r="G657" s="33">
        <v>29</v>
      </c>
    </row>
    <row r="658" spans="1:7">
      <c r="B658" s="26" t="s">
        <v>1181</v>
      </c>
      <c r="C658" s="33">
        <v>0</v>
      </c>
      <c r="D658" s="33">
        <v>13</v>
      </c>
      <c r="E658" s="33">
        <v>12</v>
      </c>
      <c r="F658" s="33">
        <v>2</v>
      </c>
      <c r="G658" s="33">
        <v>27</v>
      </c>
    </row>
    <row r="659" spans="1:7">
      <c r="B659" s="26" t="s">
        <v>1183</v>
      </c>
      <c r="C659" s="33">
        <v>0</v>
      </c>
      <c r="D659" s="33">
        <v>14</v>
      </c>
      <c r="E659" s="33">
        <v>13</v>
      </c>
      <c r="F659" s="33">
        <v>0</v>
      </c>
      <c r="G659" s="33">
        <v>27</v>
      </c>
    </row>
    <row r="660" spans="1:7">
      <c r="B660" s="26" t="s">
        <v>1188</v>
      </c>
      <c r="C660" s="33">
        <v>0</v>
      </c>
      <c r="D660" s="33">
        <v>17</v>
      </c>
      <c r="E660" s="33">
        <v>13</v>
      </c>
      <c r="F660" s="33">
        <v>1</v>
      </c>
      <c r="G660" s="33">
        <v>31</v>
      </c>
    </row>
    <row r="661" spans="1:7">
      <c r="B661" s="26" t="s">
        <v>1190</v>
      </c>
      <c r="C661" s="33">
        <v>0</v>
      </c>
      <c r="D661" s="33">
        <v>8</v>
      </c>
      <c r="E661" s="33">
        <v>11</v>
      </c>
      <c r="F661" s="33">
        <v>1</v>
      </c>
      <c r="G661" s="33">
        <v>20</v>
      </c>
    </row>
    <row r="662" spans="1:7">
      <c r="B662" s="26" t="s">
        <v>1195</v>
      </c>
      <c r="C662" s="33">
        <v>0</v>
      </c>
      <c r="D662" s="33">
        <v>8</v>
      </c>
      <c r="E662" s="33">
        <v>11</v>
      </c>
      <c r="F662" s="33">
        <v>2</v>
      </c>
      <c r="G662" s="33">
        <v>21</v>
      </c>
    </row>
    <row r="663" spans="1:7">
      <c r="B663" s="26" t="s">
        <v>1198</v>
      </c>
      <c r="C663" s="33">
        <v>0</v>
      </c>
      <c r="D663" s="33">
        <v>6</v>
      </c>
      <c r="E663" s="33">
        <v>11</v>
      </c>
      <c r="F663" s="33">
        <v>0</v>
      </c>
      <c r="G663" s="33">
        <v>17</v>
      </c>
    </row>
    <row r="664" spans="1:7">
      <c r="A664" s="348"/>
      <c r="B664" s="26" t="s">
        <v>1201</v>
      </c>
      <c r="C664" s="33">
        <v>0</v>
      </c>
      <c r="D664" s="33">
        <v>10</v>
      </c>
      <c r="E664" s="33">
        <v>11</v>
      </c>
      <c r="F664" s="33">
        <v>2</v>
      </c>
      <c r="G664" s="33">
        <v>23</v>
      </c>
    </row>
    <row r="665" spans="1:7">
      <c r="A665" s="348"/>
      <c r="B665" s="26" t="s">
        <v>1206</v>
      </c>
      <c r="C665" s="33">
        <f>$C$137</f>
        <v>0</v>
      </c>
      <c r="D665" s="33">
        <f>$D$137</f>
        <v>12</v>
      </c>
      <c r="E665" s="33">
        <f>$E$137</f>
        <v>11</v>
      </c>
      <c r="F665" s="33">
        <f>$F$137</f>
        <v>3</v>
      </c>
      <c r="G665" s="33">
        <f>$G$137</f>
        <v>26</v>
      </c>
    </row>
    <row r="667" spans="1:7">
      <c r="B667" s="34" t="s">
        <v>511</v>
      </c>
      <c r="C667" s="35" t="e">
        <f>SUM(C664-C663)/C662</f>
        <v>#DIV/0!</v>
      </c>
      <c r="D667" s="35">
        <f t="shared" ref="D667:G667" si="2">SUM(D664-D663)/D662</f>
        <v>0.5</v>
      </c>
      <c r="E667" s="35">
        <f t="shared" si="2"/>
        <v>0</v>
      </c>
      <c r="F667" s="35">
        <f t="shared" si="2"/>
        <v>1</v>
      </c>
      <c r="G667" s="35">
        <f t="shared" si="2"/>
        <v>0.2857142857142857</v>
      </c>
    </row>
    <row r="668" spans="1:7">
      <c r="B668" s="34" t="s">
        <v>512</v>
      </c>
      <c r="C668" s="35" t="e">
        <f>SUM(C646-C642)/C642</f>
        <v>#DIV/0!</v>
      </c>
      <c r="D668" s="35">
        <f>SUM(D646-D642)/D642</f>
        <v>0.2</v>
      </c>
      <c r="E668" s="35">
        <f>SUM(E646-E642)/E642</f>
        <v>0.4</v>
      </c>
      <c r="F668" s="35">
        <f>SUM(F646-F642)/F642</f>
        <v>-0.25</v>
      </c>
      <c r="G668" s="35">
        <f>SUM(G646-G642)/G642</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18"/>
  <sheetViews>
    <sheetView showGridLines="0" workbookViewId="0">
      <selection activeCell="C36" sqref="C36"/>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611</v>
      </c>
    </row>
    <row r="3" spans="1:7" s="120" customFormat="1" ht="16.5">
      <c r="A3" s="123" t="s">
        <v>1208</v>
      </c>
    </row>
    <row r="6" spans="1:7">
      <c r="A6" s="49"/>
      <c r="D6" s="16"/>
      <c r="E6" s="16"/>
      <c r="F6" s="16"/>
      <c r="G6" s="16"/>
    </row>
    <row r="7" spans="1:7">
      <c r="A7" s="15" t="s">
        <v>151</v>
      </c>
      <c r="B7" s="18"/>
      <c r="C7" s="19" t="s">
        <v>1072</v>
      </c>
      <c r="D7" s="19" t="s">
        <v>152</v>
      </c>
      <c r="E7" s="19" t="s">
        <v>153</v>
      </c>
      <c r="F7" s="19" t="s">
        <v>154</v>
      </c>
      <c r="G7" s="19"/>
    </row>
    <row r="8" spans="1:7">
      <c r="A8" s="18" t="s">
        <v>612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1</v>
      </c>
      <c r="F10" s="16">
        <v>1</v>
      </c>
      <c r="G10" s="16">
        <f>D10+E10+F10+C10</f>
        <v>2</v>
      </c>
    </row>
    <row r="11" spans="1:7">
      <c r="A11" s="15" t="s">
        <v>162</v>
      </c>
      <c r="C11" s="16">
        <v>0</v>
      </c>
      <c r="D11" s="16">
        <v>2</v>
      </c>
      <c r="E11" s="16">
        <v>2</v>
      </c>
      <c r="F11" s="16">
        <v>1</v>
      </c>
      <c r="G11" s="16">
        <f>D11+E11+F11+C11</f>
        <v>5</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613</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1</v>
      </c>
      <c r="F17" s="16">
        <v>0</v>
      </c>
      <c r="G17" s="16">
        <f>D17+E17+F17+C17</f>
        <v>1</v>
      </c>
    </row>
    <row r="18" spans="1:7">
      <c r="A18" s="15" t="s">
        <v>162</v>
      </c>
      <c r="C18" s="16">
        <v>1</v>
      </c>
      <c r="D18" s="16">
        <v>1</v>
      </c>
      <c r="E18" s="16">
        <v>6</v>
      </c>
      <c r="F18" s="16">
        <v>4</v>
      </c>
      <c r="G18" s="16">
        <f>D18+E18+F18+C18</f>
        <v>12</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614</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1074</v>
      </c>
      <c r="D29" s="22" t="s">
        <v>177</v>
      </c>
      <c r="E29" s="22" t="s">
        <v>178</v>
      </c>
      <c r="F29" s="22" t="s">
        <v>179</v>
      </c>
      <c r="G29" s="22" t="s">
        <v>180</v>
      </c>
    </row>
    <row r="30" spans="1:7">
      <c r="C30" s="139">
        <f>C10+C17+C24</f>
        <v>0</v>
      </c>
      <c r="D30" s="139">
        <f>D10+D17+D24</f>
        <v>0</v>
      </c>
      <c r="E30" s="139">
        <f>E10+E17+E24</f>
        <v>2</v>
      </c>
      <c r="F30" s="139">
        <f>F10+F17+F24</f>
        <v>1</v>
      </c>
      <c r="G30" s="139">
        <f>F30+E30+D30+C30</f>
        <v>3</v>
      </c>
    </row>
    <row r="31" spans="1:7">
      <c r="C31" s="16"/>
      <c r="D31" s="16"/>
      <c r="E31" s="16"/>
      <c r="F31" s="16"/>
      <c r="G31" s="16"/>
    </row>
    <row r="32" spans="1:7" ht="34.5">
      <c r="C32" s="22" t="s">
        <v>1076</v>
      </c>
      <c r="D32" s="22" t="s">
        <v>181</v>
      </c>
      <c r="E32" s="22" t="s">
        <v>182</v>
      </c>
      <c r="F32" s="22" t="s">
        <v>183</v>
      </c>
      <c r="G32" s="22" t="s">
        <v>184</v>
      </c>
    </row>
    <row r="33" spans="1:9">
      <c r="C33" s="139">
        <f>C13+C20+C27</f>
        <v>0</v>
      </c>
      <c r="D33" s="139">
        <f>D11+D18+D25</f>
        <v>3</v>
      </c>
      <c r="E33" s="139">
        <f>E11+E18+E25</f>
        <v>8</v>
      </c>
      <c r="F33" s="139">
        <f>F11+F18+F25</f>
        <v>5</v>
      </c>
      <c r="G33" s="139">
        <f>F33+E33+D33+C33</f>
        <v>16</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99" t="s">
        <v>1068</v>
      </c>
      <c r="D39" s="27" t="s">
        <v>1069</v>
      </c>
      <c r="E39" s="27" t="s">
        <v>1070</v>
      </c>
      <c r="F39" s="27" t="s">
        <v>1071</v>
      </c>
      <c r="G39" s="27" t="s">
        <v>160</v>
      </c>
    </row>
    <row r="40" spans="1:9">
      <c r="B40" s="26" t="s">
        <v>505</v>
      </c>
      <c r="C40" s="33">
        <v>0</v>
      </c>
      <c r="D40" s="33">
        <f>$D$30</f>
        <v>0</v>
      </c>
      <c r="E40" s="33">
        <f>$E$30</f>
        <v>2</v>
      </c>
      <c r="F40" s="33">
        <f>$F$30</f>
        <v>1</v>
      </c>
      <c r="G40" s="33">
        <f>$G$30</f>
        <v>3</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961</v>
      </c>
      <c r="C46" s="33">
        <v>0</v>
      </c>
      <c r="D46" s="33">
        <v>1</v>
      </c>
      <c r="E46" s="33">
        <v>5</v>
      </c>
      <c r="F46" s="33">
        <v>5</v>
      </c>
      <c r="G46" s="33">
        <v>11</v>
      </c>
    </row>
    <row r="47" spans="1:9">
      <c r="B47" s="26" t="s">
        <v>963</v>
      </c>
      <c r="C47" s="33">
        <v>0</v>
      </c>
      <c r="D47" s="33">
        <v>0</v>
      </c>
      <c r="E47" s="33">
        <v>7</v>
      </c>
      <c r="F47" s="33">
        <v>4</v>
      </c>
      <c r="G47" s="33">
        <v>11</v>
      </c>
    </row>
    <row r="48" spans="1:9">
      <c r="B48" s="26" t="s">
        <v>965</v>
      </c>
      <c r="C48" s="33">
        <v>0</v>
      </c>
      <c r="D48" s="33">
        <v>0</v>
      </c>
      <c r="E48" s="33">
        <v>4</v>
      </c>
      <c r="F48" s="33">
        <v>2</v>
      </c>
      <c r="G48" s="33">
        <v>6</v>
      </c>
    </row>
    <row r="49" spans="2:7">
      <c r="B49" s="26" t="s">
        <v>967</v>
      </c>
      <c r="C49" s="33">
        <v>0</v>
      </c>
      <c r="D49" s="33">
        <v>1</v>
      </c>
      <c r="E49" s="33">
        <v>10</v>
      </c>
      <c r="F49" s="33">
        <v>7</v>
      </c>
      <c r="G49" s="33">
        <v>18</v>
      </c>
    </row>
    <row r="50" spans="2:7">
      <c r="B50" s="26" t="s">
        <v>970</v>
      </c>
      <c r="C50" s="33">
        <v>0</v>
      </c>
      <c r="D50" s="33">
        <v>2</v>
      </c>
      <c r="E50" s="33">
        <v>3</v>
      </c>
      <c r="F50" s="33">
        <v>4</v>
      </c>
      <c r="G50" s="33">
        <v>9</v>
      </c>
    </row>
    <row r="51" spans="2:7">
      <c r="B51" s="26" t="s">
        <v>972</v>
      </c>
      <c r="C51" s="33">
        <v>0</v>
      </c>
      <c r="D51" s="33">
        <v>0</v>
      </c>
      <c r="E51" s="33">
        <v>5</v>
      </c>
      <c r="F51" s="33">
        <v>3</v>
      </c>
      <c r="G51" s="33">
        <v>8</v>
      </c>
    </row>
    <row r="52" spans="2:7">
      <c r="B52" s="26" t="s">
        <v>973</v>
      </c>
      <c r="C52" s="33">
        <v>0</v>
      </c>
      <c r="D52" s="33">
        <v>0</v>
      </c>
      <c r="E52" s="33">
        <v>4</v>
      </c>
      <c r="F52" s="33">
        <v>4</v>
      </c>
      <c r="G52" s="33">
        <v>8</v>
      </c>
    </row>
    <row r="53" spans="2:7">
      <c r="B53" s="26" t="s">
        <v>976</v>
      </c>
      <c r="C53" s="33">
        <v>0</v>
      </c>
      <c r="D53" s="33">
        <v>0</v>
      </c>
      <c r="E53" s="33">
        <v>4</v>
      </c>
      <c r="F53" s="33">
        <v>2</v>
      </c>
      <c r="G53" s="33">
        <v>6</v>
      </c>
    </row>
    <row r="54" spans="2:7">
      <c r="B54" s="26" t="s">
        <v>979</v>
      </c>
      <c r="C54" s="33">
        <v>0</v>
      </c>
      <c r="D54" s="33">
        <v>2</v>
      </c>
      <c r="E54" s="33">
        <v>5</v>
      </c>
      <c r="F54" s="33">
        <v>6</v>
      </c>
      <c r="G54" s="33">
        <v>13</v>
      </c>
    </row>
    <row r="55" spans="2:7">
      <c r="B55" s="26" t="s">
        <v>981</v>
      </c>
      <c r="C55" s="33">
        <v>0</v>
      </c>
      <c r="D55" s="33">
        <v>0</v>
      </c>
      <c r="E55" s="33">
        <v>7</v>
      </c>
      <c r="F55" s="33">
        <v>4</v>
      </c>
      <c r="G55" s="33">
        <v>11</v>
      </c>
    </row>
    <row r="56" spans="2:7">
      <c r="B56" s="26" t="s">
        <v>984</v>
      </c>
      <c r="C56" s="33">
        <v>0</v>
      </c>
      <c r="D56" s="33">
        <v>1</v>
      </c>
      <c r="E56" s="33">
        <v>6</v>
      </c>
      <c r="F56" s="33">
        <v>2</v>
      </c>
      <c r="G56" s="33">
        <v>9</v>
      </c>
    </row>
    <row r="57" spans="2:7">
      <c r="B57" s="26" t="s">
        <v>986</v>
      </c>
      <c r="C57" s="33">
        <v>0</v>
      </c>
      <c r="D57" s="33">
        <v>2</v>
      </c>
      <c r="E57" s="33">
        <v>8</v>
      </c>
      <c r="F57" s="33">
        <v>3</v>
      </c>
      <c r="G57" s="33">
        <v>13</v>
      </c>
    </row>
    <row r="58" spans="2:7">
      <c r="B58" s="26" t="s">
        <v>988</v>
      </c>
      <c r="C58" s="33">
        <v>0</v>
      </c>
      <c r="D58" s="33">
        <v>4</v>
      </c>
      <c r="E58" s="33">
        <v>7</v>
      </c>
      <c r="F58" s="33">
        <v>6</v>
      </c>
      <c r="G58" s="33">
        <v>17</v>
      </c>
    </row>
    <row r="59" spans="2:7">
      <c r="B59" s="26" t="s">
        <v>990</v>
      </c>
      <c r="C59" s="33">
        <v>0</v>
      </c>
      <c r="D59" s="33">
        <v>3</v>
      </c>
      <c r="E59" s="33">
        <v>8</v>
      </c>
      <c r="F59" s="33">
        <v>3</v>
      </c>
      <c r="G59" s="33">
        <v>14</v>
      </c>
    </row>
    <row r="60" spans="2:7">
      <c r="B60" s="26" t="s">
        <v>991</v>
      </c>
      <c r="C60" s="33">
        <v>0</v>
      </c>
      <c r="D60" s="33">
        <v>4</v>
      </c>
      <c r="E60" s="33">
        <v>6</v>
      </c>
      <c r="F60" s="33">
        <v>4</v>
      </c>
      <c r="G60" s="33">
        <v>14</v>
      </c>
    </row>
    <row r="61" spans="2:7">
      <c r="B61" s="26" t="s">
        <v>994</v>
      </c>
      <c r="C61" s="33">
        <v>0</v>
      </c>
      <c r="D61" s="33">
        <v>6</v>
      </c>
      <c r="E61" s="33">
        <v>3</v>
      </c>
      <c r="F61" s="33">
        <v>1</v>
      </c>
      <c r="G61" s="33">
        <v>10</v>
      </c>
    </row>
    <row r="62" spans="2:7">
      <c r="B62" s="26" t="s">
        <v>995</v>
      </c>
      <c r="C62" s="33">
        <v>0</v>
      </c>
      <c r="D62" s="33">
        <v>9</v>
      </c>
      <c r="E62" s="33">
        <v>6</v>
      </c>
      <c r="F62" s="33">
        <v>4</v>
      </c>
      <c r="G62" s="33">
        <v>19</v>
      </c>
    </row>
    <row r="63" spans="2:7" ht="11.25" customHeight="1">
      <c r="B63" s="26" t="s">
        <v>997</v>
      </c>
      <c r="C63" s="33">
        <v>0</v>
      </c>
      <c r="D63" s="33">
        <v>10</v>
      </c>
      <c r="E63" s="33">
        <v>5</v>
      </c>
      <c r="F63" s="33">
        <v>8</v>
      </c>
      <c r="G63" s="33">
        <v>23</v>
      </c>
    </row>
    <row r="64" spans="2:7">
      <c r="B64" s="26" t="s">
        <v>999</v>
      </c>
      <c r="C64" s="33">
        <v>0</v>
      </c>
      <c r="D64" s="33">
        <v>4</v>
      </c>
      <c r="E64" s="33">
        <v>7</v>
      </c>
      <c r="F64" s="33">
        <v>2</v>
      </c>
      <c r="G64" s="33">
        <v>13</v>
      </c>
    </row>
    <row r="65" spans="2:7">
      <c r="B65" s="26" t="s">
        <v>1001</v>
      </c>
      <c r="C65" s="33">
        <v>0</v>
      </c>
      <c r="D65" s="33">
        <v>1</v>
      </c>
      <c r="E65" s="33">
        <v>4</v>
      </c>
      <c r="F65" s="33">
        <v>3</v>
      </c>
      <c r="G65" s="33">
        <v>8</v>
      </c>
    </row>
    <row r="66" spans="2:7">
      <c r="B66" s="26" t="s">
        <v>1002</v>
      </c>
      <c r="C66" s="33">
        <v>0</v>
      </c>
      <c r="D66" s="33">
        <v>5</v>
      </c>
      <c r="E66" s="33">
        <v>7</v>
      </c>
      <c r="F66" s="33">
        <v>5</v>
      </c>
      <c r="G66" s="33">
        <v>17</v>
      </c>
    </row>
    <row r="67" spans="2:7">
      <c r="B67" s="26" t="s">
        <v>1006</v>
      </c>
      <c r="C67" s="33">
        <v>0</v>
      </c>
      <c r="D67" s="33">
        <v>4</v>
      </c>
      <c r="E67" s="33">
        <v>6</v>
      </c>
      <c r="F67" s="33">
        <v>3</v>
      </c>
      <c r="G67" s="33">
        <v>13</v>
      </c>
    </row>
    <row r="68" spans="2:7">
      <c r="B68" s="26" t="s">
        <v>1007</v>
      </c>
      <c r="C68" s="33">
        <v>0</v>
      </c>
      <c r="D68" s="33">
        <v>2</v>
      </c>
      <c r="E68" s="33">
        <v>2</v>
      </c>
      <c r="F68" s="33">
        <v>2</v>
      </c>
      <c r="G68" s="33">
        <v>6</v>
      </c>
    </row>
    <row r="69" spans="2:7">
      <c r="B69" s="26" t="s">
        <v>1009</v>
      </c>
      <c r="C69" s="33">
        <v>0</v>
      </c>
      <c r="D69" s="33">
        <v>6</v>
      </c>
      <c r="E69" s="33">
        <v>2</v>
      </c>
      <c r="F69" s="33">
        <v>4</v>
      </c>
      <c r="G69" s="33">
        <v>12</v>
      </c>
    </row>
    <row r="70" spans="2:7">
      <c r="B70" s="26" t="s">
        <v>1011</v>
      </c>
      <c r="C70" s="33">
        <v>0</v>
      </c>
      <c r="D70" s="33">
        <v>2</v>
      </c>
      <c r="E70" s="33">
        <v>6</v>
      </c>
      <c r="F70" s="33">
        <v>6</v>
      </c>
      <c r="G70" s="33">
        <v>14</v>
      </c>
    </row>
    <row r="71" spans="2:7">
      <c r="B71" s="26" t="s">
        <v>1013</v>
      </c>
      <c r="C71" s="33">
        <v>0</v>
      </c>
      <c r="D71" s="33">
        <v>1</v>
      </c>
      <c r="E71" s="33">
        <v>6</v>
      </c>
      <c r="F71" s="33">
        <v>11</v>
      </c>
      <c r="G71" s="33">
        <v>18</v>
      </c>
    </row>
    <row r="72" spans="2:7">
      <c r="B72" s="26" t="s">
        <v>1016</v>
      </c>
      <c r="C72" s="33">
        <v>0</v>
      </c>
      <c r="D72" s="33">
        <v>2</v>
      </c>
      <c r="E72" s="33">
        <v>5</v>
      </c>
      <c r="F72" s="33">
        <v>6</v>
      </c>
      <c r="G72" s="33">
        <f t="shared" ref="G72:G84" si="0">C72+D72+E72+F72</f>
        <v>13</v>
      </c>
    </row>
    <row r="73" spans="2:7">
      <c r="B73" s="26" t="s">
        <v>1017</v>
      </c>
      <c r="C73" s="33">
        <v>0</v>
      </c>
      <c r="D73" s="33">
        <v>2</v>
      </c>
      <c r="E73" s="33">
        <v>2</v>
      </c>
      <c r="F73" s="33">
        <v>2</v>
      </c>
      <c r="G73" s="33">
        <f t="shared" si="0"/>
        <v>6</v>
      </c>
    </row>
    <row r="74" spans="2:7">
      <c r="B74" s="26" t="s">
        <v>1020</v>
      </c>
      <c r="C74" s="33">
        <v>0</v>
      </c>
      <c r="D74" s="33">
        <v>3</v>
      </c>
      <c r="E74" s="33">
        <v>4</v>
      </c>
      <c r="F74" s="33">
        <v>5</v>
      </c>
      <c r="G74" s="33">
        <f t="shared" si="0"/>
        <v>12</v>
      </c>
    </row>
    <row r="75" spans="2:7">
      <c r="B75" s="26" t="s">
        <v>1021</v>
      </c>
      <c r="C75" s="33">
        <v>0</v>
      </c>
      <c r="D75" s="33">
        <v>2</v>
      </c>
      <c r="E75" s="33">
        <v>2</v>
      </c>
      <c r="F75" s="33">
        <v>5</v>
      </c>
      <c r="G75" s="33">
        <f t="shared" si="0"/>
        <v>9</v>
      </c>
    </row>
    <row r="76" spans="2:7">
      <c r="B76" s="26" t="s">
        <v>1023</v>
      </c>
      <c r="C76" s="33">
        <v>0</v>
      </c>
      <c r="D76" s="33">
        <v>2</v>
      </c>
      <c r="E76" s="33">
        <v>5</v>
      </c>
      <c r="F76" s="33">
        <v>7</v>
      </c>
      <c r="G76" s="33">
        <f t="shared" si="0"/>
        <v>14</v>
      </c>
    </row>
    <row r="77" spans="2:7">
      <c r="B77" s="26" t="s">
        <v>1026</v>
      </c>
      <c r="C77" s="33">
        <v>0</v>
      </c>
      <c r="D77" s="33">
        <v>2</v>
      </c>
      <c r="E77" s="33">
        <v>5</v>
      </c>
      <c r="F77" s="33">
        <v>7</v>
      </c>
      <c r="G77" s="33">
        <f t="shared" si="0"/>
        <v>14</v>
      </c>
    </row>
    <row r="78" spans="2:7">
      <c r="B78" s="26" t="s">
        <v>1027</v>
      </c>
      <c r="C78" s="33">
        <v>0</v>
      </c>
      <c r="D78" s="33">
        <v>1</v>
      </c>
      <c r="E78" s="33">
        <v>5</v>
      </c>
      <c r="F78" s="33">
        <v>4</v>
      </c>
      <c r="G78" s="33">
        <f t="shared" si="0"/>
        <v>10</v>
      </c>
    </row>
    <row r="79" spans="2:7">
      <c r="B79" s="26" t="s">
        <v>1029</v>
      </c>
      <c r="C79" s="33">
        <v>0</v>
      </c>
      <c r="D79" s="33">
        <v>3</v>
      </c>
      <c r="E79" s="33">
        <v>7</v>
      </c>
      <c r="F79" s="33">
        <v>3</v>
      </c>
      <c r="G79" s="33">
        <f t="shared" si="0"/>
        <v>13</v>
      </c>
    </row>
    <row r="80" spans="2:7">
      <c r="B80" s="26" t="s">
        <v>1031</v>
      </c>
      <c r="C80" s="33">
        <v>0</v>
      </c>
      <c r="D80" s="33">
        <v>2</v>
      </c>
      <c r="E80" s="33">
        <v>9</v>
      </c>
      <c r="F80" s="33">
        <v>3</v>
      </c>
      <c r="G80" s="33">
        <f t="shared" si="0"/>
        <v>14</v>
      </c>
    </row>
    <row r="81" spans="2:7">
      <c r="B81" s="26" t="s">
        <v>1033</v>
      </c>
      <c r="C81" s="33">
        <v>0</v>
      </c>
      <c r="D81" s="33">
        <v>4</v>
      </c>
      <c r="E81" s="33">
        <v>10</v>
      </c>
      <c r="F81" s="33">
        <v>3</v>
      </c>
      <c r="G81" s="33">
        <f t="shared" si="0"/>
        <v>17</v>
      </c>
    </row>
    <row r="82" spans="2:7">
      <c r="B82" s="26" t="s">
        <v>1035</v>
      </c>
      <c r="C82" s="33">
        <v>0</v>
      </c>
      <c r="D82" s="33">
        <v>2</v>
      </c>
      <c r="E82" s="33">
        <v>9</v>
      </c>
      <c r="F82" s="33">
        <v>4</v>
      </c>
      <c r="G82" s="33">
        <f t="shared" si="0"/>
        <v>15</v>
      </c>
    </row>
    <row r="83" spans="2:7">
      <c r="B83" s="26" t="s">
        <v>1037</v>
      </c>
      <c r="C83" s="33">
        <v>0</v>
      </c>
      <c r="D83" s="33">
        <v>1</v>
      </c>
      <c r="E83" s="33">
        <v>11</v>
      </c>
      <c r="F83" s="33">
        <v>6</v>
      </c>
      <c r="G83" s="33">
        <f t="shared" si="0"/>
        <v>18</v>
      </c>
    </row>
    <row r="84" spans="2:7">
      <c r="B84" s="26" t="s">
        <v>1039</v>
      </c>
      <c r="C84" s="33">
        <v>0</v>
      </c>
      <c r="D84" s="33">
        <v>1</v>
      </c>
      <c r="E84" s="33">
        <v>11</v>
      </c>
      <c r="F84" s="33">
        <v>6</v>
      </c>
      <c r="G84" s="33">
        <f t="shared" si="0"/>
        <v>18</v>
      </c>
    </row>
    <row r="85" spans="2:7">
      <c r="B85" s="26" t="s">
        <v>1041</v>
      </c>
      <c r="C85" s="33">
        <v>0</v>
      </c>
      <c r="D85" s="33">
        <v>2</v>
      </c>
      <c r="E85" s="33">
        <v>9</v>
      </c>
      <c r="F85" s="33">
        <v>4</v>
      </c>
      <c r="G85" s="33">
        <v>15</v>
      </c>
    </row>
    <row r="86" spans="2:7">
      <c r="B86" s="26" t="s">
        <v>1044</v>
      </c>
      <c r="C86" s="33">
        <v>0</v>
      </c>
      <c r="D86" s="33">
        <v>3</v>
      </c>
      <c r="E86" s="33">
        <v>12</v>
      </c>
      <c r="F86" s="33">
        <v>7</v>
      </c>
      <c r="G86" s="33">
        <v>22</v>
      </c>
    </row>
    <row r="87" spans="2:7">
      <c r="B87" s="26" t="s">
        <v>1047</v>
      </c>
      <c r="C87" s="33">
        <v>0</v>
      </c>
      <c r="D87" s="33">
        <v>2</v>
      </c>
      <c r="E87" s="33">
        <v>9</v>
      </c>
      <c r="F87" s="33">
        <v>5</v>
      </c>
      <c r="G87" s="33">
        <v>16</v>
      </c>
    </row>
    <row r="88" spans="2:7">
      <c r="B88" s="26" t="s">
        <v>1050</v>
      </c>
      <c r="C88" s="33">
        <v>0</v>
      </c>
      <c r="D88" s="33">
        <v>0</v>
      </c>
      <c r="E88" s="33">
        <v>11</v>
      </c>
      <c r="F88" s="33">
        <v>5</v>
      </c>
      <c r="G88" s="33">
        <v>16</v>
      </c>
    </row>
    <row r="89" spans="2:7">
      <c r="B89" s="26" t="s">
        <v>1052</v>
      </c>
      <c r="C89" s="33">
        <v>0</v>
      </c>
      <c r="D89" s="33">
        <v>1</v>
      </c>
      <c r="E89" s="33">
        <v>10</v>
      </c>
      <c r="F89" s="33">
        <v>6</v>
      </c>
      <c r="G89" s="33">
        <v>17</v>
      </c>
    </row>
    <row r="90" spans="2:7">
      <c r="B90" s="26" t="s">
        <v>1056</v>
      </c>
      <c r="C90" s="33">
        <v>0</v>
      </c>
      <c r="D90" s="33">
        <v>2</v>
      </c>
      <c r="E90" s="33">
        <v>9</v>
      </c>
      <c r="F90" s="33">
        <v>5</v>
      </c>
      <c r="G90" s="33">
        <v>16</v>
      </c>
    </row>
    <row r="91" spans="2:7">
      <c r="B91" s="26" t="s">
        <v>1059</v>
      </c>
      <c r="C91" s="33">
        <v>0</v>
      </c>
      <c r="D91" s="33">
        <v>0</v>
      </c>
      <c r="E91" s="33">
        <v>10</v>
      </c>
      <c r="F91" s="33">
        <v>5</v>
      </c>
      <c r="G91" s="33">
        <v>15</v>
      </c>
    </row>
    <row r="92" spans="2:7">
      <c r="B92" s="26" t="s">
        <v>1062</v>
      </c>
      <c r="C92" s="33">
        <v>0</v>
      </c>
      <c r="D92" s="33">
        <v>1</v>
      </c>
      <c r="E92" s="33">
        <v>10</v>
      </c>
      <c r="F92" s="33">
        <v>7</v>
      </c>
      <c r="G92" s="33">
        <v>18</v>
      </c>
    </row>
    <row r="93" spans="2:7">
      <c r="B93" s="26" t="s">
        <v>1065</v>
      </c>
      <c r="C93" s="33">
        <v>0</v>
      </c>
      <c r="D93" s="33">
        <v>2</v>
      </c>
      <c r="E93" s="33">
        <v>10</v>
      </c>
      <c r="F93" s="33">
        <v>3</v>
      </c>
      <c r="G93" s="33">
        <v>15</v>
      </c>
    </row>
    <row r="94" spans="2:7">
      <c r="B94" s="26" t="s">
        <v>1077</v>
      </c>
      <c r="C94" s="33">
        <v>0</v>
      </c>
      <c r="D94" s="33">
        <v>1</v>
      </c>
      <c r="E94" s="33">
        <v>6</v>
      </c>
      <c r="F94" s="33">
        <v>3</v>
      </c>
      <c r="G94" s="33">
        <v>10</v>
      </c>
    </row>
    <row r="95" spans="2:7">
      <c r="B95" s="26" t="s">
        <v>1081</v>
      </c>
      <c r="C95" s="33">
        <v>0</v>
      </c>
      <c r="D95" s="33">
        <v>0</v>
      </c>
      <c r="E95" s="33">
        <v>11</v>
      </c>
      <c r="F95" s="33">
        <v>4</v>
      </c>
      <c r="G95" s="33">
        <v>15</v>
      </c>
    </row>
    <row r="96" spans="2:7">
      <c r="B96" s="26" t="s">
        <v>1084</v>
      </c>
      <c r="C96" s="33">
        <v>0</v>
      </c>
      <c r="D96" s="33">
        <v>2</v>
      </c>
      <c r="E96" s="33">
        <v>7</v>
      </c>
      <c r="F96" s="33">
        <v>5</v>
      </c>
      <c r="G96" s="33">
        <v>14</v>
      </c>
    </row>
    <row r="97" spans="2:7">
      <c r="B97" s="26" t="s">
        <v>1086</v>
      </c>
      <c r="C97" s="33">
        <v>0</v>
      </c>
      <c r="D97" s="33">
        <v>0</v>
      </c>
      <c r="E97" s="33">
        <v>6</v>
      </c>
      <c r="F97" s="33">
        <v>4</v>
      </c>
      <c r="G97" s="33">
        <v>10</v>
      </c>
    </row>
    <row r="98" spans="2:7">
      <c r="B98" s="26" t="s">
        <v>1089</v>
      </c>
      <c r="C98" s="33">
        <v>0</v>
      </c>
      <c r="D98" s="33">
        <v>1</v>
      </c>
      <c r="E98" s="33">
        <v>5</v>
      </c>
      <c r="F98" s="33">
        <v>4</v>
      </c>
      <c r="G98" s="33">
        <v>10</v>
      </c>
    </row>
    <row r="99" spans="2:7">
      <c r="B99" s="26" t="s">
        <v>1092</v>
      </c>
      <c r="C99" s="33">
        <v>0</v>
      </c>
      <c r="D99" s="33">
        <v>0</v>
      </c>
      <c r="E99" s="33">
        <v>8</v>
      </c>
      <c r="F99" s="33">
        <v>3</v>
      </c>
      <c r="G99" s="33">
        <v>11</v>
      </c>
    </row>
    <row r="100" spans="2:7">
      <c r="B100" s="26" t="s">
        <v>1095</v>
      </c>
      <c r="C100" s="33">
        <v>0</v>
      </c>
      <c r="D100" s="33">
        <v>2</v>
      </c>
      <c r="E100" s="33">
        <v>5</v>
      </c>
      <c r="F100" s="33">
        <v>2</v>
      </c>
      <c r="G100" s="33">
        <v>9</v>
      </c>
    </row>
    <row r="101" spans="2:7">
      <c r="B101" s="26" t="s">
        <v>1113</v>
      </c>
      <c r="C101" s="33">
        <v>0</v>
      </c>
      <c r="D101" s="33">
        <v>1</v>
      </c>
      <c r="E101" s="33">
        <v>3</v>
      </c>
      <c r="F101" s="33">
        <v>4</v>
      </c>
      <c r="G101" s="33">
        <v>8</v>
      </c>
    </row>
    <row r="102" spans="2:7">
      <c r="B102" s="26" t="s">
        <v>1116</v>
      </c>
      <c r="C102" s="33">
        <v>0</v>
      </c>
      <c r="D102" s="33">
        <v>0</v>
      </c>
      <c r="E102" s="33">
        <v>3</v>
      </c>
      <c r="F102" s="33">
        <v>2</v>
      </c>
      <c r="G102" s="33">
        <v>5</v>
      </c>
    </row>
    <row r="103" spans="2:7">
      <c r="B103" s="26" t="s">
        <v>1119</v>
      </c>
      <c r="C103" s="33">
        <v>0</v>
      </c>
      <c r="D103" s="33">
        <v>0</v>
      </c>
      <c r="E103" s="33">
        <v>4</v>
      </c>
      <c r="F103" s="33">
        <v>1</v>
      </c>
      <c r="G103" s="33">
        <v>5</v>
      </c>
    </row>
    <row r="104" spans="2:7">
      <c r="B104" s="26" t="s">
        <v>1122</v>
      </c>
      <c r="C104" s="33">
        <v>0</v>
      </c>
      <c r="D104" s="33">
        <v>2</v>
      </c>
      <c r="E104" s="33">
        <v>5</v>
      </c>
      <c r="F104" s="33">
        <v>3</v>
      </c>
      <c r="G104" s="33">
        <v>10</v>
      </c>
    </row>
    <row r="105" spans="2:7">
      <c r="B105" s="26" t="s">
        <v>1125</v>
      </c>
      <c r="C105" s="33">
        <v>0</v>
      </c>
      <c r="D105" s="33">
        <v>2</v>
      </c>
      <c r="E105" s="33">
        <v>3</v>
      </c>
      <c r="F105" s="33">
        <v>1</v>
      </c>
      <c r="G105" s="33">
        <v>6</v>
      </c>
    </row>
    <row r="106" spans="2:7">
      <c r="B106" s="26" t="s">
        <v>1129</v>
      </c>
      <c r="C106" s="33">
        <v>0</v>
      </c>
      <c r="D106" s="33">
        <v>2</v>
      </c>
      <c r="E106" s="33">
        <v>3</v>
      </c>
      <c r="F106" s="33">
        <v>1</v>
      </c>
      <c r="G106" s="33">
        <v>6</v>
      </c>
    </row>
    <row r="107" spans="2:7">
      <c r="B107" s="26" t="s">
        <v>1131</v>
      </c>
      <c r="C107" s="33">
        <v>0</v>
      </c>
      <c r="D107" s="33">
        <v>2</v>
      </c>
      <c r="E107" s="33">
        <v>3</v>
      </c>
      <c r="F107" s="33">
        <v>1</v>
      </c>
      <c r="G107" s="33">
        <v>6</v>
      </c>
    </row>
    <row r="108" spans="2:7">
      <c r="B108" s="26" t="s">
        <v>1133</v>
      </c>
      <c r="C108" s="33">
        <v>0</v>
      </c>
      <c r="D108" s="33">
        <v>1</v>
      </c>
      <c r="E108" s="33">
        <v>1</v>
      </c>
      <c r="F108" s="33">
        <v>3</v>
      </c>
      <c r="G108" s="33">
        <v>5</v>
      </c>
    </row>
    <row r="109" spans="2:7">
      <c r="B109" s="26" t="s">
        <v>1137</v>
      </c>
      <c r="C109" s="33">
        <v>0</v>
      </c>
      <c r="D109" s="33">
        <v>1</v>
      </c>
      <c r="E109" s="33">
        <v>0</v>
      </c>
      <c r="F109" s="33">
        <v>4</v>
      </c>
      <c r="G109" s="33">
        <v>5</v>
      </c>
    </row>
    <row r="110" spans="2:7">
      <c r="B110" s="26" t="s">
        <v>1140</v>
      </c>
      <c r="C110" s="33">
        <v>0</v>
      </c>
      <c r="D110" s="33">
        <v>2</v>
      </c>
      <c r="E110" s="33">
        <v>0</v>
      </c>
      <c r="F110" s="33">
        <v>2</v>
      </c>
      <c r="G110" s="33">
        <v>4</v>
      </c>
    </row>
    <row r="111" spans="2:7">
      <c r="B111" s="26" t="s">
        <v>1143</v>
      </c>
      <c r="C111" s="33">
        <v>0</v>
      </c>
      <c r="D111" s="33">
        <v>2</v>
      </c>
      <c r="E111" s="33">
        <v>0</v>
      </c>
      <c r="F111" s="33">
        <v>2</v>
      </c>
      <c r="G111" s="33">
        <v>4</v>
      </c>
    </row>
    <row r="112" spans="2:7">
      <c r="B112" s="26" t="s">
        <v>1146</v>
      </c>
      <c r="C112" s="33">
        <v>1</v>
      </c>
      <c r="D112" s="33">
        <v>0</v>
      </c>
      <c r="E112" s="33">
        <v>0</v>
      </c>
      <c r="F112" s="33">
        <v>0</v>
      </c>
      <c r="G112" s="33">
        <v>1</v>
      </c>
    </row>
    <row r="113" spans="1:7">
      <c r="B113" s="26" t="s">
        <v>1153</v>
      </c>
      <c r="C113" s="33">
        <v>0</v>
      </c>
      <c r="D113" s="33">
        <v>1</v>
      </c>
      <c r="E113" s="33">
        <v>0</v>
      </c>
      <c r="F113" s="33">
        <v>4</v>
      </c>
      <c r="G113" s="33">
        <v>5</v>
      </c>
    </row>
    <row r="114" spans="1:7">
      <c r="B114" s="26" t="s">
        <v>1161</v>
      </c>
      <c r="C114" s="33">
        <f>$C$30</f>
        <v>0</v>
      </c>
      <c r="D114" s="33">
        <v>0</v>
      </c>
      <c r="E114" s="33">
        <v>2</v>
      </c>
      <c r="F114" s="33">
        <v>2</v>
      </c>
      <c r="G114" s="33">
        <v>5</v>
      </c>
    </row>
    <row r="115" spans="1:7">
      <c r="B115" s="26" t="s">
        <v>1171</v>
      </c>
      <c r="C115" s="33">
        <v>0</v>
      </c>
      <c r="D115" s="33">
        <v>1</v>
      </c>
      <c r="E115" s="33">
        <v>1</v>
      </c>
      <c r="F115" s="33">
        <v>1</v>
      </c>
      <c r="G115" s="33">
        <v>3</v>
      </c>
    </row>
    <row r="116" spans="1:7">
      <c r="B116" s="26" t="s">
        <v>1178</v>
      </c>
      <c r="C116" s="33">
        <v>0</v>
      </c>
      <c r="D116" s="33">
        <v>0</v>
      </c>
      <c r="E116" s="33">
        <v>0</v>
      </c>
      <c r="F116" s="33">
        <v>1</v>
      </c>
      <c r="G116" s="33">
        <v>1</v>
      </c>
    </row>
    <row r="117" spans="1:7">
      <c r="B117" s="26" t="s">
        <v>1181</v>
      </c>
      <c r="C117" s="33">
        <v>1</v>
      </c>
      <c r="D117" s="33">
        <v>0</v>
      </c>
      <c r="E117" s="33">
        <v>3</v>
      </c>
      <c r="F117" s="33">
        <v>0</v>
      </c>
      <c r="G117" s="33">
        <v>4</v>
      </c>
    </row>
    <row r="118" spans="1:7">
      <c r="B118" s="26" t="s">
        <v>1183</v>
      </c>
      <c r="C118" s="33">
        <v>0</v>
      </c>
      <c r="D118" s="33">
        <v>0</v>
      </c>
      <c r="E118" s="33">
        <v>0</v>
      </c>
      <c r="F118" s="33">
        <v>2</v>
      </c>
      <c r="G118" s="33">
        <v>2</v>
      </c>
    </row>
    <row r="119" spans="1:7">
      <c r="B119" s="26" t="s">
        <v>1188</v>
      </c>
      <c r="C119" s="33">
        <v>0</v>
      </c>
      <c r="D119" s="33">
        <v>1</v>
      </c>
      <c r="E119" s="33">
        <v>2</v>
      </c>
      <c r="F119" s="33">
        <v>1</v>
      </c>
      <c r="G119" s="33">
        <v>4</v>
      </c>
    </row>
    <row r="120" spans="1:7">
      <c r="B120" s="26" t="s">
        <v>1190</v>
      </c>
      <c r="C120" s="33">
        <v>1</v>
      </c>
      <c r="D120" s="33">
        <v>1</v>
      </c>
      <c r="E120" s="33">
        <v>2</v>
      </c>
      <c r="F120" s="33">
        <v>0</v>
      </c>
      <c r="G120" s="33">
        <v>4</v>
      </c>
    </row>
    <row r="121" spans="1:7">
      <c r="B121" s="26" t="s">
        <v>1195</v>
      </c>
      <c r="C121" s="33">
        <v>1</v>
      </c>
      <c r="D121" s="33">
        <v>1</v>
      </c>
      <c r="E121" s="33">
        <v>2</v>
      </c>
      <c r="F121" s="33">
        <v>2</v>
      </c>
      <c r="G121" s="33">
        <v>6</v>
      </c>
    </row>
    <row r="122" spans="1:7">
      <c r="B122" s="26" t="s">
        <v>1198</v>
      </c>
      <c r="C122" s="33">
        <v>0</v>
      </c>
      <c r="D122" s="33">
        <v>0</v>
      </c>
      <c r="E122" s="33">
        <v>3</v>
      </c>
      <c r="F122" s="33">
        <v>1</v>
      </c>
      <c r="G122" s="33">
        <v>4</v>
      </c>
    </row>
    <row r="123" spans="1:7">
      <c r="A123" s="348"/>
      <c r="B123" s="26" t="s">
        <v>1201</v>
      </c>
      <c r="C123" s="33">
        <v>0</v>
      </c>
      <c r="D123" s="33">
        <v>0</v>
      </c>
      <c r="E123" s="33">
        <v>3</v>
      </c>
      <c r="F123" s="33">
        <v>1</v>
      </c>
      <c r="G123" s="33">
        <v>4</v>
      </c>
    </row>
    <row r="124" spans="1:7">
      <c r="A124" s="348"/>
      <c r="B124" s="26" t="s">
        <v>1206</v>
      </c>
      <c r="C124" s="33">
        <f>$C$30</f>
        <v>0</v>
      </c>
      <c r="D124" s="33">
        <f>$D$30</f>
        <v>0</v>
      </c>
      <c r="E124" s="33">
        <f>$E$30</f>
        <v>2</v>
      </c>
      <c r="F124" s="33">
        <f>$F$30</f>
        <v>1</v>
      </c>
      <c r="G124" s="33">
        <f>$G$30</f>
        <v>3</v>
      </c>
    </row>
    <row r="126" spans="1:7">
      <c r="B126" s="34" t="s">
        <v>511</v>
      </c>
      <c r="C126" s="35" t="e">
        <f>SUM(C123-C122)/C122</f>
        <v>#DIV/0!</v>
      </c>
      <c r="D126" s="35" t="e">
        <f t="shared" ref="D126:G126" si="1">SUM(D123-D122)/D122</f>
        <v>#DIV/0!</v>
      </c>
      <c r="E126" s="35">
        <f t="shared" si="1"/>
        <v>0</v>
      </c>
      <c r="F126" s="35">
        <f t="shared" si="1"/>
        <v>0</v>
      </c>
      <c r="G126" s="35">
        <f t="shared" si="1"/>
        <v>0</v>
      </c>
    </row>
    <row r="127" spans="1:7">
      <c r="B127" s="34" t="s">
        <v>512</v>
      </c>
      <c r="C127" s="35">
        <f>SUM(C121-C117)/C117</f>
        <v>0</v>
      </c>
      <c r="D127" s="35" t="e">
        <f>SUM(D121-D117)/D117</f>
        <v>#DIV/0!</v>
      </c>
      <c r="E127" s="35">
        <f>SUM(E121-E117)/E117</f>
        <v>-0.33333333333333331</v>
      </c>
      <c r="F127" s="35" t="e">
        <f>SUM(F121-F117)/F117</f>
        <v>#DIV/0!</v>
      </c>
      <c r="G127" s="35">
        <f>SUM(G121-G117)/G117</f>
        <v>0.5</v>
      </c>
    </row>
    <row r="130" spans="1:7" ht="34.5">
      <c r="A130" s="25" t="s">
        <v>162</v>
      </c>
      <c r="B130" s="26" t="s">
        <v>186</v>
      </c>
      <c r="C130" s="99" t="s">
        <v>1068</v>
      </c>
      <c r="D130" s="27" t="s">
        <v>1069</v>
      </c>
      <c r="E130" s="27" t="s">
        <v>1070</v>
      </c>
      <c r="F130" s="27" t="s">
        <v>1071</v>
      </c>
      <c r="G130" s="27" t="s">
        <v>160</v>
      </c>
    </row>
    <row r="131" spans="1:7">
      <c r="B131" s="26" t="s">
        <v>505</v>
      </c>
      <c r="C131" s="33">
        <v>0</v>
      </c>
      <c r="D131" s="33">
        <v>0</v>
      </c>
      <c r="E131" s="33">
        <v>0</v>
      </c>
      <c r="F131" s="33">
        <v>0</v>
      </c>
      <c r="G131" s="33">
        <v>0</v>
      </c>
    </row>
    <row r="132" spans="1:7">
      <c r="B132" s="26" t="s">
        <v>506</v>
      </c>
      <c r="C132" s="33">
        <v>0</v>
      </c>
      <c r="D132" s="33">
        <v>0</v>
      </c>
      <c r="E132" s="33">
        <v>6</v>
      </c>
      <c r="F132" s="33">
        <v>1</v>
      </c>
      <c r="G132" s="33">
        <v>7</v>
      </c>
    </row>
    <row r="133" spans="1:7">
      <c r="B133" s="26" t="s">
        <v>507</v>
      </c>
      <c r="C133" s="33">
        <v>0</v>
      </c>
      <c r="D133" s="33">
        <v>5</v>
      </c>
      <c r="E133" s="33">
        <v>6</v>
      </c>
      <c r="F133" s="33">
        <v>6</v>
      </c>
      <c r="G133" s="33">
        <v>17</v>
      </c>
    </row>
    <row r="134" spans="1:7">
      <c r="B134" s="26" t="s">
        <v>508</v>
      </c>
      <c r="C134" s="33">
        <v>0</v>
      </c>
      <c r="D134" s="33">
        <v>5</v>
      </c>
      <c r="E134" s="33">
        <v>6</v>
      </c>
      <c r="F134" s="33">
        <v>6</v>
      </c>
      <c r="G134" s="33">
        <v>17</v>
      </c>
    </row>
    <row r="135" spans="1:7">
      <c r="B135" s="26" t="s">
        <v>509</v>
      </c>
      <c r="C135" s="33">
        <v>0</v>
      </c>
      <c r="D135" s="33">
        <v>3</v>
      </c>
      <c r="E135" s="33">
        <v>10</v>
      </c>
      <c r="F135" s="33">
        <v>7</v>
      </c>
      <c r="G135" s="33">
        <v>20</v>
      </c>
    </row>
    <row r="136" spans="1:7">
      <c r="B136" s="26" t="s">
        <v>510</v>
      </c>
      <c r="C136" s="33">
        <v>0</v>
      </c>
      <c r="D136" s="33">
        <v>1</v>
      </c>
      <c r="E136" s="33">
        <v>9</v>
      </c>
      <c r="F136" s="33">
        <v>4</v>
      </c>
      <c r="G136" s="33">
        <v>14</v>
      </c>
    </row>
    <row r="137" spans="1:7">
      <c r="B137" s="26" t="s">
        <v>961</v>
      </c>
      <c r="C137" s="33">
        <v>0</v>
      </c>
      <c r="D137" s="33">
        <v>0</v>
      </c>
      <c r="E137" s="33">
        <v>8</v>
      </c>
      <c r="F137" s="33">
        <v>8</v>
      </c>
      <c r="G137" s="33">
        <v>16</v>
      </c>
    </row>
    <row r="138" spans="1:7">
      <c r="B138" s="26" t="s">
        <v>963</v>
      </c>
      <c r="C138" s="33">
        <v>0</v>
      </c>
      <c r="D138" s="33">
        <v>1</v>
      </c>
      <c r="E138" s="33">
        <v>10</v>
      </c>
      <c r="F138" s="33">
        <v>8</v>
      </c>
      <c r="G138" s="33">
        <v>19</v>
      </c>
    </row>
    <row r="139" spans="1:7">
      <c r="B139" s="26" t="s">
        <v>965</v>
      </c>
      <c r="C139" s="33">
        <v>0</v>
      </c>
      <c r="D139" s="33">
        <f>$D$33</f>
        <v>3</v>
      </c>
      <c r="E139" s="33">
        <f>$E$33</f>
        <v>8</v>
      </c>
      <c r="F139" s="33">
        <f>$F$33</f>
        <v>5</v>
      </c>
      <c r="G139" s="33">
        <f>$G$33</f>
        <v>16</v>
      </c>
    </row>
    <row r="140" spans="1:7">
      <c r="B140" s="26" t="s">
        <v>967</v>
      </c>
      <c r="C140" s="33">
        <v>0</v>
      </c>
      <c r="D140" s="33">
        <v>1</v>
      </c>
      <c r="E140" s="33">
        <v>9</v>
      </c>
      <c r="F140" s="33">
        <v>8</v>
      </c>
      <c r="G140" s="33">
        <v>18</v>
      </c>
    </row>
    <row r="141" spans="1:7">
      <c r="B141" s="26" t="s">
        <v>970</v>
      </c>
      <c r="C141" s="33">
        <v>0</v>
      </c>
      <c r="D141" s="33">
        <v>2</v>
      </c>
      <c r="E141" s="33">
        <v>8</v>
      </c>
      <c r="F141" s="33">
        <v>8</v>
      </c>
      <c r="G141" s="33">
        <v>18</v>
      </c>
    </row>
    <row r="142" spans="1:7">
      <c r="B142" s="26" t="s">
        <v>972</v>
      </c>
      <c r="C142" s="33">
        <v>0</v>
      </c>
      <c r="D142" s="33">
        <v>1</v>
      </c>
      <c r="E142" s="33">
        <v>7</v>
      </c>
      <c r="F142" s="33">
        <v>12</v>
      </c>
      <c r="G142" s="33">
        <v>20</v>
      </c>
    </row>
    <row r="143" spans="1:7">
      <c r="B143" s="26" t="s">
        <v>973</v>
      </c>
      <c r="C143" s="33">
        <v>0</v>
      </c>
      <c r="D143" s="33">
        <v>0</v>
      </c>
      <c r="E143" s="33">
        <v>6</v>
      </c>
      <c r="F143" s="33">
        <v>12</v>
      </c>
      <c r="G143" s="33">
        <v>18</v>
      </c>
    </row>
    <row r="144" spans="1:7">
      <c r="B144" s="26" t="s">
        <v>976</v>
      </c>
      <c r="C144" s="33">
        <v>0</v>
      </c>
      <c r="D144" s="33">
        <v>0</v>
      </c>
      <c r="E144" s="33">
        <v>12</v>
      </c>
      <c r="F144" s="33">
        <v>10</v>
      </c>
      <c r="G144" s="33">
        <v>22</v>
      </c>
    </row>
    <row r="145" spans="2:7">
      <c r="B145" s="26" t="s">
        <v>979</v>
      </c>
      <c r="C145" s="33">
        <v>0</v>
      </c>
      <c r="D145" s="33">
        <v>2</v>
      </c>
      <c r="E145" s="33">
        <v>10</v>
      </c>
      <c r="F145" s="33">
        <v>7</v>
      </c>
      <c r="G145" s="33">
        <v>19</v>
      </c>
    </row>
    <row r="146" spans="2:7">
      <c r="B146" s="26" t="s">
        <v>981</v>
      </c>
      <c r="C146" s="33">
        <v>0</v>
      </c>
      <c r="D146" s="33">
        <v>1</v>
      </c>
      <c r="E146" s="33">
        <v>9</v>
      </c>
      <c r="F146" s="33">
        <v>12</v>
      </c>
      <c r="G146" s="33">
        <v>22</v>
      </c>
    </row>
    <row r="147" spans="2:7">
      <c r="B147" s="26" t="s">
        <v>984</v>
      </c>
      <c r="C147" s="33">
        <v>0</v>
      </c>
      <c r="D147" s="33">
        <v>3</v>
      </c>
      <c r="E147" s="33">
        <v>16</v>
      </c>
      <c r="F147" s="33">
        <v>8</v>
      </c>
      <c r="G147" s="33">
        <v>27</v>
      </c>
    </row>
    <row r="148" spans="2:7">
      <c r="B148" s="26" t="s">
        <v>986</v>
      </c>
      <c r="C148" s="33">
        <v>0</v>
      </c>
      <c r="D148" s="33">
        <v>3</v>
      </c>
      <c r="E148" s="33">
        <v>9</v>
      </c>
      <c r="F148" s="33">
        <v>8</v>
      </c>
      <c r="G148" s="33">
        <v>20</v>
      </c>
    </row>
    <row r="149" spans="2:7">
      <c r="B149" s="26" t="s">
        <v>988</v>
      </c>
      <c r="C149" s="33">
        <v>0</v>
      </c>
      <c r="D149" s="33">
        <v>4</v>
      </c>
      <c r="E149" s="33">
        <v>11</v>
      </c>
      <c r="F149" s="33">
        <v>5</v>
      </c>
      <c r="G149" s="33">
        <v>20</v>
      </c>
    </row>
    <row r="150" spans="2:7">
      <c r="B150" s="26" t="s">
        <v>990</v>
      </c>
      <c r="C150" s="33">
        <v>0</v>
      </c>
      <c r="D150" s="33">
        <v>2</v>
      </c>
      <c r="E150" s="33">
        <v>12</v>
      </c>
      <c r="F150" s="33">
        <v>7</v>
      </c>
      <c r="G150" s="33">
        <v>21</v>
      </c>
    </row>
    <row r="151" spans="2:7">
      <c r="B151" s="26" t="s">
        <v>991</v>
      </c>
      <c r="C151" s="33">
        <v>0</v>
      </c>
      <c r="D151" s="33">
        <v>4</v>
      </c>
      <c r="E151" s="33">
        <v>10</v>
      </c>
      <c r="F151" s="33">
        <v>5</v>
      </c>
      <c r="G151" s="33">
        <v>19</v>
      </c>
    </row>
    <row r="152" spans="2:7">
      <c r="B152" s="26" t="s">
        <v>994</v>
      </c>
      <c r="C152" s="33">
        <v>0</v>
      </c>
      <c r="D152" s="33">
        <v>4</v>
      </c>
      <c r="E152" s="33">
        <v>5</v>
      </c>
      <c r="F152" s="33">
        <v>8</v>
      </c>
      <c r="G152" s="33">
        <v>17</v>
      </c>
    </row>
    <row r="153" spans="2:7">
      <c r="B153" s="26" t="s">
        <v>995</v>
      </c>
      <c r="C153" s="33">
        <v>0</v>
      </c>
      <c r="D153" s="33">
        <v>0</v>
      </c>
      <c r="E153" s="33">
        <v>4</v>
      </c>
      <c r="F153" s="33">
        <v>2</v>
      </c>
      <c r="G153" s="33">
        <v>6</v>
      </c>
    </row>
    <row r="154" spans="2:7">
      <c r="B154" s="26" t="s">
        <v>997</v>
      </c>
      <c r="C154" s="33">
        <v>0</v>
      </c>
      <c r="D154" s="33">
        <v>1</v>
      </c>
      <c r="E154" s="33">
        <v>5</v>
      </c>
      <c r="F154" s="33">
        <v>3</v>
      </c>
      <c r="G154" s="33">
        <v>9</v>
      </c>
    </row>
    <row r="155" spans="2:7">
      <c r="B155" s="26" t="s">
        <v>999</v>
      </c>
      <c r="C155" s="33">
        <v>0</v>
      </c>
      <c r="D155" s="33">
        <v>3</v>
      </c>
      <c r="E155" s="33">
        <v>6</v>
      </c>
      <c r="F155" s="33">
        <v>8</v>
      </c>
      <c r="G155" s="33">
        <v>17</v>
      </c>
    </row>
    <row r="156" spans="2:7">
      <c r="B156" s="26" t="s">
        <v>1001</v>
      </c>
      <c r="C156" s="33">
        <v>0</v>
      </c>
      <c r="D156" s="33">
        <v>1</v>
      </c>
      <c r="E156" s="33">
        <v>4</v>
      </c>
      <c r="F156" s="33">
        <v>8</v>
      </c>
      <c r="G156" s="33">
        <v>13</v>
      </c>
    </row>
    <row r="157" spans="2:7">
      <c r="B157" s="26" t="s">
        <v>1002</v>
      </c>
      <c r="C157" s="33">
        <v>0</v>
      </c>
      <c r="D157" s="33">
        <v>0</v>
      </c>
      <c r="E157" s="33">
        <v>5</v>
      </c>
      <c r="F157" s="33">
        <v>7</v>
      </c>
      <c r="G157" s="33">
        <v>12</v>
      </c>
    </row>
    <row r="158" spans="2:7">
      <c r="B158" s="26" t="s">
        <v>1006</v>
      </c>
      <c r="C158" s="33">
        <v>0</v>
      </c>
      <c r="D158" s="33">
        <v>0</v>
      </c>
      <c r="E158" s="33">
        <v>5</v>
      </c>
      <c r="F158" s="33">
        <v>7</v>
      </c>
      <c r="G158" s="33">
        <v>12</v>
      </c>
    </row>
    <row r="159" spans="2:7">
      <c r="B159" s="26" t="s">
        <v>1007</v>
      </c>
      <c r="C159" s="33">
        <v>0</v>
      </c>
      <c r="D159" s="33">
        <v>0</v>
      </c>
      <c r="E159" s="33">
        <v>7</v>
      </c>
      <c r="F159" s="33">
        <v>12</v>
      </c>
      <c r="G159" s="33">
        <v>19</v>
      </c>
    </row>
    <row r="160" spans="2:7">
      <c r="B160" s="26" t="s">
        <v>1009</v>
      </c>
      <c r="C160" s="33">
        <v>0</v>
      </c>
      <c r="D160" s="33">
        <v>2</v>
      </c>
      <c r="E160" s="33">
        <v>12</v>
      </c>
      <c r="F160" s="33">
        <v>9</v>
      </c>
      <c r="G160" s="33">
        <v>23</v>
      </c>
    </row>
    <row r="161" spans="2:7">
      <c r="B161" s="26" t="s">
        <v>1011</v>
      </c>
      <c r="C161" s="33">
        <v>0</v>
      </c>
      <c r="D161" s="33">
        <v>2</v>
      </c>
      <c r="E161" s="33">
        <v>12</v>
      </c>
      <c r="F161" s="33">
        <v>9</v>
      </c>
      <c r="G161" s="33">
        <v>23</v>
      </c>
    </row>
    <row r="162" spans="2:7">
      <c r="B162" s="26" t="s">
        <v>1013</v>
      </c>
      <c r="C162" s="33">
        <v>0</v>
      </c>
      <c r="D162" s="33">
        <v>1</v>
      </c>
      <c r="E162" s="33">
        <v>14</v>
      </c>
      <c r="F162" s="33">
        <v>9</v>
      </c>
      <c r="G162" s="33">
        <v>24</v>
      </c>
    </row>
    <row r="163" spans="2:7">
      <c r="B163" s="26" t="s">
        <v>1016</v>
      </c>
      <c r="C163" s="33">
        <v>0</v>
      </c>
      <c r="D163" s="33">
        <v>0</v>
      </c>
      <c r="E163" s="33">
        <v>8</v>
      </c>
      <c r="F163" s="33">
        <v>3</v>
      </c>
      <c r="G163" s="33">
        <v>11</v>
      </c>
    </row>
    <row r="164" spans="2:7">
      <c r="B164" s="26" t="s">
        <v>1017</v>
      </c>
      <c r="C164" s="33">
        <v>0</v>
      </c>
      <c r="D164" s="33">
        <v>0</v>
      </c>
      <c r="E164" s="33">
        <v>5</v>
      </c>
      <c r="F164" s="33">
        <v>8</v>
      </c>
      <c r="G164" s="33">
        <v>13</v>
      </c>
    </row>
    <row r="165" spans="2:7">
      <c r="B165" s="26" t="s">
        <v>1020</v>
      </c>
      <c r="C165" s="33">
        <v>0</v>
      </c>
      <c r="D165" s="33">
        <v>0</v>
      </c>
      <c r="E165" s="33">
        <v>6</v>
      </c>
      <c r="F165" s="33">
        <v>6</v>
      </c>
      <c r="G165" s="33">
        <v>12</v>
      </c>
    </row>
    <row r="166" spans="2:7">
      <c r="B166" s="26" t="s">
        <v>1021</v>
      </c>
      <c r="C166" s="33">
        <v>0</v>
      </c>
      <c r="D166" s="33">
        <v>1</v>
      </c>
      <c r="E166" s="33">
        <v>7</v>
      </c>
      <c r="F166" s="33">
        <v>5</v>
      </c>
      <c r="G166" s="33">
        <v>13</v>
      </c>
    </row>
    <row r="167" spans="2:7">
      <c r="B167" s="26" t="s">
        <v>1023</v>
      </c>
      <c r="C167" s="33">
        <v>0</v>
      </c>
      <c r="D167" s="33">
        <v>1</v>
      </c>
      <c r="E167" s="33">
        <v>6</v>
      </c>
      <c r="F167" s="33">
        <v>7</v>
      </c>
      <c r="G167" s="33">
        <v>14</v>
      </c>
    </row>
    <row r="168" spans="2:7">
      <c r="B168" s="26" t="s">
        <v>1026</v>
      </c>
      <c r="C168" s="33">
        <v>0</v>
      </c>
      <c r="D168" s="33">
        <v>1</v>
      </c>
      <c r="E168" s="33">
        <v>6</v>
      </c>
      <c r="F168" s="33">
        <v>7</v>
      </c>
      <c r="G168" s="33">
        <v>14</v>
      </c>
    </row>
    <row r="169" spans="2:7">
      <c r="B169" s="26" t="s">
        <v>1027</v>
      </c>
      <c r="C169" s="33">
        <v>0</v>
      </c>
      <c r="D169" s="33">
        <v>2</v>
      </c>
      <c r="E169" s="33">
        <v>5</v>
      </c>
      <c r="F169" s="33">
        <v>4</v>
      </c>
      <c r="G169" s="33">
        <v>11</v>
      </c>
    </row>
    <row r="170" spans="2:7">
      <c r="B170" s="26" t="s">
        <v>1029</v>
      </c>
      <c r="C170" s="33">
        <v>0</v>
      </c>
      <c r="D170" s="33">
        <v>2</v>
      </c>
      <c r="E170" s="33">
        <v>8</v>
      </c>
      <c r="F170" s="33">
        <v>4</v>
      </c>
      <c r="G170" s="33">
        <v>14</v>
      </c>
    </row>
    <row r="171" spans="2:7">
      <c r="B171" s="26" t="s">
        <v>1031</v>
      </c>
      <c r="C171" s="33">
        <v>0</v>
      </c>
      <c r="D171" s="33">
        <v>2</v>
      </c>
      <c r="E171" s="33">
        <v>8</v>
      </c>
      <c r="F171" s="33">
        <v>4</v>
      </c>
      <c r="G171" s="33">
        <v>14</v>
      </c>
    </row>
    <row r="172" spans="2:7">
      <c r="B172" s="26" t="s">
        <v>1033</v>
      </c>
      <c r="C172" s="33">
        <v>0</v>
      </c>
      <c r="D172" s="33">
        <v>1</v>
      </c>
      <c r="E172" s="33">
        <v>8</v>
      </c>
      <c r="F172" s="33">
        <v>6</v>
      </c>
      <c r="G172" s="33">
        <v>15</v>
      </c>
    </row>
    <row r="173" spans="2:7">
      <c r="B173" s="26" t="s">
        <v>1035</v>
      </c>
      <c r="C173" s="33">
        <v>0</v>
      </c>
      <c r="D173" s="33">
        <v>1</v>
      </c>
      <c r="E173" s="33">
        <v>9</v>
      </c>
      <c r="F173" s="33">
        <v>6</v>
      </c>
      <c r="G173" s="33">
        <v>16</v>
      </c>
    </row>
    <row r="174" spans="2:7">
      <c r="B174" s="26" t="s">
        <v>1037</v>
      </c>
      <c r="C174" s="33">
        <v>0</v>
      </c>
      <c r="D174" s="33">
        <v>3</v>
      </c>
      <c r="E174" s="33">
        <v>11</v>
      </c>
      <c r="F174" s="33">
        <v>7</v>
      </c>
      <c r="G174" s="33">
        <v>21</v>
      </c>
    </row>
    <row r="175" spans="2:7">
      <c r="B175" s="26" t="s">
        <v>1039</v>
      </c>
      <c r="C175" s="33">
        <v>0</v>
      </c>
      <c r="D175" s="33">
        <v>3</v>
      </c>
      <c r="E175" s="33">
        <v>11</v>
      </c>
      <c r="F175" s="33">
        <v>7</v>
      </c>
      <c r="G175" s="33">
        <v>21</v>
      </c>
    </row>
    <row r="176" spans="2:7">
      <c r="B176" s="26" t="s">
        <v>1041</v>
      </c>
      <c r="C176" s="33">
        <v>0</v>
      </c>
      <c r="D176" s="33">
        <v>1</v>
      </c>
      <c r="E176" s="33">
        <v>12</v>
      </c>
      <c r="F176" s="33">
        <v>8</v>
      </c>
      <c r="G176" s="33">
        <v>21</v>
      </c>
    </row>
    <row r="177" spans="2:7">
      <c r="B177" s="26" t="s">
        <v>1044</v>
      </c>
      <c r="C177" s="33">
        <v>0</v>
      </c>
      <c r="D177" s="33">
        <v>3</v>
      </c>
      <c r="E177" s="33">
        <v>11</v>
      </c>
      <c r="F177" s="33">
        <v>8</v>
      </c>
      <c r="G177" s="33">
        <v>22</v>
      </c>
    </row>
    <row r="178" spans="2:7">
      <c r="B178" s="26" t="s">
        <v>1047</v>
      </c>
      <c r="C178" s="33">
        <v>0</v>
      </c>
      <c r="D178" s="33">
        <v>4</v>
      </c>
      <c r="E178" s="33">
        <v>9</v>
      </c>
      <c r="F178" s="33">
        <v>9</v>
      </c>
      <c r="G178" s="33">
        <v>22</v>
      </c>
    </row>
    <row r="179" spans="2:7">
      <c r="B179" s="26" t="s">
        <v>1050</v>
      </c>
      <c r="C179" s="33">
        <v>0</v>
      </c>
      <c r="D179" s="33">
        <v>3</v>
      </c>
      <c r="E179" s="33">
        <v>8</v>
      </c>
      <c r="F179" s="33">
        <v>9</v>
      </c>
      <c r="G179" s="33">
        <v>20</v>
      </c>
    </row>
    <row r="180" spans="2:7">
      <c r="B180" s="26" t="s">
        <v>1052</v>
      </c>
      <c r="C180" s="33">
        <v>0</v>
      </c>
      <c r="D180" s="33">
        <v>2</v>
      </c>
      <c r="E180" s="33">
        <v>10</v>
      </c>
      <c r="F180" s="33">
        <v>9</v>
      </c>
      <c r="G180" s="33">
        <v>21</v>
      </c>
    </row>
    <row r="181" spans="2:7" ht="11.25" customHeight="1">
      <c r="B181" s="26" t="s">
        <v>1056</v>
      </c>
      <c r="C181" s="33">
        <v>0</v>
      </c>
      <c r="D181" s="33">
        <v>3</v>
      </c>
      <c r="E181" s="33">
        <v>10</v>
      </c>
      <c r="F181" s="33">
        <v>9</v>
      </c>
      <c r="G181" s="33">
        <v>22</v>
      </c>
    </row>
    <row r="182" spans="2:7">
      <c r="B182" s="26" t="s">
        <v>1059</v>
      </c>
      <c r="C182" s="33">
        <v>0</v>
      </c>
      <c r="D182" s="33">
        <f>$D$33</f>
        <v>3</v>
      </c>
      <c r="E182" s="33">
        <v>11</v>
      </c>
      <c r="F182" s="33">
        <v>7</v>
      </c>
      <c r="G182" s="33">
        <f>$G$33</f>
        <v>16</v>
      </c>
    </row>
    <row r="183" spans="2:7">
      <c r="B183" s="26" t="s">
        <v>1062</v>
      </c>
      <c r="C183" s="33">
        <v>0</v>
      </c>
      <c r="D183" s="33">
        <v>3</v>
      </c>
      <c r="E183" s="33">
        <v>11</v>
      </c>
      <c r="F183" s="33">
        <v>7</v>
      </c>
      <c r="G183" s="33">
        <v>21</v>
      </c>
    </row>
    <row r="184" spans="2:7">
      <c r="B184" s="26" t="s">
        <v>1065</v>
      </c>
      <c r="C184" s="33">
        <v>0</v>
      </c>
      <c r="D184" s="33">
        <v>2</v>
      </c>
      <c r="E184" s="33">
        <v>12</v>
      </c>
      <c r="F184" s="33">
        <v>5</v>
      </c>
      <c r="G184" s="33">
        <v>19</v>
      </c>
    </row>
    <row r="185" spans="2:7">
      <c r="B185" s="26" t="s">
        <v>1077</v>
      </c>
      <c r="C185" s="33">
        <v>0</v>
      </c>
      <c r="D185" s="33">
        <v>3</v>
      </c>
      <c r="E185" s="33">
        <v>9</v>
      </c>
      <c r="F185" s="33">
        <v>6</v>
      </c>
      <c r="G185" s="33">
        <v>18</v>
      </c>
    </row>
    <row r="186" spans="2:7">
      <c r="B186" s="26" t="s">
        <v>1081</v>
      </c>
      <c r="C186" s="33">
        <v>0</v>
      </c>
      <c r="D186" s="33">
        <v>3</v>
      </c>
      <c r="E186" s="33">
        <v>9</v>
      </c>
      <c r="F186" s="33">
        <v>5</v>
      </c>
      <c r="G186" s="33">
        <v>17</v>
      </c>
    </row>
    <row r="187" spans="2:7">
      <c r="B187" s="26" t="s">
        <v>1084</v>
      </c>
      <c r="C187" s="33">
        <v>0</v>
      </c>
      <c r="D187" s="33">
        <v>2</v>
      </c>
      <c r="E187" s="33">
        <v>10</v>
      </c>
      <c r="F187" s="33">
        <v>7</v>
      </c>
      <c r="G187" s="33">
        <v>19</v>
      </c>
    </row>
    <row r="188" spans="2:7">
      <c r="B188" s="26" t="s">
        <v>1086</v>
      </c>
      <c r="C188" s="33">
        <v>0</v>
      </c>
      <c r="D188" s="33">
        <v>2</v>
      </c>
      <c r="E188" s="33">
        <v>7</v>
      </c>
      <c r="F188" s="33">
        <v>5</v>
      </c>
      <c r="G188" s="33">
        <v>14</v>
      </c>
    </row>
    <row r="189" spans="2:7">
      <c r="B189" s="26" t="s">
        <v>1089</v>
      </c>
      <c r="C189" s="33">
        <v>0</v>
      </c>
      <c r="D189" s="33">
        <v>3</v>
      </c>
      <c r="E189" s="33">
        <v>10</v>
      </c>
      <c r="F189" s="33">
        <v>8</v>
      </c>
      <c r="G189" s="33">
        <v>21</v>
      </c>
    </row>
    <row r="190" spans="2:7" ht="12.6" customHeight="1">
      <c r="B190" s="26" t="s">
        <v>1092</v>
      </c>
      <c r="C190" s="33">
        <v>0</v>
      </c>
      <c r="D190" s="33">
        <v>1</v>
      </c>
      <c r="E190" s="33">
        <v>6</v>
      </c>
      <c r="F190" s="33">
        <v>7</v>
      </c>
      <c r="G190" s="33">
        <v>14</v>
      </c>
    </row>
    <row r="191" spans="2:7">
      <c r="B191" s="26" t="s">
        <v>1095</v>
      </c>
      <c r="C191" s="33">
        <v>0</v>
      </c>
      <c r="D191" s="33">
        <v>0</v>
      </c>
      <c r="E191" s="33">
        <v>8</v>
      </c>
      <c r="F191" s="33">
        <v>5</v>
      </c>
      <c r="G191" s="33">
        <v>13</v>
      </c>
    </row>
    <row r="192" spans="2:7">
      <c r="B192" s="26" t="s">
        <v>1113</v>
      </c>
      <c r="C192" s="33">
        <v>0</v>
      </c>
      <c r="D192" s="33">
        <v>2</v>
      </c>
      <c r="E192" s="33">
        <v>7</v>
      </c>
      <c r="F192" s="33">
        <v>7</v>
      </c>
      <c r="G192" s="33">
        <v>16</v>
      </c>
    </row>
    <row r="193" spans="2:7">
      <c r="B193" s="26" t="s">
        <v>1116</v>
      </c>
      <c r="C193" s="33">
        <v>0</v>
      </c>
      <c r="D193" s="33">
        <v>4</v>
      </c>
      <c r="E193" s="33">
        <v>8</v>
      </c>
      <c r="F193" s="33">
        <v>9</v>
      </c>
      <c r="G193" s="33">
        <v>21</v>
      </c>
    </row>
    <row r="194" spans="2:7">
      <c r="B194" s="26" t="s">
        <v>1119</v>
      </c>
      <c r="C194" s="33">
        <v>0</v>
      </c>
      <c r="D194" s="33">
        <v>4</v>
      </c>
      <c r="E194" s="33">
        <v>7</v>
      </c>
      <c r="F194" s="33">
        <v>7</v>
      </c>
      <c r="G194" s="33">
        <v>18</v>
      </c>
    </row>
    <row r="195" spans="2:7">
      <c r="B195" s="26" t="s">
        <v>1122</v>
      </c>
      <c r="C195" s="33">
        <v>0</v>
      </c>
      <c r="D195" s="33">
        <v>2</v>
      </c>
      <c r="E195" s="33">
        <v>6</v>
      </c>
      <c r="F195" s="33">
        <v>7</v>
      </c>
      <c r="G195" s="33">
        <v>15</v>
      </c>
    </row>
    <row r="196" spans="2:7">
      <c r="B196" s="26" t="s">
        <v>1125</v>
      </c>
      <c r="C196" s="33">
        <v>0</v>
      </c>
      <c r="D196" s="33">
        <v>2</v>
      </c>
      <c r="E196" s="33">
        <v>7</v>
      </c>
      <c r="F196" s="33">
        <v>9</v>
      </c>
      <c r="G196" s="33">
        <v>18</v>
      </c>
    </row>
    <row r="197" spans="2:7">
      <c r="B197" s="26" t="s">
        <v>1129</v>
      </c>
      <c r="C197" s="33">
        <v>0</v>
      </c>
      <c r="D197" s="33">
        <v>2</v>
      </c>
      <c r="E197" s="33">
        <v>7</v>
      </c>
      <c r="F197" s="33">
        <v>9</v>
      </c>
      <c r="G197" s="33">
        <v>18</v>
      </c>
    </row>
    <row r="198" spans="2:7">
      <c r="B198" s="26" t="s">
        <v>1131</v>
      </c>
      <c r="C198" s="33">
        <v>0</v>
      </c>
      <c r="D198" s="33">
        <v>2</v>
      </c>
      <c r="E198" s="33">
        <v>7</v>
      </c>
      <c r="F198" s="33">
        <v>9</v>
      </c>
      <c r="G198" s="33">
        <v>18</v>
      </c>
    </row>
    <row r="199" spans="2:7">
      <c r="B199" s="26" t="s">
        <v>1133</v>
      </c>
      <c r="C199" s="33">
        <v>0</v>
      </c>
      <c r="D199" s="33">
        <v>5</v>
      </c>
      <c r="E199" s="33">
        <v>7</v>
      </c>
      <c r="F199" s="33">
        <v>6</v>
      </c>
      <c r="G199" s="33">
        <v>18</v>
      </c>
    </row>
    <row r="200" spans="2:7">
      <c r="B200" s="26" t="s">
        <v>1137</v>
      </c>
      <c r="C200" s="33">
        <v>0</v>
      </c>
      <c r="D200" s="33">
        <v>3</v>
      </c>
      <c r="E200" s="33">
        <v>7</v>
      </c>
      <c r="F200" s="33">
        <v>3</v>
      </c>
      <c r="G200" s="33">
        <v>13</v>
      </c>
    </row>
    <row r="201" spans="2:7">
      <c r="B201" s="26" t="s">
        <v>1140</v>
      </c>
      <c r="C201" s="33">
        <v>0</v>
      </c>
      <c r="D201" s="33">
        <v>3</v>
      </c>
      <c r="E201" s="33">
        <v>5</v>
      </c>
      <c r="F201" s="33">
        <v>6</v>
      </c>
      <c r="G201" s="33">
        <v>14</v>
      </c>
    </row>
    <row r="202" spans="2:7">
      <c r="B202" s="26" t="s">
        <v>1143</v>
      </c>
      <c r="C202" s="33">
        <v>0</v>
      </c>
      <c r="D202" s="33">
        <v>3</v>
      </c>
      <c r="E202" s="33">
        <v>6</v>
      </c>
      <c r="F202" s="33">
        <v>6</v>
      </c>
      <c r="G202" s="33">
        <v>15</v>
      </c>
    </row>
    <row r="203" spans="2:7">
      <c r="B203" s="26" t="s">
        <v>1146</v>
      </c>
      <c r="C203" s="33">
        <v>0</v>
      </c>
      <c r="D203" s="33">
        <v>2</v>
      </c>
      <c r="E203" s="33">
        <v>4</v>
      </c>
      <c r="F203" s="33">
        <v>8</v>
      </c>
      <c r="G203" s="33">
        <v>14</v>
      </c>
    </row>
    <row r="204" spans="2:7">
      <c r="B204" s="26" t="s">
        <v>1153</v>
      </c>
      <c r="C204" s="33">
        <v>0</v>
      </c>
      <c r="D204" s="33">
        <v>1</v>
      </c>
      <c r="E204" s="33">
        <v>6</v>
      </c>
      <c r="F204" s="33">
        <v>7</v>
      </c>
      <c r="G204" s="33">
        <v>14</v>
      </c>
    </row>
    <row r="205" spans="2:7">
      <c r="B205" s="26" t="s">
        <v>1161</v>
      </c>
      <c r="C205" s="33">
        <v>0</v>
      </c>
      <c r="D205" s="33">
        <v>1</v>
      </c>
      <c r="E205" s="33">
        <v>5</v>
      </c>
      <c r="F205" s="33">
        <v>5</v>
      </c>
      <c r="G205" s="33">
        <v>11</v>
      </c>
    </row>
    <row r="206" spans="2:7">
      <c r="B206" s="26" t="s">
        <v>1171</v>
      </c>
      <c r="C206" s="33">
        <v>0</v>
      </c>
      <c r="D206" s="33">
        <v>1</v>
      </c>
      <c r="E206" s="33">
        <v>10</v>
      </c>
      <c r="F206" s="33">
        <v>7</v>
      </c>
      <c r="G206" s="33">
        <v>18</v>
      </c>
    </row>
    <row r="207" spans="2:7">
      <c r="B207" s="26" t="s">
        <v>1178</v>
      </c>
      <c r="C207" s="33">
        <v>0</v>
      </c>
      <c r="D207" s="33">
        <v>0</v>
      </c>
      <c r="E207" s="33">
        <v>7</v>
      </c>
      <c r="F207" s="33">
        <v>3</v>
      </c>
      <c r="G207" s="33">
        <v>10</v>
      </c>
    </row>
    <row r="208" spans="2:7">
      <c r="B208" s="26" t="s">
        <v>1181</v>
      </c>
      <c r="C208" s="33">
        <v>0</v>
      </c>
      <c r="D208" s="33">
        <v>1</v>
      </c>
      <c r="E208" s="33">
        <v>7</v>
      </c>
      <c r="F208" s="33">
        <v>6</v>
      </c>
      <c r="G208" s="33">
        <v>14</v>
      </c>
    </row>
    <row r="209" spans="1:7">
      <c r="B209" s="26" t="s">
        <v>1183</v>
      </c>
      <c r="C209" s="33">
        <v>0</v>
      </c>
      <c r="D209" s="33">
        <v>2</v>
      </c>
      <c r="E209" s="33">
        <v>5</v>
      </c>
      <c r="F209" s="33">
        <v>4</v>
      </c>
      <c r="G209" s="33">
        <v>11</v>
      </c>
    </row>
    <row r="210" spans="1:7">
      <c r="B210" s="26" t="s">
        <v>1188</v>
      </c>
      <c r="C210" s="33">
        <v>0</v>
      </c>
      <c r="D210" s="33">
        <v>1</v>
      </c>
      <c r="E210" s="33">
        <v>5</v>
      </c>
      <c r="F210" s="33">
        <v>7</v>
      </c>
      <c r="G210" s="33">
        <v>13</v>
      </c>
    </row>
    <row r="211" spans="1:7">
      <c r="B211" s="26" t="s">
        <v>1190</v>
      </c>
      <c r="C211" s="33">
        <v>0</v>
      </c>
      <c r="D211" s="33">
        <v>0</v>
      </c>
      <c r="E211" s="33">
        <v>3</v>
      </c>
      <c r="F211" s="33">
        <v>7</v>
      </c>
      <c r="G211" s="33">
        <v>10</v>
      </c>
    </row>
    <row r="212" spans="1:7">
      <c r="B212" s="26" t="s">
        <v>1195</v>
      </c>
      <c r="C212" s="33">
        <v>0</v>
      </c>
      <c r="D212" s="33">
        <v>0</v>
      </c>
      <c r="E212" s="33">
        <v>4</v>
      </c>
      <c r="F212" s="33">
        <v>3</v>
      </c>
      <c r="G212" s="33">
        <v>7</v>
      </c>
    </row>
    <row r="213" spans="1:7">
      <c r="B213" s="26" t="s">
        <v>1198</v>
      </c>
      <c r="C213" s="33">
        <v>0</v>
      </c>
      <c r="D213" s="33">
        <v>1</v>
      </c>
      <c r="E213" s="33">
        <v>5</v>
      </c>
      <c r="F213" s="33">
        <v>3</v>
      </c>
      <c r="G213" s="33">
        <v>9</v>
      </c>
    </row>
    <row r="214" spans="1:7">
      <c r="A214" s="348"/>
      <c r="B214" s="26" t="s">
        <v>1201</v>
      </c>
      <c r="C214" s="33">
        <v>0</v>
      </c>
      <c r="D214" s="33">
        <v>2</v>
      </c>
      <c r="E214" s="33">
        <v>2</v>
      </c>
      <c r="F214" s="33">
        <v>3</v>
      </c>
      <c r="G214" s="33">
        <v>7</v>
      </c>
    </row>
    <row r="215" spans="1:7">
      <c r="A215" s="348"/>
      <c r="B215" s="26" t="s">
        <v>1206</v>
      </c>
      <c r="C215" s="33">
        <f>$C$33</f>
        <v>0</v>
      </c>
      <c r="D215" s="33">
        <f>$D$33</f>
        <v>3</v>
      </c>
      <c r="E215" s="33">
        <f>$E$33</f>
        <v>8</v>
      </c>
      <c r="F215" s="33">
        <f>$F$33</f>
        <v>5</v>
      </c>
      <c r="G215" s="33">
        <f>$G$33</f>
        <v>16</v>
      </c>
    </row>
    <row r="217" spans="1:7">
      <c r="B217" s="34" t="s">
        <v>511</v>
      </c>
      <c r="C217" s="35" t="e">
        <f>SUM(C214-C213)/C212</f>
        <v>#DIV/0!</v>
      </c>
      <c r="D217" s="35" t="e">
        <f>SUM(D214-D213)/D212</f>
        <v>#DIV/0!</v>
      </c>
      <c r="E217" s="35">
        <f>SUM(E214-E213)/E212</f>
        <v>-0.75</v>
      </c>
      <c r="F217" s="35">
        <f t="shared" ref="F217:G217" si="2">SUM(F214-F213)/F212</f>
        <v>0</v>
      </c>
      <c r="G217" s="35">
        <f t="shared" si="2"/>
        <v>-0.2857142857142857</v>
      </c>
    </row>
    <row r="218" spans="1:7">
      <c r="B218" s="34" t="s">
        <v>512</v>
      </c>
      <c r="C218" s="35" t="e">
        <f>SUM(C196-C192)/C192</f>
        <v>#DIV/0!</v>
      </c>
      <c r="D218" s="35">
        <f>SUM(D196-D192)/D192</f>
        <v>0</v>
      </c>
      <c r="E218" s="35">
        <f>SUM(E196-E192)/E192</f>
        <v>0</v>
      </c>
      <c r="F218" s="35">
        <f>SUM(F196-F192)/F192</f>
        <v>0.2857142857142857</v>
      </c>
      <c r="G218" s="35">
        <f>SUM(G196-G192)/G192</f>
        <v>0.125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57"/>
  <sheetViews>
    <sheetView showGridLines="0" zoomScalePageLayoutView="90" workbookViewId="0">
      <pane xSplit="1" topLeftCell="FG1" activePane="topRight" state="frozen"/>
      <selection pane="topRight" activeCell="IT31" sqref="IT31"/>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58" width="8.85546875" style="1"/>
    <col min="261" max="261" width="11.42578125" style="1" bestFit="1" customWidth="1"/>
    <col min="262"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615</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0">
        <v>42200</v>
      </c>
      <c r="IJ3" s="140">
        <v>42209</v>
      </c>
      <c r="IK3" s="140">
        <v>42214</v>
      </c>
      <c r="IL3" s="140">
        <v>42221</v>
      </c>
      <c r="IM3" s="140">
        <v>42230</v>
      </c>
      <c r="IN3" s="140">
        <v>42237</v>
      </c>
      <c r="IO3" s="140">
        <v>42244</v>
      </c>
      <c r="IP3" s="140">
        <v>42251</v>
      </c>
      <c r="IQ3" s="140">
        <v>42258</v>
      </c>
      <c r="IR3" s="140">
        <v>42263</v>
      </c>
      <c r="IS3" s="140">
        <v>42270</v>
      </c>
      <c r="IT3" s="140">
        <v>42277</v>
      </c>
      <c r="IU3" s="148" t="s">
        <v>616</v>
      </c>
    </row>
    <row r="4" spans="1:266" s="51" customFormat="1" ht="13.5">
      <c r="A4" s="51" t="s">
        <v>617</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 t="shared" ref="IL4:IQ4" si="11">SUM(IL111:IL148)/17</f>
        <v>3.9705882352941178</v>
      </c>
      <c r="IM4" s="57">
        <f t="shared" si="11"/>
        <v>3.4705882352941178</v>
      </c>
      <c r="IN4" s="57">
        <f t="shared" si="11"/>
        <v>2.3235294117647061</v>
      </c>
      <c r="IO4" s="57">
        <f t="shared" si="11"/>
        <v>1.5</v>
      </c>
      <c r="IP4" s="57">
        <f t="shared" si="11"/>
        <v>3.7941176470588234</v>
      </c>
      <c r="IQ4" s="57">
        <f t="shared" si="11"/>
        <v>4.117647058823529</v>
      </c>
      <c r="IR4" s="57">
        <f t="shared" ref="IR4:IS4" si="12">SUM(IR111:IR148)/17</f>
        <v>4.1764705882352944</v>
      </c>
      <c r="IS4" s="57">
        <f t="shared" si="12"/>
        <v>5.2647058823529411</v>
      </c>
      <c r="IT4" s="57">
        <f t="shared" ref="IT4" si="13">SUM(IT111:IT148)/17</f>
        <v>4.5882352941176467</v>
      </c>
      <c r="IU4" s="149">
        <f>IT4-IS4</f>
        <v>-0.67647058823529438</v>
      </c>
    </row>
    <row r="5" spans="1:266" s="51" customFormat="1" ht="13.5">
      <c r="A5" s="51" t="s">
        <v>618</v>
      </c>
      <c r="B5" s="57">
        <f t="shared" ref="B5:AG5" si="14">SUM(B12:B99)/73</f>
        <v>0.73972602739726023</v>
      </c>
      <c r="C5" s="57">
        <f t="shared" si="14"/>
        <v>0.73972602739726023</v>
      </c>
      <c r="D5" s="57">
        <f t="shared" si="14"/>
        <v>0.8904109589041096</v>
      </c>
      <c r="E5" s="57">
        <f t="shared" si="14"/>
        <v>0.73287671232876717</v>
      </c>
      <c r="F5" s="57">
        <f t="shared" si="14"/>
        <v>0.85616438356164382</v>
      </c>
      <c r="G5" s="57">
        <f t="shared" si="14"/>
        <v>0.66438356164383561</v>
      </c>
      <c r="H5" s="57">
        <f t="shared" si="14"/>
        <v>0.56849315068493156</v>
      </c>
      <c r="I5" s="57">
        <f t="shared" si="14"/>
        <v>0.67123287671232879</v>
      </c>
      <c r="J5" s="57">
        <f t="shared" si="14"/>
        <v>1.047945205479452</v>
      </c>
      <c r="K5" s="57">
        <f t="shared" si="14"/>
        <v>0.73972602739726023</v>
      </c>
      <c r="L5" s="57">
        <f t="shared" si="14"/>
        <v>0.52054794520547942</v>
      </c>
      <c r="M5" s="57">
        <f t="shared" si="14"/>
        <v>0.5</v>
      </c>
      <c r="N5" s="57">
        <f t="shared" si="14"/>
        <v>0.64383561643835618</v>
      </c>
      <c r="O5" s="57">
        <f t="shared" si="14"/>
        <v>2.3082191780821919</v>
      </c>
      <c r="P5" s="57">
        <f t="shared" si="14"/>
        <v>2.1301369863013697</v>
      </c>
      <c r="Q5" s="57">
        <f t="shared" si="14"/>
        <v>2.3698630136986303</v>
      </c>
      <c r="R5" s="57">
        <f t="shared" si="14"/>
        <v>2.4315068493150687</v>
      </c>
      <c r="S5" s="57">
        <f t="shared" si="14"/>
        <v>1.8904109589041096</v>
      </c>
      <c r="T5" s="57">
        <f t="shared" si="14"/>
        <v>1.8493150684931507</v>
      </c>
      <c r="U5" s="57">
        <f t="shared" si="14"/>
        <v>2</v>
      </c>
      <c r="V5" s="57">
        <f t="shared" si="14"/>
        <v>1.7328767123287672</v>
      </c>
      <c r="W5" s="57">
        <f t="shared" si="14"/>
        <v>1.8424657534246576</v>
      </c>
      <c r="X5" s="57">
        <f t="shared" si="14"/>
        <v>1.904109589041096</v>
      </c>
      <c r="Y5" s="57">
        <f t="shared" si="14"/>
        <v>1.8150684931506849</v>
      </c>
      <c r="Z5" s="57">
        <f t="shared" si="14"/>
        <v>1.8767123287671232</v>
      </c>
      <c r="AA5" s="57">
        <f t="shared" si="14"/>
        <v>1.9178082191780821</v>
      </c>
      <c r="AB5" s="57">
        <f t="shared" si="14"/>
        <v>1.5410958904109588</v>
      </c>
      <c r="AC5" s="57">
        <f t="shared" si="14"/>
        <v>2.3082191780821919</v>
      </c>
      <c r="AD5" s="57">
        <f t="shared" si="14"/>
        <v>2.7260273972602738</v>
      </c>
      <c r="AE5" s="57">
        <f t="shared" si="14"/>
        <v>2.6643835616438358</v>
      </c>
      <c r="AF5" s="57">
        <f t="shared" si="14"/>
        <v>2.7465753424657535</v>
      </c>
      <c r="AG5" s="57">
        <f t="shared" si="14"/>
        <v>3.1575342465753424</v>
      </c>
      <c r="AH5" s="57">
        <f t="shared" ref="AH5:BM5" si="15">SUM(AH12:AH99)/73</f>
        <v>2.8561643835616439</v>
      </c>
      <c r="AI5" s="57">
        <f t="shared" si="15"/>
        <v>2.7465753424657535</v>
      </c>
      <c r="AJ5" s="57">
        <f t="shared" si="15"/>
        <v>2.6849315068493151</v>
      </c>
      <c r="AK5" s="57">
        <f t="shared" si="15"/>
        <v>2.7191780821917808</v>
      </c>
      <c r="AL5" s="57">
        <f t="shared" si="15"/>
        <v>2.9726027397260273</v>
      </c>
      <c r="AM5" s="57">
        <f t="shared" si="15"/>
        <v>2.6369863013698631</v>
      </c>
      <c r="AN5" s="57">
        <f t="shared" si="15"/>
        <v>2.5684931506849313</v>
      </c>
      <c r="AO5" s="57">
        <f t="shared" si="15"/>
        <v>2.8082191780821919</v>
      </c>
      <c r="AP5" s="57">
        <f t="shared" si="15"/>
        <v>2.4657534246575343</v>
      </c>
      <c r="AQ5" s="57">
        <f t="shared" si="15"/>
        <v>2.2808219178082192</v>
      </c>
      <c r="AR5" s="57">
        <f t="shared" si="15"/>
        <v>2.2397260273972601</v>
      </c>
      <c r="AS5" s="57">
        <f t="shared" si="15"/>
        <v>2.5821917808219177</v>
      </c>
      <c r="AT5" s="57">
        <f t="shared" si="15"/>
        <v>2.7397260273972601</v>
      </c>
      <c r="AU5" s="57">
        <f t="shared" si="15"/>
        <v>2.4657534246575343</v>
      </c>
      <c r="AV5" s="57">
        <f t="shared" si="15"/>
        <v>2.5</v>
      </c>
      <c r="AW5" s="57">
        <f t="shared" si="15"/>
        <v>2.3904109589041096</v>
      </c>
      <c r="AX5" s="57">
        <f t="shared" si="15"/>
        <v>2.493150684931507</v>
      </c>
      <c r="AY5" s="57">
        <f t="shared" si="15"/>
        <v>2.1780821917808217</v>
      </c>
      <c r="AZ5" s="57">
        <f t="shared" si="15"/>
        <v>2.1438356164383561</v>
      </c>
      <c r="BA5" s="57">
        <f t="shared" si="15"/>
        <v>2.2465753424657535</v>
      </c>
      <c r="BB5" s="57">
        <f t="shared" si="15"/>
        <v>1.5205479452054795</v>
      </c>
      <c r="BC5" s="57">
        <f t="shared" si="15"/>
        <v>2.3835616438356166</v>
      </c>
      <c r="BD5" s="57">
        <f t="shared" si="15"/>
        <v>1.9726027397260273</v>
      </c>
      <c r="BE5" s="57">
        <f t="shared" si="15"/>
        <v>2.1301369863013697</v>
      </c>
      <c r="BF5" s="57">
        <f t="shared" si="15"/>
        <v>1.7808219178082192</v>
      </c>
      <c r="BG5" s="57">
        <f t="shared" si="15"/>
        <v>1.678082191780822</v>
      </c>
      <c r="BH5" s="57">
        <f t="shared" si="15"/>
        <v>1.8630136986301369</v>
      </c>
      <c r="BI5" s="57">
        <f t="shared" si="15"/>
        <v>2.0684931506849313</v>
      </c>
      <c r="BJ5" s="57">
        <f t="shared" si="15"/>
        <v>1.8630136986301369</v>
      </c>
      <c r="BK5" s="57">
        <f t="shared" si="15"/>
        <v>1.9794520547945205</v>
      </c>
      <c r="BL5" s="57">
        <f t="shared" si="15"/>
        <v>1.7465753424657535</v>
      </c>
      <c r="BM5" s="57">
        <f t="shared" si="15"/>
        <v>1.8767123287671232</v>
      </c>
      <c r="BN5" s="57">
        <f t="shared" ref="BN5:CS5" si="16">SUM(BN12:BN99)/73</f>
        <v>1.9794520547945205</v>
      </c>
      <c r="BO5" s="57">
        <f t="shared" si="16"/>
        <v>2</v>
      </c>
      <c r="BP5" s="57">
        <f t="shared" si="16"/>
        <v>2.1369863013698631</v>
      </c>
      <c r="BQ5" s="57">
        <f t="shared" si="16"/>
        <v>2.2945205479452055</v>
      </c>
      <c r="BR5" s="57">
        <f t="shared" si="16"/>
        <v>2.2397260273972601</v>
      </c>
      <c r="BS5" s="57">
        <f t="shared" si="16"/>
        <v>2.5684931506849313</v>
      </c>
      <c r="BT5" s="57">
        <f t="shared" si="16"/>
        <v>2.5890410958904111</v>
      </c>
      <c r="BU5" s="57">
        <f t="shared" si="16"/>
        <v>2.5342465753424657</v>
      </c>
      <c r="BV5" s="57">
        <f t="shared" si="16"/>
        <v>2.8287671232876712</v>
      </c>
      <c r="BW5" s="57">
        <f t="shared" si="16"/>
        <v>2.9726027397260273</v>
      </c>
      <c r="BX5" s="57">
        <f t="shared" si="16"/>
        <v>2.5616438356164384</v>
      </c>
      <c r="BY5" s="57">
        <f t="shared" si="16"/>
        <v>2.1438356164383561</v>
      </c>
      <c r="BZ5" s="57">
        <f t="shared" si="16"/>
        <v>2.1095890410958904</v>
      </c>
      <c r="CA5" s="57">
        <f t="shared" si="16"/>
        <v>2.1506849315068495</v>
      </c>
      <c r="CB5" s="57">
        <f t="shared" si="16"/>
        <v>1.9246575342465753</v>
      </c>
      <c r="CC5" s="57">
        <f t="shared" si="16"/>
        <v>1.6027397260273972</v>
      </c>
      <c r="CD5" s="57">
        <f t="shared" si="16"/>
        <v>1.7191780821917808</v>
      </c>
      <c r="CE5" s="57">
        <f t="shared" si="16"/>
        <v>1.904109589041096</v>
      </c>
      <c r="CF5" s="57">
        <f t="shared" si="16"/>
        <v>1.226027397260274</v>
      </c>
      <c r="CG5" s="57">
        <f t="shared" si="16"/>
        <v>1.8493150684931507</v>
      </c>
      <c r="CH5" s="57">
        <f t="shared" si="16"/>
        <v>1.8630136986301369</v>
      </c>
      <c r="CI5" s="57">
        <f t="shared" si="16"/>
        <v>2.0410958904109591</v>
      </c>
      <c r="CJ5" s="57">
        <f t="shared" si="16"/>
        <v>1.7123287671232876</v>
      </c>
      <c r="CK5" s="57">
        <f t="shared" si="16"/>
        <v>2.006849315068493</v>
      </c>
      <c r="CL5" s="57">
        <f t="shared" si="16"/>
        <v>1.678082191780822</v>
      </c>
      <c r="CM5" s="57">
        <f t="shared" si="16"/>
        <v>1.8287671232876712</v>
      </c>
      <c r="CN5" s="57">
        <f t="shared" si="16"/>
        <v>1.6369863013698631</v>
      </c>
      <c r="CO5" s="57">
        <f t="shared" si="16"/>
        <v>1.7328767123287672</v>
      </c>
      <c r="CP5" s="57">
        <f t="shared" si="16"/>
        <v>1.4452054794520548</v>
      </c>
      <c r="CQ5" s="57">
        <f t="shared" si="16"/>
        <v>1.9794520547945205</v>
      </c>
      <c r="CR5" s="57">
        <f t="shared" si="16"/>
        <v>2.4863013698630136</v>
      </c>
      <c r="CS5" s="57">
        <f t="shared" si="16"/>
        <v>1.8630136986301369</v>
      </c>
      <c r="CT5" s="57">
        <f t="shared" ref="CT5:DE5" si="17">SUM(CT12:CT99)/73</f>
        <v>2.3287671232876712</v>
      </c>
      <c r="CU5" s="57">
        <f t="shared" si="17"/>
        <v>2.1712328767123288</v>
      </c>
      <c r="CV5" s="57">
        <f t="shared" si="17"/>
        <v>2.1438356164383561</v>
      </c>
      <c r="CW5" s="57">
        <f t="shared" si="17"/>
        <v>1.8150684931506849</v>
      </c>
      <c r="CX5" s="57">
        <f t="shared" si="17"/>
        <v>1.7671232876712328</v>
      </c>
      <c r="CY5" s="57">
        <f t="shared" si="17"/>
        <v>1.7054794520547945</v>
      </c>
      <c r="CZ5" s="57">
        <f t="shared" si="17"/>
        <v>1.8561643835616439</v>
      </c>
      <c r="DA5" s="57">
        <f t="shared" si="17"/>
        <v>1.8698630136986301</v>
      </c>
      <c r="DB5" s="57">
        <f t="shared" si="17"/>
        <v>1.9315068493150684</v>
      </c>
      <c r="DC5" s="57">
        <f t="shared" si="17"/>
        <v>1.6849315068493151</v>
      </c>
      <c r="DD5" s="57">
        <f t="shared" si="17"/>
        <v>1.4931506849315068</v>
      </c>
      <c r="DE5" s="57">
        <f t="shared" si="17"/>
        <v>1.6301369863013699</v>
      </c>
      <c r="DF5" s="57">
        <f>SUM(DE12:DE99)/73</f>
        <v>1.6301369863013699</v>
      </c>
      <c r="DG5" s="57">
        <f t="shared" ref="DG5:EL5" si="18">SUM(DG12:DG99)/73</f>
        <v>1.5547945205479452</v>
      </c>
      <c r="DH5" s="57">
        <f t="shared" si="18"/>
        <v>1.8904109589041096</v>
      </c>
      <c r="DI5" s="57">
        <f t="shared" si="18"/>
        <v>1.9931506849315068</v>
      </c>
      <c r="DJ5" s="57">
        <f t="shared" si="18"/>
        <v>2.0410958904109591</v>
      </c>
      <c r="DK5" s="57">
        <f t="shared" si="18"/>
        <v>2.0342465753424657</v>
      </c>
      <c r="DL5" s="57">
        <f t="shared" si="18"/>
        <v>2.4178082191780823</v>
      </c>
      <c r="DM5" s="57">
        <f t="shared" si="18"/>
        <v>2.1506849315068495</v>
      </c>
      <c r="DN5" s="57">
        <f t="shared" si="18"/>
        <v>2.2808219178082192</v>
      </c>
      <c r="DO5" s="57">
        <f t="shared" si="18"/>
        <v>2.1369863013698631</v>
      </c>
      <c r="DP5" s="57">
        <f t="shared" si="18"/>
        <v>1.8835616438356164</v>
      </c>
      <c r="DQ5" s="57">
        <f t="shared" si="18"/>
        <v>2.1164383561643834</v>
      </c>
      <c r="DR5" s="57">
        <f t="shared" si="18"/>
        <v>2.5136986301369864</v>
      </c>
      <c r="DS5" s="57">
        <f t="shared" si="18"/>
        <v>2.404109589041096</v>
      </c>
      <c r="DT5" s="57">
        <f t="shared" si="18"/>
        <v>2.5547945205479454</v>
      </c>
      <c r="DU5" s="57">
        <f t="shared" si="18"/>
        <v>3</v>
      </c>
      <c r="DV5" s="57">
        <f t="shared" si="18"/>
        <v>2.7602739726027399</v>
      </c>
      <c r="DW5" s="57">
        <f t="shared" si="18"/>
        <v>2.8356164383561642</v>
      </c>
      <c r="DX5" s="57">
        <f t="shared" si="18"/>
        <v>3.0205479452054793</v>
      </c>
      <c r="DY5" s="57">
        <f t="shared" si="18"/>
        <v>3.1643835616438358</v>
      </c>
      <c r="DZ5" s="57">
        <f t="shared" si="18"/>
        <v>2.7808219178082192</v>
      </c>
      <c r="EA5" s="57">
        <f t="shared" si="18"/>
        <v>2.8972602739726026</v>
      </c>
      <c r="EB5" s="57">
        <f t="shared" si="18"/>
        <v>3.1506849315068495</v>
      </c>
      <c r="EC5" s="57">
        <f t="shared" si="18"/>
        <v>3.2534246575342465</v>
      </c>
      <c r="ED5" s="57">
        <f t="shared" si="18"/>
        <v>2.8698630136986303</v>
      </c>
      <c r="EE5" s="57">
        <f t="shared" si="18"/>
        <v>3.1575342465753424</v>
      </c>
      <c r="EF5" s="57">
        <f t="shared" si="18"/>
        <v>3.5821917808219177</v>
      </c>
      <c r="EG5" s="57">
        <f t="shared" si="18"/>
        <v>3.2054794520547945</v>
      </c>
      <c r="EH5" s="57">
        <f t="shared" si="18"/>
        <v>3.2191780821917808</v>
      </c>
      <c r="EI5" s="57">
        <f t="shared" si="18"/>
        <v>3.1986301369863015</v>
      </c>
      <c r="EJ5" s="57">
        <f t="shared" si="18"/>
        <v>2.9383561643835616</v>
      </c>
      <c r="EK5" s="57">
        <f t="shared" si="18"/>
        <v>3.0410958904109591</v>
      </c>
      <c r="EL5" s="57">
        <f t="shared" si="18"/>
        <v>3.1575342465753424</v>
      </c>
      <c r="EM5" s="57">
        <f t="shared" ref="EM5:FN5" si="19">SUM(EM12:EM99)/73</f>
        <v>3.1506849315068495</v>
      </c>
      <c r="EN5" s="57">
        <f t="shared" si="19"/>
        <v>3.2739726027397262</v>
      </c>
      <c r="EO5" s="57">
        <f t="shared" si="19"/>
        <v>3.3013698630136985</v>
      </c>
      <c r="EP5" s="57">
        <f t="shared" si="19"/>
        <v>3.047945205479452</v>
      </c>
      <c r="EQ5" s="57">
        <f t="shared" si="19"/>
        <v>3.1232876712328768</v>
      </c>
      <c r="ER5" s="57">
        <f t="shared" si="19"/>
        <v>2.8835616438356166</v>
      </c>
      <c r="ES5" s="57">
        <f t="shared" si="19"/>
        <v>2.7328767123287672</v>
      </c>
      <c r="ET5" s="57">
        <f t="shared" si="19"/>
        <v>2.7328767123287672</v>
      </c>
      <c r="EU5" s="57">
        <f t="shared" si="19"/>
        <v>2.6849315068493151</v>
      </c>
      <c r="EV5" s="57">
        <f t="shared" si="19"/>
        <v>2.6506849315068495</v>
      </c>
      <c r="EW5" s="57">
        <f t="shared" si="19"/>
        <v>2.3972602739726026</v>
      </c>
      <c r="EX5" s="57">
        <f t="shared" si="19"/>
        <v>2.7876712328767121</v>
      </c>
      <c r="EY5" s="57">
        <f t="shared" si="19"/>
        <v>2.8150684931506849</v>
      </c>
      <c r="EZ5" s="57">
        <f t="shared" si="19"/>
        <v>2.7397260273972601</v>
      </c>
      <c r="FA5" s="57">
        <f t="shared" si="19"/>
        <v>2.952054794520548</v>
      </c>
      <c r="FB5" s="57">
        <f t="shared" si="19"/>
        <v>2.9657534246575343</v>
      </c>
      <c r="FC5" s="57">
        <f t="shared" si="19"/>
        <v>2.8424657534246576</v>
      </c>
      <c r="FD5" s="57">
        <f t="shared" si="19"/>
        <v>3.1849315068493151</v>
      </c>
      <c r="FE5" s="57">
        <f t="shared" si="19"/>
        <v>2.5273972602739727</v>
      </c>
      <c r="FF5" s="57">
        <f t="shared" si="19"/>
        <v>2.5684931506849313</v>
      </c>
      <c r="FG5" s="57">
        <f t="shared" si="19"/>
        <v>2.8630136986301369</v>
      </c>
      <c r="FH5" s="57">
        <f t="shared" si="19"/>
        <v>2.7671232876712328</v>
      </c>
      <c r="FI5" s="57">
        <f t="shared" si="19"/>
        <v>2.7123287671232879</v>
      </c>
      <c r="FJ5" s="57">
        <f t="shared" si="19"/>
        <v>2.5821917808219177</v>
      </c>
      <c r="FK5" s="57">
        <f t="shared" si="19"/>
        <v>2.7671232876712328</v>
      </c>
      <c r="FL5" s="57">
        <f t="shared" si="19"/>
        <v>2.7808219178082192</v>
      </c>
      <c r="FM5" s="57">
        <f t="shared" si="19"/>
        <v>2.506849315068493</v>
      </c>
      <c r="FN5" s="57">
        <f t="shared" si="19"/>
        <v>2.595890410958904</v>
      </c>
      <c r="FO5" s="57">
        <f t="shared" ref="FO5:GT5" si="20">SUM(FO11:FO104)/73</f>
        <v>3.1986301369863015</v>
      </c>
      <c r="FP5" s="57">
        <f t="shared" si="20"/>
        <v>3.1780821917808217</v>
      </c>
      <c r="FQ5" s="57">
        <f t="shared" si="20"/>
        <v>2.1643835616438358</v>
      </c>
      <c r="FR5" s="57">
        <f t="shared" si="20"/>
        <v>2.5273972602739727</v>
      </c>
      <c r="FS5" s="57">
        <f t="shared" si="20"/>
        <v>2.7328767123287672</v>
      </c>
      <c r="FT5" s="57">
        <f t="shared" si="20"/>
        <v>2.6917808219178081</v>
      </c>
      <c r="FU5" s="57">
        <f t="shared" si="20"/>
        <v>2.8630136986301369</v>
      </c>
      <c r="FV5" s="57">
        <f t="shared" si="20"/>
        <v>2.8698630136986303</v>
      </c>
      <c r="FW5" s="57">
        <f t="shared" si="20"/>
        <v>3.0616438356164384</v>
      </c>
      <c r="FX5" s="57">
        <f t="shared" si="20"/>
        <v>3</v>
      </c>
      <c r="FY5" s="57">
        <f t="shared" si="20"/>
        <v>2.993150684931507</v>
      </c>
      <c r="FZ5" s="57">
        <f t="shared" si="20"/>
        <v>2.904109589041096</v>
      </c>
      <c r="GA5" s="57">
        <f t="shared" si="20"/>
        <v>3.0684931506849313</v>
      </c>
      <c r="GB5" s="57">
        <f t="shared" si="20"/>
        <v>3.1027397260273974</v>
      </c>
      <c r="GC5" s="57">
        <f t="shared" si="20"/>
        <v>2.6369863013698631</v>
      </c>
      <c r="GD5" s="57">
        <f t="shared" si="20"/>
        <v>2.6575342465753424</v>
      </c>
      <c r="GE5" s="57">
        <f t="shared" si="20"/>
        <v>2.6917808219178081</v>
      </c>
      <c r="GF5" s="57">
        <f t="shared" si="20"/>
        <v>3.0205479452054793</v>
      </c>
      <c r="GG5" s="57">
        <f t="shared" si="20"/>
        <v>3.1301369863013697</v>
      </c>
      <c r="GH5" s="57">
        <f t="shared" si="20"/>
        <v>2.9726027397260273</v>
      </c>
      <c r="GI5" s="57">
        <f t="shared" si="20"/>
        <v>2.8356164383561642</v>
      </c>
      <c r="GJ5" s="57">
        <f t="shared" si="20"/>
        <v>2.9383561643835616</v>
      </c>
      <c r="GK5" s="57">
        <f t="shared" si="20"/>
        <v>3.3219178082191783</v>
      </c>
      <c r="GL5" s="57">
        <f t="shared" si="20"/>
        <v>3.2054794520547945</v>
      </c>
      <c r="GM5" s="57">
        <f t="shared" si="20"/>
        <v>3.1849315068493151</v>
      </c>
      <c r="GN5" s="57">
        <f t="shared" si="20"/>
        <v>3.0136986301369864</v>
      </c>
      <c r="GO5" s="57">
        <f t="shared" si="20"/>
        <v>3.1164383561643834</v>
      </c>
      <c r="GP5" s="57">
        <f t="shared" si="20"/>
        <v>3.2945205479452055</v>
      </c>
      <c r="GQ5" s="57">
        <f t="shared" si="20"/>
        <v>3.5753424657534247</v>
      </c>
      <c r="GR5" s="57">
        <f t="shared" si="20"/>
        <v>3.6986301369863015</v>
      </c>
      <c r="GS5" s="57">
        <f t="shared" si="20"/>
        <v>3.7534246575342465</v>
      </c>
      <c r="GT5" s="57">
        <f t="shared" si="20"/>
        <v>2.7808219178082192</v>
      </c>
      <c r="GU5" s="57">
        <f t="shared" ref="GU5:HV5" si="21">SUM(GU11:GU104)/73</f>
        <v>2.7534246575342465</v>
      </c>
      <c r="GV5" s="57">
        <f t="shared" si="21"/>
        <v>2.7849315068493152</v>
      </c>
      <c r="GW5" s="57">
        <f t="shared" si="21"/>
        <v>2.5410958904109591</v>
      </c>
      <c r="GX5" s="57">
        <f t="shared" si="21"/>
        <v>2.7534246575342465</v>
      </c>
      <c r="GY5" s="57">
        <f t="shared" si="21"/>
        <v>2.7534246575342465</v>
      </c>
      <c r="GZ5" s="57">
        <f t="shared" si="21"/>
        <v>2.9657534246575343</v>
      </c>
      <c r="HA5" s="57">
        <f t="shared" si="21"/>
        <v>2.9178082191780823</v>
      </c>
      <c r="HB5" s="57">
        <f t="shared" si="21"/>
        <v>2.9246575342465753</v>
      </c>
      <c r="HC5" s="57">
        <f t="shared" si="21"/>
        <v>2.7671232876712328</v>
      </c>
      <c r="HD5" s="57">
        <f t="shared" si="21"/>
        <v>2.9315068493150687</v>
      </c>
      <c r="HE5" s="57">
        <f t="shared" si="21"/>
        <v>2.9383561643835616</v>
      </c>
      <c r="HF5" s="57">
        <f t="shared" si="21"/>
        <v>2.952054794520548</v>
      </c>
      <c r="HG5" s="57">
        <f t="shared" si="21"/>
        <v>2.904109589041096</v>
      </c>
      <c r="HH5" s="57">
        <f t="shared" si="21"/>
        <v>2.993150684931507</v>
      </c>
      <c r="HI5" s="57">
        <f t="shared" si="21"/>
        <v>2.8013698630136985</v>
      </c>
      <c r="HJ5" s="57">
        <f t="shared" si="21"/>
        <v>2.9657534246575343</v>
      </c>
      <c r="HK5" s="57">
        <f t="shared" si="21"/>
        <v>2.8972602739726026</v>
      </c>
      <c r="HL5" s="57">
        <f t="shared" si="21"/>
        <v>2.7260273972602738</v>
      </c>
      <c r="HM5" s="57">
        <f t="shared" si="21"/>
        <v>2.4794520547945207</v>
      </c>
      <c r="HN5" s="57">
        <f t="shared" si="21"/>
        <v>2.6369863013698631</v>
      </c>
      <c r="HO5" s="57">
        <f t="shared" si="21"/>
        <v>2.7739726027397262</v>
      </c>
      <c r="HP5" s="57">
        <f t="shared" si="21"/>
        <v>2.7191780821917808</v>
      </c>
      <c r="HQ5" s="57">
        <f t="shared" si="21"/>
        <v>2.4863013698630136</v>
      </c>
      <c r="HR5" s="57">
        <f t="shared" si="21"/>
        <v>2.7945205479452055</v>
      </c>
      <c r="HS5" s="57">
        <f t="shared" si="21"/>
        <v>2.6643835616438358</v>
      </c>
      <c r="HT5" s="57">
        <f t="shared" si="21"/>
        <v>2.4726027397260273</v>
      </c>
      <c r="HU5" s="57">
        <f t="shared" si="21"/>
        <v>3.0273972602739727</v>
      </c>
      <c r="HV5" s="57">
        <f t="shared" si="21"/>
        <v>2.5</v>
      </c>
      <c r="HW5" s="57">
        <f t="shared" ref="HW5:IB5" si="22">SUM(HW11:HW104)/73</f>
        <v>2.2739726027397262</v>
      </c>
      <c r="HX5" s="57">
        <f t="shared" si="22"/>
        <v>2.5205479452054793</v>
      </c>
      <c r="HY5" s="57">
        <f t="shared" si="22"/>
        <v>2.6301369863013697</v>
      </c>
      <c r="HZ5" s="57">
        <f t="shared" si="22"/>
        <v>2.5753424657534247</v>
      </c>
      <c r="IA5" s="57">
        <f t="shared" si="22"/>
        <v>2.6506849315068495</v>
      </c>
      <c r="IB5" s="57">
        <f t="shared" si="22"/>
        <v>2.4178082191780823</v>
      </c>
      <c r="IC5" s="57">
        <f t="shared" ref="IC5:IJ5" si="23">SUM(IC11:IC104)/73</f>
        <v>2.4424657534246577</v>
      </c>
      <c r="ID5" s="57">
        <f t="shared" si="23"/>
        <v>2.6452054794520548</v>
      </c>
      <c r="IE5" s="57">
        <f t="shared" si="23"/>
        <v>2.6506849315068495</v>
      </c>
      <c r="IF5" s="57">
        <f t="shared" si="23"/>
        <v>2.3424657534246576</v>
      </c>
      <c r="IG5" s="57">
        <f t="shared" si="23"/>
        <v>2.9726027397260273</v>
      </c>
      <c r="IH5" s="57">
        <f t="shared" si="23"/>
        <v>2.904109589041096</v>
      </c>
      <c r="II5" s="57">
        <f t="shared" si="23"/>
        <v>2.2301369863013698</v>
      </c>
      <c r="IJ5" s="57">
        <f t="shared" si="23"/>
        <v>2.952054794520548</v>
      </c>
      <c r="IK5" s="57">
        <f t="shared" ref="IK5" si="24">SUM(IK11:IK104)/73</f>
        <v>3.2876712328767121</v>
      </c>
      <c r="IL5" s="57">
        <f t="shared" ref="IL5:IQ5" si="25">SUM(IL11:IL104)/73</f>
        <v>2.2534246575342465</v>
      </c>
      <c r="IM5" s="57">
        <f t="shared" si="25"/>
        <v>2.1849315068493151</v>
      </c>
      <c r="IN5" s="57">
        <f t="shared" si="25"/>
        <v>3.0890410958904111</v>
      </c>
      <c r="IO5" s="57">
        <f t="shared" si="25"/>
        <v>2.3698630136986303</v>
      </c>
      <c r="IP5" s="57">
        <f t="shared" si="25"/>
        <v>1.9246575342465753</v>
      </c>
      <c r="IQ5" s="57">
        <f t="shared" si="25"/>
        <v>1.7465753424657535</v>
      </c>
      <c r="IR5" s="57">
        <f t="shared" ref="IR5:IS5" si="26">SUM(IR11:IR104)/73</f>
        <v>2.4452054794520546</v>
      </c>
      <c r="IS5" s="57">
        <f t="shared" si="26"/>
        <v>1.6575342465753424</v>
      </c>
      <c r="IT5" s="57">
        <f t="shared" ref="IT5" si="27">SUM(IT11:IT104)/73</f>
        <v>2.4178082191780823</v>
      </c>
      <c r="IU5" s="149">
        <f>IT5-IS5</f>
        <v>0.76027397260273988</v>
      </c>
    </row>
    <row r="6" spans="1:266" s="57" customFormat="1" ht="40.5">
      <c r="A6" s="51"/>
      <c r="IU6" s="150" t="s">
        <v>619</v>
      </c>
      <c r="IV6" s="157" t="s">
        <v>1158</v>
      </c>
      <c r="IW6" s="151" t="s">
        <v>616</v>
      </c>
      <c r="IX6" s="152" t="s">
        <v>1159</v>
      </c>
    </row>
    <row r="7" spans="1:266" s="168" customFormat="1" ht="13.5">
      <c r="A7" s="336" t="s">
        <v>620</v>
      </c>
      <c r="IU7" s="344"/>
      <c r="IV7" s="345"/>
      <c r="IW7" s="167"/>
    </row>
    <row r="8" spans="1:266"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3">
        <v>1.5</v>
      </c>
      <c r="IS8" s="332">
        <v>1.5</v>
      </c>
      <c r="IT8" s="332">
        <v>1.5</v>
      </c>
      <c r="IU8" s="316">
        <f>SUM(IT8:IT9)/2</f>
        <v>1.5</v>
      </c>
    </row>
    <row r="9" spans="1:266" s="158" customFormat="1" ht="13.5">
      <c r="A9" s="321" t="s">
        <v>19</v>
      </c>
      <c r="B9" s="277">
        <v>0.5</v>
      </c>
      <c r="C9" s="277">
        <v>0.5</v>
      </c>
      <c r="D9" s="277">
        <v>0.5</v>
      </c>
      <c r="E9" s="277">
        <v>0.5</v>
      </c>
      <c r="F9" s="277">
        <v>0.5</v>
      </c>
      <c r="G9" s="277">
        <v>3</v>
      </c>
      <c r="H9" s="277">
        <v>3</v>
      </c>
      <c r="I9" s="277">
        <v>2.5</v>
      </c>
      <c r="J9" s="277">
        <v>0.5</v>
      </c>
      <c r="K9" s="277">
        <v>0.5</v>
      </c>
      <c r="L9" s="277">
        <v>1</v>
      </c>
      <c r="M9" s="277">
        <v>1</v>
      </c>
      <c r="N9" s="277">
        <v>1.5</v>
      </c>
      <c r="O9" s="277">
        <v>3.5</v>
      </c>
      <c r="P9" s="277">
        <v>3.5</v>
      </c>
      <c r="Q9" s="277">
        <v>3.5</v>
      </c>
      <c r="R9" s="277">
        <v>3.5</v>
      </c>
      <c r="S9" s="277">
        <v>3.5</v>
      </c>
      <c r="T9" s="277">
        <v>3.5</v>
      </c>
      <c r="U9" s="277">
        <v>3.5</v>
      </c>
      <c r="V9" s="277">
        <v>3.5</v>
      </c>
      <c r="W9" s="277">
        <v>3.5</v>
      </c>
      <c r="X9" s="277">
        <v>3.5</v>
      </c>
      <c r="Y9" s="277">
        <v>3.5</v>
      </c>
      <c r="Z9" s="277">
        <v>3.5</v>
      </c>
      <c r="AA9" s="277">
        <v>3.5</v>
      </c>
      <c r="AB9" s="277">
        <v>3.5</v>
      </c>
      <c r="AC9" s="277">
        <v>3.5</v>
      </c>
      <c r="AD9" s="277">
        <v>0.5</v>
      </c>
      <c r="AE9" s="277">
        <v>0.5</v>
      </c>
      <c r="AF9" s="277">
        <v>0.5</v>
      </c>
      <c r="AG9" s="277">
        <v>0</v>
      </c>
      <c r="AH9" s="277">
        <v>0</v>
      </c>
      <c r="AI9" s="277">
        <v>1.5</v>
      </c>
      <c r="AJ9" s="277">
        <v>1.5</v>
      </c>
      <c r="AK9" s="277">
        <v>1.5</v>
      </c>
      <c r="AL9" s="277">
        <v>0.5</v>
      </c>
      <c r="AM9" s="277">
        <v>0.5</v>
      </c>
      <c r="AN9" s="277">
        <v>0</v>
      </c>
      <c r="AO9" s="277">
        <v>0.5</v>
      </c>
      <c r="AP9" s="277">
        <v>0.5</v>
      </c>
      <c r="AQ9" s="277">
        <v>0.5</v>
      </c>
      <c r="AR9" s="277">
        <v>0</v>
      </c>
      <c r="AS9" s="277">
        <v>0</v>
      </c>
      <c r="AT9" s="277">
        <v>0</v>
      </c>
      <c r="AU9" s="277">
        <v>0</v>
      </c>
      <c r="AV9" s="277">
        <v>0</v>
      </c>
      <c r="AW9" s="277">
        <v>0</v>
      </c>
      <c r="AX9" s="277">
        <v>0</v>
      </c>
      <c r="AY9" s="277">
        <v>0</v>
      </c>
      <c r="AZ9" s="277">
        <v>0</v>
      </c>
      <c r="BA9" s="277">
        <v>0</v>
      </c>
      <c r="BB9" s="277">
        <v>0</v>
      </c>
      <c r="BC9" s="277">
        <v>0</v>
      </c>
      <c r="BD9" s="277">
        <v>0</v>
      </c>
      <c r="BE9" s="277">
        <v>0</v>
      </c>
      <c r="BF9" s="277">
        <v>0</v>
      </c>
      <c r="BG9" s="277">
        <v>0</v>
      </c>
      <c r="BH9" s="277">
        <v>0</v>
      </c>
      <c r="BI9" s="277">
        <v>0</v>
      </c>
      <c r="BJ9" s="277">
        <v>0</v>
      </c>
      <c r="BK9" s="277">
        <v>0</v>
      </c>
      <c r="BL9" s="277">
        <v>0</v>
      </c>
      <c r="BM9" s="277">
        <v>0</v>
      </c>
      <c r="BN9" s="277">
        <v>0</v>
      </c>
      <c r="BO9" s="277">
        <v>0</v>
      </c>
      <c r="BP9" s="277">
        <v>0</v>
      </c>
      <c r="BQ9" s="277">
        <v>0</v>
      </c>
      <c r="BR9" s="277">
        <v>0</v>
      </c>
      <c r="BS9" s="277">
        <v>0</v>
      </c>
      <c r="BT9" s="277">
        <v>0</v>
      </c>
      <c r="BU9" s="277">
        <v>0</v>
      </c>
      <c r="BV9" s="277">
        <v>0</v>
      </c>
      <c r="BW9" s="277">
        <v>0</v>
      </c>
      <c r="BX9" s="277">
        <v>0</v>
      </c>
      <c r="BY9" s="277">
        <v>0</v>
      </c>
      <c r="BZ9" s="277">
        <v>0</v>
      </c>
      <c r="CA9" s="277">
        <v>0</v>
      </c>
      <c r="CB9" s="277">
        <v>0</v>
      </c>
      <c r="CC9" s="277">
        <v>0</v>
      </c>
      <c r="CD9" s="277">
        <v>0</v>
      </c>
      <c r="CE9" s="277">
        <v>0</v>
      </c>
      <c r="CF9" s="277">
        <v>0</v>
      </c>
      <c r="CG9" s="277">
        <v>0</v>
      </c>
      <c r="CH9" s="277">
        <v>0</v>
      </c>
      <c r="CI9" s="277">
        <v>0</v>
      </c>
      <c r="CJ9" s="277">
        <v>0</v>
      </c>
      <c r="CK9" s="277">
        <v>0</v>
      </c>
      <c r="CL9" s="277">
        <v>0</v>
      </c>
      <c r="CM9" s="277">
        <v>1</v>
      </c>
      <c r="CN9" s="277">
        <v>1</v>
      </c>
      <c r="CO9" s="277">
        <v>1</v>
      </c>
      <c r="CP9" s="277">
        <v>1</v>
      </c>
      <c r="CQ9" s="277">
        <v>1</v>
      </c>
      <c r="CR9" s="277">
        <v>2</v>
      </c>
      <c r="CS9" s="277">
        <v>2</v>
      </c>
      <c r="CT9" s="277">
        <v>2</v>
      </c>
      <c r="CU9" s="277">
        <v>1</v>
      </c>
      <c r="CV9" s="277">
        <v>1</v>
      </c>
      <c r="CW9" s="277">
        <v>1</v>
      </c>
      <c r="CX9" s="277">
        <v>1</v>
      </c>
      <c r="CY9" s="277">
        <v>1</v>
      </c>
      <c r="CZ9" s="277">
        <v>1</v>
      </c>
      <c r="DA9" s="277">
        <v>1</v>
      </c>
      <c r="DB9" s="277">
        <v>1</v>
      </c>
      <c r="DC9" s="277">
        <v>4.5</v>
      </c>
      <c r="DD9" s="277">
        <v>1.5</v>
      </c>
      <c r="DE9" s="277">
        <v>1</v>
      </c>
      <c r="DF9" s="277">
        <v>1</v>
      </c>
      <c r="DG9" s="277">
        <v>1</v>
      </c>
      <c r="DH9" s="277">
        <v>1</v>
      </c>
      <c r="DI9" s="277">
        <v>1</v>
      </c>
      <c r="DJ9" s="277">
        <v>1</v>
      </c>
      <c r="DK9" s="277">
        <v>1</v>
      </c>
      <c r="DL9" s="277">
        <v>1</v>
      </c>
      <c r="DM9" s="277">
        <v>1</v>
      </c>
      <c r="DN9" s="277">
        <v>1</v>
      </c>
      <c r="DO9" s="277">
        <v>1</v>
      </c>
      <c r="DP9" s="277">
        <v>1</v>
      </c>
      <c r="DQ9" s="277">
        <v>1</v>
      </c>
      <c r="DR9" s="277">
        <v>1</v>
      </c>
      <c r="DS9" s="277">
        <v>1</v>
      </c>
      <c r="DT9" s="277">
        <v>1</v>
      </c>
      <c r="DU9" s="277">
        <v>1</v>
      </c>
      <c r="DV9" s="277">
        <v>1</v>
      </c>
      <c r="DW9" s="277">
        <v>1</v>
      </c>
      <c r="DX9" s="277">
        <v>1</v>
      </c>
      <c r="DY9" s="277">
        <v>1</v>
      </c>
      <c r="DZ9" s="277">
        <v>1</v>
      </c>
      <c r="EA9" s="277">
        <v>1</v>
      </c>
      <c r="EB9" s="277">
        <v>1</v>
      </c>
      <c r="EC9" s="277">
        <v>1</v>
      </c>
      <c r="ED9" s="277">
        <v>1</v>
      </c>
      <c r="EE9" s="277">
        <v>1</v>
      </c>
      <c r="EF9" s="277">
        <v>1</v>
      </c>
      <c r="EG9" s="277">
        <v>1</v>
      </c>
      <c r="EH9" s="277">
        <v>1</v>
      </c>
      <c r="EI9" s="277">
        <v>1</v>
      </c>
      <c r="EJ9" s="277">
        <v>1</v>
      </c>
      <c r="EK9" s="277">
        <v>1</v>
      </c>
      <c r="EL9" s="277">
        <v>1</v>
      </c>
      <c r="EM9" s="277">
        <v>1</v>
      </c>
      <c r="EN9" s="277">
        <v>1</v>
      </c>
      <c r="EO9" s="277">
        <v>1.5</v>
      </c>
      <c r="EP9" s="277">
        <v>1.5</v>
      </c>
      <c r="EQ9" s="277">
        <v>1.5</v>
      </c>
      <c r="ER9" s="277">
        <v>1.5</v>
      </c>
      <c r="ES9" s="277">
        <v>1.5</v>
      </c>
      <c r="ET9" s="277">
        <v>1.5</v>
      </c>
      <c r="EU9" s="277">
        <v>1.5</v>
      </c>
      <c r="EV9" s="277">
        <v>1.5</v>
      </c>
      <c r="EW9" s="277">
        <v>1.5</v>
      </c>
      <c r="EX9" s="277">
        <v>1.5</v>
      </c>
      <c r="EY9" s="277">
        <v>1.5</v>
      </c>
      <c r="EZ9" s="277">
        <v>1.5</v>
      </c>
      <c r="FA9" s="277">
        <v>1.5</v>
      </c>
      <c r="FB9" s="277">
        <v>1.5</v>
      </c>
      <c r="FC9" s="277">
        <v>4.5</v>
      </c>
      <c r="FD9" s="277">
        <v>4.5</v>
      </c>
      <c r="FE9" s="277">
        <v>1.5</v>
      </c>
      <c r="FF9" s="277">
        <v>1.5</v>
      </c>
      <c r="FG9" s="277">
        <v>1.5</v>
      </c>
      <c r="FH9" s="277">
        <v>1.5</v>
      </c>
      <c r="FI9" s="277">
        <v>1.5</v>
      </c>
      <c r="FJ9" s="277">
        <v>1.5</v>
      </c>
      <c r="FK9" s="277">
        <v>1.5</v>
      </c>
      <c r="FL9" s="277">
        <v>1.5</v>
      </c>
      <c r="FM9" s="277">
        <v>1.5</v>
      </c>
      <c r="FN9" s="277">
        <v>1.5</v>
      </c>
      <c r="FO9" s="277">
        <v>1.5</v>
      </c>
      <c r="FP9" s="277">
        <v>1.5</v>
      </c>
      <c r="FQ9" s="277">
        <v>1.5</v>
      </c>
      <c r="FR9" s="277">
        <v>3</v>
      </c>
      <c r="FS9" s="277">
        <v>3</v>
      </c>
      <c r="FT9" s="277">
        <v>2.5</v>
      </c>
      <c r="FU9" s="277">
        <v>2.5</v>
      </c>
      <c r="FV9" s="277">
        <v>2.5</v>
      </c>
      <c r="FW9" s="277" t="s">
        <v>968</v>
      </c>
      <c r="FX9" s="277" t="s">
        <v>968</v>
      </c>
      <c r="FY9" s="277">
        <v>3</v>
      </c>
      <c r="FZ9" s="277">
        <v>3</v>
      </c>
      <c r="GA9" s="277">
        <v>1.5</v>
      </c>
      <c r="GB9" s="277">
        <v>1.5</v>
      </c>
      <c r="GC9" s="277">
        <v>1</v>
      </c>
      <c r="GD9" s="277">
        <v>1</v>
      </c>
      <c r="GE9" s="277">
        <v>1.5</v>
      </c>
      <c r="GF9" s="277">
        <v>1.5</v>
      </c>
      <c r="GG9" s="277">
        <v>1</v>
      </c>
      <c r="GH9" s="277">
        <v>1</v>
      </c>
      <c r="GI9" s="277">
        <v>1</v>
      </c>
      <c r="GJ9" s="277">
        <v>1</v>
      </c>
      <c r="GK9" s="277">
        <v>1</v>
      </c>
      <c r="GL9" s="277">
        <v>1</v>
      </c>
      <c r="GM9" s="277">
        <v>1</v>
      </c>
      <c r="GN9" s="277">
        <v>1</v>
      </c>
      <c r="GO9" s="277">
        <v>1</v>
      </c>
      <c r="GP9" s="277">
        <v>1</v>
      </c>
      <c r="GQ9" s="277">
        <v>6.5</v>
      </c>
      <c r="GR9" s="277">
        <v>4.5</v>
      </c>
      <c r="GS9" s="277">
        <v>1.5</v>
      </c>
      <c r="GT9" s="277">
        <v>1.5</v>
      </c>
      <c r="GU9" s="277">
        <v>1.5</v>
      </c>
      <c r="GV9" s="277">
        <v>1.5</v>
      </c>
      <c r="GW9" s="277">
        <v>2.5</v>
      </c>
      <c r="GX9" s="277">
        <v>2.5</v>
      </c>
      <c r="GY9" s="277">
        <v>2.5</v>
      </c>
      <c r="GZ9" s="277">
        <v>3</v>
      </c>
      <c r="HA9" s="277">
        <v>3.5</v>
      </c>
      <c r="HB9" s="277">
        <v>3.5</v>
      </c>
      <c r="HC9" s="277">
        <v>1.5</v>
      </c>
      <c r="HD9" s="277">
        <v>1.5</v>
      </c>
      <c r="HE9" s="277">
        <v>2</v>
      </c>
      <c r="HF9" s="277">
        <v>2</v>
      </c>
      <c r="HG9" s="277">
        <v>2</v>
      </c>
      <c r="HH9" s="277">
        <v>1.5</v>
      </c>
      <c r="HI9" s="277">
        <v>1.5</v>
      </c>
      <c r="HJ9" s="277">
        <v>1.5</v>
      </c>
      <c r="HK9" s="277">
        <v>2</v>
      </c>
      <c r="HL9" s="277">
        <v>1.5</v>
      </c>
      <c r="HM9" s="277">
        <v>1.5</v>
      </c>
      <c r="HN9" s="277">
        <v>3</v>
      </c>
      <c r="HO9" s="277">
        <v>1.5</v>
      </c>
      <c r="HP9" s="277">
        <v>1.5</v>
      </c>
      <c r="HQ9" s="277">
        <v>3.5</v>
      </c>
      <c r="HR9" s="277">
        <v>3.5</v>
      </c>
      <c r="HS9" s="277">
        <v>3.5</v>
      </c>
      <c r="HT9" s="277">
        <v>4.5</v>
      </c>
      <c r="HU9" s="277">
        <v>2.5</v>
      </c>
      <c r="HV9" s="277">
        <v>2</v>
      </c>
      <c r="HW9" s="277">
        <v>2</v>
      </c>
      <c r="HX9" s="277">
        <v>2</v>
      </c>
      <c r="HY9" s="277">
        <v>4.5</v>
      </c>
      <c r="HZ9" s="277">
        <v>2.5</v>
      </c>
      <c r="IA9" s="277">
        <v>2.5</v>
      </c>
      <c r="IB9" s="277">
        <v>1.5</v>
      </c>
      <c r="IC9" s="277">
        <v>1.5</v>
      </c>
      <c r="ID9" s="277">
        <v>1.5</v>
      </c>
      <c r="IE9" s="277">
        <v>1.5</v>
      </c>
      <c r="IF9" s="277">
        <v>1.5</v>
      </c>
      <c r="IG9" s="277">
        <v>1.5</v>
      </c>
      <c r="IH9" s="277">
        <v>2</v>
      </c>
      <c r="II9" s="158">
        <v>1.5</v>
      </c>
      <c r="IJ9" s="158">
        <v>1.5</v>
      </c>
      <c r="IK9" s="158">
        <v>1.5</v>
      </c>
      <c r="IL9" s="158">
        <v>1.5</v>
      </c>
      <c r="IM9" s="158">
        <v>1.5</v>
      </c>
      <c r="IN9" s="158">
        <v>1.5</v>
      </c>
      <c r="IO9" s="158">
        <v>1.5</v>
      </c>
      <c r="IP9" s="158">
        <v>1.5</v>
      </c>
      <c r="IQ9" s="158">
        <v>1.5</v>
      </c>
      <c r="IR9" s="158">
        <v>1.5</v>
      </c>
      <c r="IS9" s="158">
        <v>1.5</v>
      </c>
      <c r="IT9" s="158">
        <v>1.5</v>
      </c>
      <c r="IU9" s="330"/>
      <c r="IV9" s="331"/>
      <c r="IW9" s="331"/>
      <c r="JD9" s="331"/>
      <c r="JE9" s="331"/>
      <c r="JF9" s="331"/>
    </row>
    <row r="10" spans="1:266" s="12" customFormat="1" ht="13.5">
      <c r="A10" s="61"/>
      <c r="IR10" s="354"/>
      <c r="IU10" s="154"/>
      <c r="IV10" s="161"/>
      <c r="IW10" s="161"/>
      <c r="JD10" s="161"/>
      <c r="JE10" s="161"/>
      <c r="JF10" s="161"/>
    </row>
    <row r="11" spans="1:266" s="60" customFormat="1" ht="13.5">
      <c r="A11" s="59" t="s">
        <v>21</v>
      </c>
      <c r="IR11" s="355"/>
      <c r="IU11" s="154"/>
      <c r="IV11" s="159"/>
      <c r="IW11" s="169"/>
      <c r="JD11" s="170"/>
      <c r="JE11" s="170"/>
      <c r="JF11" s="170"/>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v>3</v>
      </c>
      <c r="IN12" s="62">
        <v>3</v>
      </c>
      <c r="IO12" s="62">
        <v>3</v>
      </c>
      <c r="IP12" s="62">
        <v>4</v>
      </c>
      <c r="IQ12" s="62">
        <v>4</v>
      </c>
      <c r="IR12" s="356">
        <f>AVERAGE([1]CongestionIndex!$C$113:$D$113)</f>
        <v>4</v>
      </c>
      <c r="IS12" s="62">
        <v>4</v>
      </c>
      <c r="IT12" s="62">
        <f>AVERAGE(CongestionIndex!$C$113:$D$113)</f>
        <v>3</v>
      </c>
      <c r="IU12" s="153"/>
      <c r="IV12" s="160"/>
      <c r="IW12" s="156"/>
    </row>
    <row r="13" spans="1:266" s="164" customFormat="1" ht="13.5">
      <c r="A13" s="78" t="s">
        <v>25</v>
      </c>
      <c r="B13" s="79">
        <v>0</v>
      </c>
      <c r="C13" s="79">
        <v>0</v>
      </c>
      <c r="D13" s="79">
        <v>0</v>
      </c>
      <c r="E13" s="79">
        <v>0</v>
      </c>
      <c r="F13" s="79">
        <v>3.5</v>
      </c>
      <c r="G13" s="79">
        <v>0</v>
      </c>
      <c r="H13" s="79">
        <v>0</v>
      </c>
      <c r="I13" s="79">
        <v>0</v>
      </c>
      <c r="J13" s="79">
        <v>0</v>
      </c>
      <c r="K13" s="79">
        <v>0</v>
      </c>
      <c r="L13" s="79">
        <v>0.5</v>
      </c>
      <c r="M13" s="79">
        <v>0</v>
      </c>
      <c r="N13" s="79">
        <v>0</v>
      </c>
      <c r="O13" s="79">
        <v>0</v>
      </c>
      <c r="P13" s="79">
        <v>0.5</v>
      </c>
      <c r="Q13" s="79">
        <v>0</v>
      </c>
      <c r="R13" s="79">
        <v>1</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1.5</v>
      </c>
      <c r="AL13" s="79">
        <v>0</v>
      </c>
      <c r="AM13" s="79">
        <v>0</v>
      </c>
      <c r="AN13" s="79">
        <v>0</v>
      </c>
      <c r="AO13" s="79">
        <v>0</v>
      </c>
      <c r="AP13" s="79">
        <v>0</v>
      </c>
      <c r="AQ13" s="79">
        <v>0</v>
      </c>
      <c r="AR13" s="79">
        <v>0</v>
      </c>
      <c r="AS13" s="79">
        <v>0</v>
      </c>
      <c r="AT13" s="79">
        <v>0</v>
      </c>
      <c r="AU13" s="79">
        <v>0</v>
      </c>
      <c r="AV13" s="79">
        <v>1.5</v>
      </c>
      <c r="AW13" s="79">
        <v>0</v>
      </c>
      <c r="AX13" s="79">
        <v>0</v>
      </c>
      <c r="AY13" s="79">
        <v>0</v>
      </c>
      <c r="AZ13" s="79">
        <v>0</v>
      </c>
      <c r="BA13" s="79">
        <v>0</v>
      </c>
      <c r="BB13" s="79">
        <v>0</v>
      </c>
      <c r="BC13" s="79">
        <v>1.5</v>
      </c>
      <c r="BD13" s="79">
        <v>0</v>
      </c>
      <c r="BE13" s="79">
        <v>0</v>
      </c>
      <c r="BF13" s="79">
        <v>0</v>
      </c>
      <c r="BG13" s="79">
        <v>0</v>
      </c>
      <c r="BH13" s="79">
        <v>2</v>
      </c>
      <c r="BI13" s="79">
        <v>0</v>
      </c>
      <c r="BJ13" s="79">
        <v>0</v>
      </c>
      <c r="BK13" s="79">
        <v>0</v>
      </c>
      <c r="BL13" s="79">
        <v>0</v>
      </c>
      <c r="BM13" s="79">
        <v>0</v>
      </c>
      <c r="BN13" s="79">
        <v>1</v>
      </c>
      <c r="BO13" s="79">
        <v>0</v>
      </c>
      <c r="BP13" s="79">
        <v>0</v>
      </c>
      <c r="BQ13" s="79">
        <v>0</v>
      </c>
      <c r="BR13" s="79">
        <v>1</v>
      </c>
      <c r="BS13" s="79">
        <v>1</v>
      </c>
      <c r="BT13" s="79">
        <v>1.5</v>
      </c>
      <c r="BU13" s="79">
        <v>1.5</v>
      </c>
      <c r="BV13" s="79">
        <v>0.5</v>
      </c>
      <c r="BW13" s="79">
        <v>0</v>
      </c>
      <c r="BX13" s="79">
        <v>0</v>
      </c>
      <c r="BY13" s="79">
        <v>0</v>
      </c>
      <c r="BZ13" s="79">
        <v>0</v>
      </c>
      <c r="CA13" s="79">
        <v>0</v>
      </c>
      <c r="CB13" s="79">
        <v>0</v>
      </c>
      <c r="CC13" s="79">
        <v>0</v>
      </c>
      <c r="CD13" s="79">
        <v>0</v>
      </c>
      <c r="CE13" s="79">
        <v>0</v>
      </c>
      <c r="CF13" s="79">
        <v>0</v>
      </c>
      <c r="CG13" s="79">
        <v>0</v>
      </c>
      <c r="CH13" s="79">
        <v>0</v>
      </c>
      <c r="CI13" s="79">
        <v>0</v>
      </c>
      <c r="CJ13" s="79">
        <v>0</v>
      </c>
      <c r="CK13" s="79">
        <v>0</v>
      </c>
      <c r="CL13" s="79">
        <v>0.5</v>
      </c>
      <c r="CM13" s="79">
        <v>0.5</v>
      </c>
      <c r="CN13" s="79">
        <v>0</v>
      </c>
      <c r="CO13" s="79">
        <v>0.5</v>
      </c>
      <c r="CP13" s="79">
        <v>0</v>
      </c>
      <c r="CQ13" s="79">
        <v>5.5</v>
      </c>
      <c r="CR13" s="79">
        <v>0.5</v>
      </c>
      <c r="CS13" s="79">
        <v>0</v>
      </c>
      <c r="CT13" s="79">
        <v>0</v>
      </c>
      <c r="CU13" s="79">
        <v>0</v>
      </c>
      <c r="CV13" s="79">
        <v>0</v>
      </c>
      <c r="CW13" s="79">
        <v>0.5</v>
      </c>
      <c r="CX13" s="79">
        <v>0</v>
      </c>
      <c r="CY13" s="79">
        <v>0</v>
      </c>
      <c r="CZ13" s="79">
        <v>0</v>
      </c>
      <c r="DA13" s="79">
        <v>0.5</v>
      </c>
      <c r="DB13" s="79">
        <v>0</v>
      </c>
      <c r="DC13" s="79">
        <v>0</v>
      </c>
      <c r="DD13" s="79">
        <v>0.5</v>
      </c>
      <c r="DE13" s="79">
        <v>0</v>
      </c>
      <c r="DF13" s="79">
        <v>0</v>
      </c>
      <c r="DG13" s="79">
        <v>1.5</v>
      </c>
      <c r="DH13" s="79">
        <v>0</v>
      </c>
      <c r="DI13" s="79">
        <v>0.5</v>
      </c>
      <c r="DJ13" s="79">
        <v>1</v>
      </c>
      <c r="DK13" s="79">
        <v>0</v>
      </c>
      <c r="DL13" s="79">
        <v>1</v>
      </c>
      <c r="DM13" s="79">
        <v>0.5</v>
      </c>
      <c r="DN13" s="79">
        <v>0</v>
      </c>
      <c r="DO13" s="79">
        <v>0</v>
      </c>
      <c r="DP13" s="79">
        <v>0</v>
      </c>
      <c r="DQ13" s="79">
        <v>0</v>
      </c>
      <c r="DR13" s="79">
        <v>1.5</v>
      </c>
      <c r="DS13" s="79">
        <v>0.5</v>
      </c>
      <c r="DT13" s="79">
        <v>0.5</v>
      </c>
      <c r="DU13" s="79">
        <v>1</v>
      </c>
      <c r="DV13" s="79">
        <v>1</v>
      </c>
      <c r="DW13" s="79">
        <v>0.5</v>
      </c>
      <c r="DX13" s="79">
        <v>1</v>
      </c>
      <c r="DY13" s="79">
        <v>1</v>
      </c>
      <c r="DZ13" s="79">
        <v>0.5</v>
      </c>
      <c r="EA13" s="79">
        <v>0</v>
      </c>
      <c r="EB13" s="79">
        <v>0.5</v>
      </c>
      <c r="EC13" s="79">
        <v>0.5</v>
      </c>
      <c r="ED13" s="79">
        <v>2.5</v>
      </c>
      <c r="EE13" s="79">
        <v>1.5</v>
      </c>
      <c r="EF13" s="79">
        <v>1</v>
      </c>
      <c r="EG13" s="79">
        <v>1.5</v>
      </c>
      <c r="EH13" s="79">
        <v>1.5</v>
      </c>
      <c r="EI13" s="79">
        <v>1.5</v>
      </c>
      <c r="EJ13" s="79">
        <v>1</v>
      </c>
      <c r="EK13" s="79">
        <v>1.5</v>
      </c>
      <c r="EL13" s="79">
        <v>1</v>
      </c>
      <c r="EM13" s="79">
        <v>1</v>
      </c>
      <c r="EN13" s="79">
        <v>1</v>
      </c>
      <c r="EO13" s="79">
        <v>1</v>
      </c>
      <c r="EP13" s="79">
        <v>1</v>
      </c>
      <c r="EQ13" s="79">
        <v>1</v>
      </c>
      <c r="ER13" s="79">
        <v>1</v>
      </c>
      <c r="ES13" s="79">
        <v>1.5</v>
      </c>
      <c r="ET13" s="79">
        <v>1.5</v>
      </c>
      <c r="EU13" s="79">
        <v>1</v>
      </c>
      <c r="EV13" s="79">
        <v>0.5</v>
      </c>
      <c r="EW13" s="79">
        <v>0.5</v>
      </c>
      <c r="EX13" s="79">
        <v>0.5</v>
      </c>
      <c r="EY13" s="79">
        <v>1.5</v>
      </c>
      <c r="EZ13" s="79">
        <v>1.5</v>
      </c>
      <c r="FA13" s="79">
        <v>0.5</v>
      </c>
      <c r="FB13" s="79">
        <v>1</v>
      </c>
      <c r="FC13" s="79">
        <v>1</v>
      </c>
      <c r="FD13" s="79">
        <v>1</v>
      </c>
      <c r="FE13" s="79">
        <v>1.5</v>
      </c>
      <c r="FF13" s="79">
        <v>1.5</v>
      </c>
      <c r="FG13" s="79">
        <v>1.5</v>
      </c>
      <c r="FH13" s="79">
        <v>0.5</v>
      </c>
      <c r="FI13" s="79">
        <v>1.5</v>
      </c>
      <c r="FJ13" s="79">
        <v>1.5</v>
      </c>
      <c r="FK13" s="79">
        <v>1</v>
      </c>
      <c r="FL13" s="79">
        <v>1</v>
      </c>
      <c r="FM13" s="79">
        <v>1.5</v>
      </c>
      <c r="FN13" s="79">
        <v>1</v>
      </c>
      <c r="FO13" s="79">
        <v>0.5</v>
      </c>
      <c r="FP13" s="79">
        <v>0.5</v>
      </c>
      <c r="FQ13" s="79">
        <v>1</v>
      </c>
      <c r="FR13" s="79">
        <v>0.5</v>
      </c>
      <c r="FS13" s="79">
        <v>0.5</v>
      </c>
      <c r="FT13" s="79">
        <v>0.5</v>
      </c>
      <c r="FU13" s="79">
        <v>0.5</v>
      </c>
      <c r="FV13" s="79">
        <v>0.5</v>
      </c>
      <c r="FW13" s="79">
        <v>0.5</v>
      </c>
      <c r="FX13" s="79">
        <v>0.5</v>
      </c>
      <c r="FY13" s="79">
        <v>0.5</v>
      </c>
      <c r="FZ13" s="79">
        <v>0.5</v>
      </c>
      <c r="GA13" s="79">
        <v>0.5</v>
      </c>
      <c r="GB13" s="79">
        <v>0</v>
      </c>
      <c r="GC13" s="79">
        <v>1.5</v>
      </c>
      <c r="GD13" s="79">
        <v>1.5</v>
      </c>
      <c r="GE13" s="79">
        <v>1</v>
      </c>
      <c r="GF13" s="79">
        <v>0.5</v>
      </c>
      <c r="GG13" s="79">
        <v>0.5</v>
      </c>
      <c r="GH13" s="79">
        <v>0.5</v>
      </c>
      <c r="GI13" s="79">
        <v>1.5</v>
      </c>
      <c r="GJ13" s="79">
        <v>1.5</v>
      </c>
      <c r="GK13" s="79">
        <v>0.5</v>
      </c>
      <c r="GL13" s="79">
        <v>2.5</v>
      </c>
      <c r="GM13" s="79">
        <v>0.5</v>
      </c>
      <c r="GN13" s="79">
        <v>0.5</v>
      </c>
      <c r="GO13" s="79">
        <v>0.5</v>
      </c>
      <c r="GP13" s="79">
        <v>1.5</v>
      </c>
      <c r="GQ13" s="79">
        <v>2.5</v>
      </c>
      <c r="GR13" s="79">
        <v>1</v>
      </c>
      <c r="GS13" s="79">
        <v>0.5</v>
      </c>
      <c r="GT13" s="79">
        <v>2.5</v>
      </c>
      <c r="GU13" s="79">
        <v>0.5</v>
      </c>
      <c r="GV13" s="79">
        <v>0.5</v>
      </c>
      <c r="GW13" s="79">
        <v>0.5</v>
      </c>
      <c r="GX13" s="79">
        <v>0.5</v>
      </c>
      <c r="GY13" s="79">
        <v>0.5</v>
      </c>
      <c r="GZ13" s="79">
        <v>0.5</v>
      </c>
      <c r="HA13" s="79">
        <v>0.5</v>
      </c>
      <c r="HB13" s="79">
        <v>0.5</v>
      </c>
      <c r="HC13" s="79">
        <v>0.5</v>
      </c>
      <c r="HD13" s="79">
        <v>0.5</v>
      </c>
      <c r="HE13" s="79">
        <v>0.5</v>
      </c>
      <c r="HF13" s="79">
        <v>0.5</v>
      </c>
      <c r="HG13" s="79">
        <v>0.5</v>
      </c>
      <c r="HH13" s="79">
        <v>0.5</v>
      </c>
      <c r="HI13" s="79">
        <v>0.5</v>
      </c>
      <c r="HJ13" s="79">
        <v>0.5</v>
      </c>
      <c r="HK13" s="79">
        <v>0.5</v>
      </c>
      <c r="HL13" s="79">
        <v>1.5</v>
      </c>
      <c r="HM13" s="79">
        <v>0.5</v>
      </c>
      <c r="HN13" s="79">
        <v>1.5</v>
      </c>
      <c r="HO13" s="79">
        <v>1.5</v>
      </c>
      <c r="HP13" s="79">
        <v>1.5</v>
      </c>
      <c r="HQ13" s="79">
        <v>0.5</v>
      </c>
      <c r="HR13" s="79">
        <v>0.5</v>
      </c>
      <c r="HS13" s="79">
        <v>0.5</v>
      </c>
      <c r="HT13" s="79">
        <v>1.5</v>
      </c>
      <c r="HU13" s="79">
        <v>0.5</v>
      </c>
      <c r="HV13" s="79">
        <v>0.5</v>
      </c>
      <c r="HW13" s="79">
        <v>0.5</v>
      </c>
      <c r="HX13" s="79">
        <v>0.5</v>
      </c>
      <c r="HY13" s="79">
        <v>0.5</v>
      </c>
      <c r="HZ13" s="79">
        <v>0.5</v>
      </c>
      <c r="IA13" s="79">
        <v>0.5</v>
      </c>
      <c r="IB13" s="79">
        <v>0.5</v>
      </c>
      <c r="IC13" s="79">
        <v>0.5</v>
      </c>
      <c r="ID13" s="79">
        <v>0.5</v>
      </c>
      <c r="IE13" s="79">
        <v>0.5</v>
      </c>
      <c r="IF13" s="79">
        <v>0.5</v>
      </c>
      <c r="IG13" s="79">
        <v>1.5</v>
      </c>
      <c r="IH13" s="79">
        <f>1.5</f>
        <v>1.5</v>
      </c>
      <c r="II13" s="164">
        <v>1.5</v>
      </c>
      <c r="IJ13" s="164">
        <v>1.5</v>
      </c>
      <c r="IK13" s="164">
        <v>1</v>
      </c>
      <c r="IL13" s="164">
        <v>1</v>
      </c>
      <c r="IM13" s="164">
        <v>1.5</v>
      </c>
      <c r="IN13" s="164">
        <v>1.5</v>
      </c>
      <c r="IO13" s="164">
        <v>1</v>
      </c>
      <c r="IP13" s="164">
        <v>0.5</v>
      </c>
      <c r="IQ13" s="164">
        <v>1.5</v>
      </c>
      <c r="IR13" s="357">
        <f>AVERAGE([1]CongestionIndex!$C$114:$D$114)</f>
        <v>0.5</v>
      </c>
      <c r="IS13" s="164">
        <v>0.5</v>
      </c>
      <c r="IT13" s="164">
        <f>AVERAGE(CongestionIndex!$C$114:$D$114)</f>
        <v>0.5</v>
      </c>
      <c r="IU13" s="328"/>
      <c r="IV13" s="329"/>
      <c r="IW13" s="165"/>
    </row>
    <row r="14" spans="1:266"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6">
        <v>5</v>
      </c>
      <c r="IK14" s="316">
        <v>5</v>
      </c>
      <c r="IL14" s="316">
        <v>5</v>
      </c>
      <c r="IM14" s="316">
        <v>5</v>
      </c>
      <c r="IN14" s="316">
        <v>5</v>
      </c>
      <c r="IO14" s="316">
        <v>5</v>
      </c>
      <c r="IP14" s="316">
        <v>5</v>
      </c>
      <c r="IQ14" s="316">
        <v>5</v>
      </c>
      <c r="IR14" s="358">
        <f>AVERAGE([1]CongestionIndex!$C$115:$D$115)</f>
        <v>5</v>
      </c>
      <c r="IS14" s="316">
        <v>5</v>
      </c>
      <c r="IT14" s="316">
        <f>AVERAGE(CongestionIndex!$C$115:$D$115)</f>
        <v>5</v>
      </c>
      <c r="IU14" s="316">
        <f>SUM(IT12:IT26)/15</f>
        <v>3.7</v>
      </c>
      <c r="IV14" s="316">
        <f>SUM(IS12:IS26)/15</f>
        <v>3.6666666666666665</v>
      </c>
      <c r="IW14" s="316">
        <f>IU14-IV14</f>
        <v>3.3333333333333659E-2</v>
      </c>
    </row>
    <row r="15" spans="1:266" s="158"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77">
        <v>3.5</v>
      </c>
      <c r="IH15" s="277">
        <v>5</v>
      </c>
      <c r="II15" s="158">
        <v>5</v>
      </c>
      <c r="IJ15" s="158">
        <v>3.5</v>
      </c>
      <c r="IK15" s="158">
        <v>3.5</v>
      </c>
      <c r="IL15" s="158">
        <v>3.5</v>
      </c>
      <c r="IM15" s="158">
        <v>3.5</v>
      </c>
      <c r="IN15" s="158">
        <v>7</v>
      </c>
      <c r="IO15" s="158">
        <v>7</v>
      </c>
      <c r="IP15" s="158">
        <v>7</v>
      </c>
      <c r="IQ15" s="158">
        <v>7</v>
      </c>
      <c r="IR15" s="158">
        <f>AVERAGE([1]CongestionIndex!$C$116:$D$116)</f>
        <v>7</v>
      </c>
      <c r="IS15" s="158">
        <v>7</v>
      </c>
      <c r="IT15" s="158">
        <f>AVERAGE(CongestionIndex!$C$116:$D$116)</f>
        <v>7</v>
      </c>
      <c r="IU15" s="330"/>
      <c r="IV15" s="331"/>
      <c r="IW15" s="331"/>
      <c r="JD15" s="331"/>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v>2</v>
      </c>
      <c r="IN16" s="62">
        <v>2</v>
      </c>
      <c r="IO16" s="62">
        <v>2</v>
      </c>
      <c r="IP16" s="62">
        <v>2</v>
      </c>
      <c r="IQ16" s="62">
        <v>2</v>
      </c>
      <c r="IR16" s="356">
        <f>AVERAGE([1]CongestionIndex!$C$117:$D$117)</f>
        <v>2</v>
      </c>
      <c r="IS16" s="62">
        <v>2</v>
      </c>
      <c r="IT16" s="62">
        <f>AVERAGE(CongestionIndex!$C$117:$D$117)</f>
        <v>2</v>
      </c>
      <c r="IU16" s="153"/>
      <c r="IV16" s="160"/>
      <c r="IW16" s="166"/>
      <c r="JD16" s="158"/>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v>2</v>
      </c>
      <c r="IN17" s="62">
        <v>2</v>
      </c>
      <c r="IO17" s="62">
        <v>2.5</v>
      </c>
      <c r="IP17" s="62">
        <v>2.5</v>
      </c>
      <c r="IQ17" s="62">
        <v>2</v>
      </c>
      <c r="IR17" s="356">
        <f>AVERAGE([1]CongestionIndex!$C$118:$D$118)</f>
        <v>2</v>
      </c>
      <c r="IS17" s="62">
        <v>2.5</v>
      </c>
      <c r="IT17" s="62">
        <f>AVERAGE(CongestionIndex!$C$118:$D$118)</f>
        <v>2</v>
      </c>
      <c r="IU17" s="153"/>
      <c r="IV17" s="160"/>
      <c r="IW17" s="156"/>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v>7</v>
      </c>
      <c r="IN18" s="62">
        <v>7</v>
      </c>
      <c r="IO18" s="62">
        <v>7</v>
      </c>
      <c r="IP18" s="62">
        <v>7</v>
      </c>
      <c r="IQ18" s="62">
        <v>7</v>
      </c>
      <c r="IR18" s="356">
        <f>AVERAGE([1]CongestionIndex!$C$119:$D$119)</f>
        <v>7</v>
      </c>
      <c r="IS18" s="62">
        <v>7</v>
      </c>
      <c r="IT18" s="62">
        <f>AVERAGE(CongestionIndex!$C$119:$D$119)</f>
        <v>7</v>
      </c>
      <c r="IU18" s="153"/>
      <c r="IV18" s="160"/>
      <c r="IW18" s="156"/>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v>6</v>
      </c>
      <c r="IN19" s="62">
        <v>6</v>
      </c>
      <c r="IO19" s="62">
        <v>6</v>
      </c>
      <c r="IP19" s="62">
        <v>6</v>
      </c>
      <c r="IQ19" s="62">
        <v>6</v>
      </c>
      <c r="IR19" s="356">
        <f>AVERAGE([1]CongestionIndex!$C$120:$D$120)</f>
        <v>6</v>
      </c>
      <c r="IS19" s="62">
        <v>6</v>
      </c>
      <c r="IT19" s="62">
        <f>AVERAGE(CongestionIndex!$C$120:$D$120)</f>
        <v>6</v>
      </c>
      <c r="IU19" s="153"/>
      <c r="IV19" s="160"/>
      <c r="IW19" s="156"/>
    </row>
    <row r="20" spans="1:264" s="62" customFormat="1" ht="13.5">
      <c r="A20" s="61" t="s">
        <v>621</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v>3.5</v>
      </c>
      <c r="IN20" s="62">
        <v>3.5</v>
      </c>
      <c r="IO20" s="62">
        <v>3.5</v>
      </c>
      <c r="IP20" s="62">
        <v>3.5</v>
      </c>
      <c r="IQ20" s="62">
        <v>3</v>
      </c>
      <c r="IR20" s="356">
        <f>AVERAGE([1]CongestionIndex!$C$121:$D$121)</f>
        <v>2.5</v>
      </c>
      <c r="IS20" s="62">
        <v>3.5</v>
      </c>
      <c r="IT20" s="62">
        <f>AVERAGE(CongestionIndex!$C$121:$D$121)</f>
        <v>3.5</v>
      </c>
      <c r="IU20" s="153"/>
      <c r="IV20" s="160"/>
      <c r="IW20" s="156"/>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v>2.5</v>
      </c>
      <c r="IN21" s="62">
        <v>2.5</v>
      </c>
      <c r="IO21" s="62">
        <v>2.5</v>
      </c>
      <c r="IP21" s="62">
        <v>2.5</v>
      </c>
      <c r="IQ21" s="62">
        <v>5</v>
      </c>
      <c r="IR21" s="356">
        <f>AVERAGE([1]CongestionIndex!$C$122:$D$122)</f>
        <v>3.5</v>
      </c>
      <c r="IS21" s="62">
        <v>3.5</v>
      </c>
      <c r="IT21" s="62">
        <f>AVERAGE(CongestionIndex!$C$122:$D$122)</f>
        <v>3.5</v>
      </c>
      <c r="IU21" s="153"/>
      <c r="IV21" s="160"/>
      <c r="IW21" s="156"/>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v>9</v>
      </c>
      <c r="IN22" s="62">
        <v>9</v>
      </c>
      <c r="IO22" s="62">
        <v>9</v>
      </c>
      <c r="IP22" s="62">
        <v>9</v>
      </c>
      <c r="IQ22" s="62">
        <v>3</v>
      </c>
      <c r="IR22" s="356">
        <f>AVERAGE([1]CongestionIndex!$C$123:$D$123)</f>
        <v>5</v>
      </c>
      <c r="IS22" s="62">
        <v>2.5</v>
      </c>
      <c r="IT22" s="62">
        <f>AVERAGE(CongestionIndex!$C$123:$D$123)</f>
        <v>2.5</v>
      </c>
      <c r="IU22" s="153"/>
      <c r="IV22" s="160"/>
      <c r="IW22" s="156"/>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v>7.5</v>
      </c>
      <c r="IN23" s="62">
        <v>7.5</v>
      </c>
      <c r="IO23" s="62">
        <v>7.5</v>
      </c>
      <c r="IP23" s="62">
        <v>7.5</v>
      </c>
      <c r="IQ23" s="62">
        <v>6</v>
      </c>
      <c r="IR23" s="356">
        <f>AVERAGE([1]CongestionIndex!$C$124:$D$124)</f>
        <v>6</v>
      </c>
      <c r="IS23" s="62">
        <v>7.5</v>
      </c>
      <c r="IT23" s="62">
        <f>AVERAGE(CongestionIndex!$C$124:$D$124)</f>
        <v>7.5</v>
      </c>
      <c r="IU23" s="153"/>
      <c r="IV23" s="160"/>
      <c r="IW23" s="156"/>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v>4</v>
      </c>
      <c r="IN24" s="62">
        <v>3.5</v>
      </c>
      <c r="IO24" s="62">
        <v>4</v>
      </c>
      <c r="IP24" s="62">
        <v>4</v>
      </c>
      <c r="IQ24" s="62">
        <v>3.5</v>
      </c>
      <c r="IR24" s="356">
        <f>AVERAGE([1]CongestionIndex!$C$125:$D$125)</f>
        <v>3.5</v>
      </c>
      <c r="IS24" s="62">
        <v>2</v>
      </c>
      <c r="IT24" s="62">
        <f>AVERAGE(CongestionIndex!$C$125:$D$125)</f>
        <v>3</v>
      </c>
      <c r="IU24" s="153"/>
      <c r="IV24" s="160"/>
      <c r="IW24" s="156"/>
      <c r="JD24" s="164"/>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v>4</v>
      </c>
      <c r="IN25" s="62">
        <v>3.5</v>
      </c>
      <c r="IO25" s="62">
        <v>4</v>
      </c>
      <c r="IP25" s="62">
        <v>4</v>
      </c>
      <c r="IQ25" s="62">
        <v>3.5</v>
      </c>
      <c r="IR25" s="356">
        <f>AVERAGE([1]CongestionIndex!$C$126:$D$126)</f>
        <v>2</v>
      </c>
      <c r="IS25" s="62">
        <v>2</v>
      </c>
      <c r="IT25" s="62">
        <f>AVERAGE(CongestionIndex!$C$126:$D$126)</f>
        <v>3</v>
      </c>
      <c r="IU25" s="153"/>
      <c r="IV25" s="160"/>
      <c r="IW25" s="162"/>
      <c r="JD25" s="160"/>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v>0</v>
      </c>
      <c r="IN26" s="62">
        <v>0</v>
      </c>
      <c r="IO26" s="62">
        <v>0</v>
      </c>
      <c r="IP26" s="62">
        <v>0</v>
      </c>
      <c r="IQ26" s="62">
        <v>0</v>
      </c>
      <c r="IR26" s="356">
        <f>AVERAGE([1]CongestionIndex!$C$127:$D$127)</f>
        <v>0</v>
      </c>
      <c r="IS26" s="62">
        <v>0</v>
      </c>
      <c r="IT26" s="62">
        <f>AVERAGE(CongestionIndex!$C$127:$D$127)</f>
        <v>0</v>
      </c>
      <c r="IU26" s="153"/>
      <c r="IV26" s="160"/>
      <c r="IW26" s="162"/>
      <c r="JD26" s="160"/>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R27" s="354"/>
      <c r="IU27" s="155"/>
      <c r="IV27" s="161"/>
      <c r="IW27" s="163"/>
      <c r="JD27" s="161"/>
    </row>
    <row r="28" spans="1:264" s="12" customFormat="1" ht="13.5">
      <c r="A28" s="59" t="s">
        <v>55</v>
      </c>
      <c r="IR28" s="354"/>
      <c r="IU28" s="154"/>
      <c r="IV28" s="161"/>
      <c r="IW28" s="163"/>
      <c r="JD28" s="161"/>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622</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v>2.5</v>
      </c>
      <c r="IN29" s="62">
        <v>5</v>
      </c>
      <c r="IO29" s="62">
        <v>3.5</v>
      </c>
      <c r="IP29" s="62">
        <v>2</v>
      </c>
      <c r="IQ29" s="62">
        <v>3</v>
      </c>
      <c r="IR29" s="356">
        <f>AVERAGE([1]CongestionIndex!$C$131:$D$131)</f>
        <v>3</v>
      </c>
      <c r="IS29" s="62">
        <v>2.5</v>
      </c>
      <c r="IT29" s="62">
        <f>AVERAGE(CongestionIndex!$C$131:$D$131)</f>
        <v>1.5</v>
      </c>
      <c r="IU29" s="153"/>
      <c r="IV29" s="160"/>
      <c r="IW29" s="162"/>
      <c r="JD29" s="160"/>
    </row>
    <row r="30" spans="1:264" s="164" customFormat="1" ht="13.5">
      <c r="A30" s="78" t="s">
        <v>59</v>
      </c>
      <c r="B30" s="79">
        <v>1.5</v>
      </c>
      <c r="C30" s="79">
        <v>1</v>
      </c>
      <c r="D30" s="79">
        <v>1</v>
      </c>
      <c r="E30" s="79">
        <v>0</v>
      </c>
      <c r="F30" s="79">
        <v>0.5</v>
      </c>
      <c r="G30" s="79">
        <v>0</v>
      </c>
      <c r="H30" s="79">
        <v>0.5</v>
      </c>
      <c r="I30" s="79">
        <v>0.5</v>
      </c>
      <c r="J30" s="79">
        <v>1</v>
      </c>
      <c r="K30" s="79">
        <v>0.5</v>
      </c>
      <c r="L30" s="79">
        <v>0.5</v>
      </c>
      <c r="M30" s="79">
        <v>1</v>
      </c>
      <c r="N30" s="79">
        <v>0</v>
      </c>
      <c r="O30" s="79">
        <v>3.5</v>
      </c>
      <c r="P30" s="79">
        <v>3.5</v>
      </c>
      <c r="Q30" s="79">
        <v>3</v>
      </c>
      <c r="R30" s="79">
        <v>2.5</v>
      </c>
      <c r="S30" s="79">
        <v>4</v>
      </c>
      <c r="T30" s="79">
        <v>5</v>
      </c>
      <c r="U30" s="79">
        <v>5.5</v>
      </c>
      <c r="V30" s="79">
        <v>6.5</v>
      </c>
      <c r="W30" s="79">
        <v>6</v>
      </c>
      <c r="X30" s="79">
        <v>6.5</v>
      </c>
      <c r="Y30" s="79">
        <v>4.5</v>
      </c>
      <c r="Z30" s="79">
        <v>5.5</v>
      </c>
      <c r="AA30" s="79">
        <v>7</v>
      </c>
      <c r="AB30" s="79">
        <v>8.5</v>
      </c>
      <c r="AC30" s="79">
        <v>8</v>
      </c>
      <c r="AD30" s="79">
        <v>9.5</v>
      </c>
      <c r="AE30" s="79">
        <v>11.5</v>
      </c>
      <c r="AF30" s="79">
        <v>9</v>
      </c>
      <c r="AG30" s="79">
        <v>9.5</v>
      </c>
      <c r="AH30" s="79">
        <v>3.5</v>
      </c>
      <c r="AI30" s="79">
        <v>2</v>
      </c>
      <c r="AJ30" s="79">
        <v>2.5</v>
      </c>
      <c r="AK30" s="79">
        <v>2.5</v>
      </c>
      <c r="AL30" s="79">
        <v>5</v>
      </c>
      <c r="AM30" s="79">
        <v>2</v>
      </c>
      <c r="AN30" s="79">
        <v>2.5</v>
      </c>
      <c r="AO30" s="79">
        <v>2.5</v>
      </c>
      <c r="AP30" s="79">
        <v>2.5</v>
      </c>
      <c r="AQ30" s="79">
        <v>1.5</v>
      </c>
      <c r="AR30" s="79">
        <v>2.5</v>
      </c>
      <c r="AS30" s="79">
        <v>4</v>
      </c>
      <c r="AT30" s="79">
        <v>3</v>
      </c>
      <c r="AU30" s="79">
        <v>4</v>
      </c>
      <c r="AV30" s="79">
        <v>1.5</v>
      </c>
      <c r="AW30" s="79">
        <v>1</v>
      </c>
      <c r="AX30" s="79">
        <v>1.5</v>
      </c>
      <c r="AY30" s="79">
        <v>3</v>
      </c>
      <c r="AZ30" s="79">
        <v>3</v>
      </c>
      <c r="BA30" s="79">
        <v>2.5</v>
      </c>
      <c r="BB30" s="79" t="s">
        <v>622</v>
      </c>
      <c r="BC30" s="79">
        <v>4</v>
      </c>
      <c r="BD30" s="79">
        <v>1.5</v>
      </c>
      <c r="BE30" s="79">
        <v>1.5</v>
      </c>
      <c r="BF30" s="79">
        <v>1.5</v>
      </c>
      <c r="BG30" s="79">
        <v>4</v>
      </c>
      <c r="BH30" s="79">
        <v>3</v>
      </c>
      <c r="BI30" s="79">
        <v>2</v>
      </c>
      <c r="BJ30" s="79">
        <v>0</v>
      </c>
      <c r="BK30" s="79">
        <v>2.5</v>
      </c>
      <c r="BL30" s="79">
        <v>4</v>
      </c>
      <c r="BM30" s="79">
        <v>0</v>
      </c>
      <c r="BN30" s="79">
        <v>1</v>
      </c>
      <c r="BO30" s="79">
        <v>1.5</v>
      </c>
      <c r="BP30" s="79">
        <v>0.5</v>
      </c>
      <c r="BQ30" s="79">
        <v>1.5</v>
      </c>
      <c r="BR30" s="79">
        <v>3.5</v>
      </c>
      <c r="BS30" s="79">
        <v>3</v>
      </c>
      <c r="BT30" s="79">
        <v>3</v>
      </c>
      <c r="BU30" s="79">
        <v>4.5</v>
      </c>
      <c r="BV30" s="79">
        <v>10</v>
      </c>
      <c r="BW30" s="79">
        <v>6.5</v>
      </c>
      <c r="BX30" s="79">
        <v>7</v>
      </c>
      <c r="BY30" s="79">
        <v>5</v>
      </c>
      <c r="BZ30" s="79">
        <v>4</v>
      </c>
      <c r="CA30" s="79">
        <v>4.5</v>
      </c>
      <c r="CB30" s="79">
        <v>3.5</v>
      </c>
      <c r="CC30" s="79">
        <v>3.5</v>
      </c>
      <c r="CD30" s="79">
        <v>3</v>
      </c>
      <c r="CE30" s="79">
        <v>2.5</v>
      </c>
      <c r="CF30" s="79">
        <v>1.5</v>
      </c>
      <c r="CG30" s="79">
        <v>5</v>
      </c>
      <c r="CH30" s="79">
        <v>4.5</v>
      </c>
      <c r="CI30" s="79">
        <v>3.5</v>
      </c>
      <c r="CJ30" s="79">
        <v>3.5</v>
      </c>
      <c r="CK30" s="79">
        <v>3</v>
      </c>
      <c r="CL30" s="79">
        <v>4</v>
      </c>
      <c r="CM30" s="79">
        <v>4</v>
      </c>
      <c r="CN30" s="79">
        <v>3.5</v>
      </c>
      <c r="CO30" s="79">
        <v>6</v>
      </c>
      <c r="CP30" s="79">
        <v>7</v>
      </c>
      <c r="CQ30" s="79">
        <v>4.5</v>
      </c>
      <c r="CR30" s="79">
        <v>4</v>
      </c>
      <c r="CS30" s="79">
        <v>5</v>
      </c>
      <c r="CT30" s="79">
        <v>7</v>
      </c>
      <c r="CU30" s="79">
        <v>3.5</v>
      </c>
      <c r="CV30" s="79">
        <v>1</v>
      </c>
      <c r="CW30" s="79">
        <v>2</v>
      </c>
      <c r="CX30" s="79">
        <v>1.5</v>
      </c>
      <c r="CY30" s="79">
        <v>1</v>
      </c>
      <c r="CZ30" s="79">
        <v>2</v>
      </c>
      <c r="DA30" s="79">
        <v>1.5</v>
      </c>
      <c r="DB30" s="79">
        <v>4</v>
      </c>
      <c r="DC30" s="79">
        <v>1.5</v>
      </c>
      <c r="DD30" s="79">
        <v>3.5</v>
      </c>
      <c r="DE30" s="79">
        <v>0.5</v>
      </c>
      <c r="DF30" s="79">
        <v>1.5</v>
      </c>
      <c r="DG30" s="79">
        <v>0.5</v>
      </c>
      <c r="DH30" s="79">
        <v>0</v>
      </c>
      <c r="DI30" s="79">
        <v>5.5</v>
      </c>
      <c r="DJ30" s="79">
        <v>2</v>
      </c>
      <c r="DK30" s="79">
        <v>3.5</v>
      </c>
      <c r="DL30" s="79">
        <v>3</v>
      </c>
      <c r="DM30" s="79">
        <v>1</v>
      </c>
      <c r="DN30" s="79">
        <v>3.5</v>
      </c>
      <c r="DO30" s="79">
        <v>1.5</v>
      </c>
      <c r="DP30" s="79">
        <v>1</v>
      </c>
      <c r="DQ30" s="79">
        <v>1</v>
      </c>
      <c r="DR30" s="79">
        <v>3</v>
      </c>
      <c r="DS30" s="79">
        <v>1</v>
      </c>
      <c r="DT30" s="79">
        <v>1</v>
      </c>
      <c r="DU30" s="79">
        <v>2</v>
      </c>
      <c r="DV30" s="79">
        <v>2</v>
      </c>
      <c r="DW30" s="79">
        <v>3</v>
      </c>
      <c r="DX30" s="79">
        <v>2.5</v>
      </c>
      <c r="DY30" s="79">
        <v>2</v>
      </c>
      <c r="DZ30" s="79">
        <v>1.5</v>
      </c>
      <c r="EA30" s="79">
        <v>2</v>
      </c>
      <c r="EB30" s="79">
        <v>2</v>
      </c>
      <c r="EC30" s="79">
        <v>2</v>
      </c>
      <c r="ED30" s="79">
        <v>1</v>
      </c>
      <c r="EE30" s="79">
        <v>1</v>
      </c>
      <c r="EF30" s="79">
        <v>2</v>
      </c>
      <c r="EG30" s="79">
        <v>2.5</v>
      </c>
      <c r="EH30" s="79">
        <v>3</v>
      </c>
      <c r="EI30" s="79">
        <v>3.5</v>
      </c>
      <c r="EJ30" s="79">
        <v>4</v>
      </c>
      <c r="EK30" s="79">
        <v>4</v>
      </c>
      <c r="EL30" s="79">
        <v>2.5</v>
      </c>
      <c r="EM30" s="79">
        <v>1.5</v>
      </c>
      <c r="EN30" s="79">
        <v>3</v>
      </c>
      <c r="EO30" s="79">
        <v>3</v>
      </c>
      <c r="EP30" s="79">
        <v>2</v>
      </c>
      <c r="EQ30" s="79">
        <v>2.5</v>
      </c>
      <c r="ER30" s="79">
        <v>1.5</v>
      </c>
      <c r="ES30" s="79">
        <v>1.5</v>
      </c>
      <c r="ET30" s="79">
        <v>2.5</v>
      </c>
      <c r="EU30" s="79">
        <v>2.5</v>
      </c>
      <c r="EV30" s="79">
        <v>2.5</v>
      </c>
      <c r="EW30" s="79">
        <v>2</v>
      </c>
      <c r="EX30" s="79">
        <v>3</v>
      </c>
      <c r="EY30" s="79">
        <v>2</v>
      </c>
      <c r="EZ30" s="79">
        <v>3.5</v>
      </c>
      <c r="FA30" s="79">
        <v>4.5</v>
      </c>
      <c r="FB30" s="79">
        <v>1.5</v>
      </c>
      <c r="FC30" s="79">
        <v>2.5</v>
      </c>
      <c r="FD30" s="79">
        <v>2</v>
      </c>
      <c r="FE30" s="79">
        <v>3.5</v>
      </c>
      <c r="FF30" s="79">
        <v>4.5</v>
      </c>
      <c r="FG30" s="79">
        <v>4.5</v>
      </c>
      <c r="FH30" s="79">
        <v>5.5</v>
      </c>
      <c r="FI30" s="79">
        <v>2.5</v>
      </c>
      <c r="FJ30" s="79">
        <v>3</v>
      </c>
      <c r="FK30" s="79">
        <v>3</v>
      </c>
      <c r="FL30" s="79">
        <v>3</v>
      </c>
      <c r="FM30" s="79">
        <v>3.5</v>
      </c>
      <c r="FN30" s="79">
        <v>4</v>
      </c>
      <c r="FO30" s="79">
        <v>6</v>
      </c>
      <c r="FP30" s="79">
        <v>6</v>
      </c>
      <c r="FQ30" s="79">
        <v>2</v>
      </c>
      <c r="FR30" s="79">
        <v>2</v>
      </c>
      <c r="FS30" s="79">
        <v>5</v>
      </c>
      <c r="FT30" s="79">
        <v>5</v>
      </c>
      <c r="FU30" s="79">
        <v>6</v>
      </c>
      <c r="FV30" s="79">
        <v>6</v>
      </c>
      <c r="FW30" s="79">
        <v>5</v>
      </c>
      <c r="FX30" s="79">
        <v>5.5</v>
      </c>
      <c r="FY30" s="79">
        <v>5</v>
      </c>
      <c r="FZ30" s="79">
        <v>6</v>
      </c>
      <c r="GA30" s="79">
        <v>7</v>
      </c>
      <c r="GB30" s="79">
        <v>8</v>
      </c>
      <c r="GC30" s="79">
        <v>4.5</v>
      </c>
      <c r="GD30" s="79">
        <v>5.5</v>
      </c>
      <c r="GE30" s="79">
        <v>7</v>
      </c>
      <c r="GF30" s="79">
        <v>8</v>
      </c>
      <c r="GG30" s="79">
        <v>9</v>
      </c>
      <c r="GH30" s="79">
        <v>11</v>
      </c>
      <c r="GI30" s="79">
        <v>10</v>
      </c>
      <c r="GJ30" s="79">
        <v>10</v>
      </c>
      <c r="GK30" s="79">
        <v>13</v>
      </c>
      <c r="GL30" s="79">
        <v>13</v>
      </c>
      <c r="GM30" s="79">
        <v>13</v>
      </c>
      <c r="GN30" s="79">
        <v>2.5</v>
      </c>
      <c r="GO30" s="79">
        <v>1.5</v>
      </c>
      <c r="GP30" s="79">
        <v>2</v>
      </c>
      <c r="GQ30" s="79">
        <v>1.5</v>
      </c>
      <c r="GR30" s="79">
        <v>1.5</v>
      </c>
      <c r="GS30" s="79">
        <v>1.5</v>
      </c>
      <c r="GT30" s="79">
        <v>0.5</v>
      </c>
      <c r="GU30" s="79">
        <v>0.5</v>
      </c>
      <c r="GV30" s="79">
        <v>6</v>
      </c>
      <c r="GW30" s="79">
        <v>2</v>
      </c>
      <c r="GX30" s="79">
        <v>1.5</v>
      </c>
      <c r="GY30" s="79">
        <v>1.5</v>
      </c>
      <c r="GZ30" s="79">
        <v>3</v>
      </c>
      <c r="HA30" s="79">
        <v>4</v>
      </c>
      <c r="HB30" s="79">
        <v>4</v>
      </c>
      <c r="HC30" s="79">
        <v>2</v>
      </c>
      <c r="HD30" s="79">
        <v>3</v>
      </c>
      <c r="HE30" s="79">
        <v>2.5</v>
      </c>
      <c r="HF30" s="79">
        <v>2.5</v>
      </c>
      <c r="HG30" s="79">
        <v>2.5</v>
      </c>
      <c r="HH30" s="79">
        <v>2</v>
      </c>
      <c r="HI30" s="79">
        <v>2</v>
      </c>
      <c r="HJ30" s="79">
        <v>2</v>
      </c>
      <c r="HK30" s="79">
        <v>2</v>
      </c>
      <c r="HL30" s="79">
        <v>1.5</v>
      </c>
      <c r="HM30" s="79">
        <v>1.5</v>
      </c>
      <c r="HN30" s="79">
        <v>2</v>
      </c>
      <c r="HO30" s="79">
        <v>2</v>
      </c>
      <c r="HP30" s="79">
        <v>2</v>
      </c>
      <c r="HQ30" s="79">
        <v>1</v>
      </c>
      <c r="HR30" s="79">
        <v>1</v>
      </c>
      <c r="HS30" s="79">
        <v>1</v>
      </c>
      <c r="HT30" s="79">
        <v>1.5</v>
      </c>
      <c r="HU30" s="79">
        <v>1.5</v>
      </c>
      <c r="HV30" s="79">
        <v>0.5</v>
      </c>
      <c r="HW30" s="79">
        <v>1.5</v>
      </c>
      <c r="HX30" s="79">
        <v>0.5</v>
      </c>
      <c r="HY30" s="79">
        <v>0.5</v>
      </c>
      <c r="HZ30" s="79">
        <v>0.5</v>
      </c>
      <c r="IA30" s="79">
        <v>0.5</v>
      </c>
      <c r="IB30" s="79">
        <v>0.5</v>
      </c>
      <c r="IC30" s="79">
        <v>0.5</v>
      </c>
      <c r="ID30" s="79">
        <v>2</v>
      </c>
      <c r="IE30" s="79">
        <v>1.5</v>
      </c>
      <c r="IF30" s="79">
        <v>0.5</v>
      </c>
      <c r="IG30" s="79">
        <v>1</v>
      </c>
      <c r="IH30" s="79">
        <v>1</v>
      </c>
      <c r="II30" s="164">
        <v>2</v>
      </c>
      <c r="IJ30" s="164">
        <v>3</v>
      </c>
      <c r="IK30" s="164">
        <v>2.5</v>
      </c>
      <c r="IL30" s="164">
        <v>2</v>
      </c>
      <c r="IM30" s="164">
        <v>0.5</v>
      </c>
      <c r="IN30" s="164">
        <v>1</v>
      </c>
      <c r="IO30" s="164">
        <v>1</v>
      </c>
      <c r="IP30" s="164">
        <v>2</v>
      </c>
      <c r="IQ30" s="164">
        <v>0</v>
      </c>
      <c r="IR30" s="357">
        <f>AVERAGE([1]CongestionIndex!$C$132:$D$132)</f>
        <v>2</v>
      </c>
      <c r="IS30" s="164">
        <v>2</v>
      </c>
      <c r="IT30" s="164">
        <f>AVERAGE(CongestionIndex!$C$132:$D$132)</f>
        <v>1.5</v>
      </c>
      <c r="IU30" s="328"/>
      <c r="IV30" s="329"/>
      <c r="IW30" s="334"/>
      <c r="JD30" s="329"/>
    </row>
    <row r="31" spans="1:264"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6">
        <v>2</v>
      </c>
      <c r="IJ31" s="316">
        <v>3</v>
      </c>
      <c r="IK31" s="316">
        <v>2.5</v>
      </c>
      <c r="IL31" s="316">
        <v>2</v>
      </c>
      <c r="IM31" s="316">
        <v>1</v>
      </c>
      <c r="IN31" s="316">
        <v>1</v>
      </c>
      <c r="IO31" s="316">
        <v>1</v>
      </c>
      <c r="IP31" s="316">
        <v>2</v>
      </c>
      <c r="IQ31" s="316">
        <v>0</v>
      </c>
      <c r="IR31" s="358">
        <f>AVERAGE([1]CongestionIndex!$C$133:$D$133)</f>
        <v>1.5</v>
      </c>
      <c r="IS31" s="316">
        <v>1.5</v>
      </c>
      <c r="IT31" s="316">
        <f>AVERAGE(CongestionIndex!$C$133:$D$133)</f>
        <v>1.5</v>
      </c>
      <c r="IU31" s="316">
        <f>SUM(IT29:IT55)/27</f>
        <v>1.2962962962962963</v>
      </c>
      <c r="IV31" s="316">
        <f>SUM(IS29:IS55)/27</f>
        <v>1.4259259259259258</v>
      </c>
      <c r="IW31" s="316">
        <f>IU31-IV31</f>
        <v>-0.12962962962962954</v>
      </c>
    </row>
    <row r="32" spans="1:264" s="158" customFormat="1" ht="13.5">
      <c r="A32" s="321" t="s">
        <v>62</v>
      </c>
      <c r="B32" s="277">
        <v>0</v>
      </c>
      <c r="C32" s="277">
        <v>0</v>
      </c>
      <c r="D32" s="277">
        <v>0</v>
      </c>
      <c r="E32" s="277">
        <v>0</v>
      </c>
      <c r="F32" s="277">
        <v>0.5</v>
      </c>
      <c r="G32" s="277">
        <v>0</v>
      </c>
      <c r="H32" s="277">
        <v>0</v>
      </c>
      <c r="I32" s="277">
        <v>0</v>
      </c>
      <c r="J32" s="277">
        <v>1.5</v>
      </c>
      <c r="K32" s="277">
        <v>1</v>
      </c>
      <c r="L32" s="277">
        <v>0</v>
      </c>
      <c r="M32" s="277">
        <v>0</v>
      </c>
      <c r="N32" s="277">
        <v>0</v>
      </c>
      <c r="O32" s="277">
        <v>17.5</v>
      </c>
      <c r="P32" s="277">
        <v>17.5</v>
      </c>
      <c r="Q32" s="277">
        <v>12</v>
      </c>
      <c r="R32" s="277">
        <v>6</v>
      </c>
      <c r="S32" s="277">
        <v>8</v>
      </c>
      <c r="T32" s="277">
        <v>5.5</v>
      </c>
      <c r="U32" s="277">
        <v>7.5</v>
      </c>
      <c r="V32" s="277">
        <v>8.5</v>
      </c>
      <c r="W32" s="277">
        <v>7</v>
      </c>
      <c r="X32" s="277">
        <v>7</v>
      </c>
      <c r="Y32" s="277">
        <v>9</v>
      </c>
      <c r="Z32" s="277">
        <v>9</v>
      </c>
      <c r="AA32" s="277">
        <v>6.5</v>
      </c>
      <c r="AB32" s="277">
        <v>5.5</v>
      </c>
      <c r="AC32" s="277">
        <v>7</v>
      </c>
      <c r="AD32" s="277">
        <v>5.5</v>
      </c>
      <c r="AE32" s="277">
        <v>7.5</v>
      </c>
      <c r="AF32" s="277">
        <v>7.5</v>
      </c>
      <c r="AG32" s="277">
        <v>10</v>
      </c>
      <c r="AH32" s="277">
        <v>11.5</v>
      </c>
      <c r="AI32" s="277">
        <v>12</v>
      </c>
      <c r="AJ32" s="277">
        <v>12</v>
      </c>
      <c r="AK32" s="277">
        <v>13</v>
      </c>
      <c r="AL32" s="277">
        <v>12</v>
      </c>
      <c r="AM32" s="277">
        <v>13</v>
      </c>
      <c r="AN32" s="277">
        <v>8.5</v>
      </c>
      <c r="AO32" s="277">
        <v>8.5</v>
      </c>
      <c r="AP32" s="277">
        <v>7</v>
      </c>
      <c r="AQ32" s="277">
        <v>5.5</v>
      </c>
      <c r="AR32" s="277">
        <v>4.5</v>
      </c>
      <c r="AS32" s="277">
        <v>4</v>
      </c>
      <c r="AT32" s="277">
        <v>7</v>
      </c>
      <c r="AU32" s="277">
        <v>6.5</v>
      </c>
      <c r="AV32" s="277">
        <v>10</v>
      </c>
      <c r="AW32" s="277">
        <v>10</v>
      </c>
      <c r="AX32" s="277">
        <v>7</v>
      </c>
      <c r="AY32" s="277">
        <v>9</v>
      </c>
      <c r="AZ32" s="277">
        <v>5.5</v>
      </c>
      <c r="BA32" s="277">
        <v>9</v>
      </c>
      <c r="BB32" s="277" t="s">
        <v>622</v>
      </c>
      <c r="BC32" s="277">
        <v>13</v>
      </c>
      <c r="BD32" s="277">
        <v>10</v>
      </c>
      <c r="BE32" s="277">
        <v>9</v>
      </c>
      <c r="BF32" s="277">
        <v>10</v>
      </c>
      <c r="BG32" s="277">
        <v>6.5</v>
      </c>
      <c r="BH32" s="277">
        <v>9</v>
      </c>
      <c r="BI32" s="277">
        <v>6.5</v>
      </c>
      <c r="BJ32" s="277">
        <v>5.5</v>
      </c>
      <c r="BK32" s="277">
        <v>7</v>
      </c>
      <c r="BL32" s="277">
        <v>4.5</v>
      </c>
      <c r="BM32" s="277">
        <v>1.5</v>
      </c>
      <c r="BN32" s="277">
        <v>2.5</v>
      </c>
      <c r="BO32" s="277">
        <v>4.5</v>
      </c>
      <c r="BP32" s="277">
        <v>6</v>
      </c>
      <c r="BQ32" s="277">
        <v>4</v>
      </c>
      <c r="BR32" s="277">
        <v>3</v>
      </c>
      <c r="BS32" s="277">
        <v>7.5</v>
      </c>
      <c r="BT32" s="277">
        <v>3</v>
      </c>
      <c r="BU32" s="277">
        <v>6.5</v>
      </c>
      <c r="BV32" s="277">
        <v>7</v>
      </c>
      <c r="BW32" s="277">
        <v>4</v>
      </c>
      <c r="BX32" s="277">
        <v>5</v>
      </c>
      <c r="BY32" s="277">
        <v>5.5</v>
      </c>
      <c r="BZ32" s="277">
        <v>3</v>
      </c>
      <c r="CA32" s="277">
        <v>3.5</v>
      </c>
      <c r="CB32" s="277">
        <v>2</v>
      </c>
      <c r="CC32" s="277">
        <v>3</v>
      </c>
      <c r="CD32" s="277">
        <v>1</v>
      </c>
      <c r="CE32" s="277">
        <v>3.5</v>
      </c>
      <c r="CF32" s="277">
        <v>2.5</v>
      </c>
      <c r="CG32" s="277">
        <v>2.5</v>
      </c>
      <c r="CH32" s="277">
        <v>4.5</v>
      </c>
      <c r="CI32" s="277">
        <v>3.5</v>
      </c>
      <c r="CJ32" s="277">
        <v>1.5</v>
      </c>
      <c r="CK32" s="277">
        <v>2.5</v>
      </c>
      <c r="CL32" s="277">
        <v>1</v>
      </c>
      <c r="CM32" s="277">
        <v>1</v>
      </c>
      <c r="CN32" s="277">
        <v>1.5</v>
      </c>
      <c r="CO32" s="277">
        <v>2.5</v>
      </c>
      <c r="CP32" s="277">
        <v>2.5</v>
      </c>
      <c r="CQ32" s="277">
        <v>2</v>
      </c>
      <c r="CR32" s="277">
        <v>1.5</v>
      </c>
      <c r="CS32" s="277">
        <v>1.5</v>
      </c>
      <c r="CT32" s="277">
        <v>3.5</v>
      </c>
      <c r="CU32" s="277">
        <v>1</v>
      </c>
      <c r="CV32" s="277">
        <v>3</v>
      </c>
      <c r="CW32" s="277">
        <v>1.5</v>
      </c>
      <c r="CX32" s="277">
        <v>1</v>
      </c>
      <c r="CY32" s="277">
        <v>2.5</v>
      </c>
      <c r="CZ32" s="277">
        <v>1.5</v>
      </c>
      <c r="DA32" s="277">
        <v>1.5</v>
      </c>
      <c r="DB32" s="277">
        <v>1.5</v>
      </c>
      <c r="DC32" s="277">
        <v>1</v>
      </c>
      <c r="DD32" s="277">
        <v>0.5</v>
      </c>
      <c r="DE32" s="277">
        <v>1</v>
      </c>
      <c r="DF32" s="277">
        <v>1.5</v>
      </c>
      <c r="DG32" s="277">
        <v>2</v>
      </c>
      <c r="DH32" s="277">
        <v>1.5</v>
      </c>
      <c r="DI32" s="277">
        <v>3.5</v>
      </c>
      <c r="DJ32" s="277">
        <v>4.5</v>
      </c>
      <c r="DK32" s="277">
        <v>8</v>
      </c>
      <c r="DL32" s="277">
        <v>4</v>
      </c>
      <c r="DM32" s="277">
        <v>5.5</v>
      </c>
      <c r="DN32" s="277">
        <v>1</v>
      </c>
      <c r="DO32" s="277">
        <v>3</v>
      </c>
      <c r="DP32" s="277">
        <v>5</v>
      </c>
      <c r="DQ32" s="277">
        <v>6</v>
      </c>
      <c r="DR32" s="277">
        <v>5</v>
      </c>
      <c r="DS32" s="277">
        <v>5</v>
      </c>
      <c r="DT32" s="277">
        <v>5</v>
      </c>
      <c r="DU32" s="277">
        <v>5</v>
      </c>
      <c r="DV32" s="277">
        <v>3.5</v>
      </c>
      <c r="DW32" s="277">
        <v>3.5</v>
      </c>
      <c r="DX32" s="277">
        <v>4.5</v>
      </c>
      <c r="DY32" s="277">
        <v>2</v>
      </c>
      <c r="DZ32" s="277">
        <v>2.5</v>
      </c>
      <c r="EA32" s="277">
        <v>3.5</v>
      </c>
      <c r="EB32" s="277">
        <v>0.5</v>
      </c>
      <c r="EC32" s="277">
        <v>1</v>
      </c>
      <c r="ED32" s="277">
        <v>3</v>
      </c>
      <c r="EE32" s="277">
        <v>1.5</v>
      </c>
      <c r="EF32" s="277">
        <v>2</v>
      </c>
      <c r="EG32" s="277">
        <v>1</v>
      </c>
      <c r="EH32" s="277">
        <v>1.5</v>
      </c>
      <c r="EI32" s="277">
        <v>3</v>
      </c>
      <c r="EJ32" s="277">
        <v>1</v>
      </c>
      <c r="EK32" s="277">
        <v>2</v>
      </c>
      <c r="EL32" s="277">
        <v>3.5</v>
      </c>
      <c r="EM32" s="277">
        <v>4.5</v>
      </c>
      <c r="EN32" s="277">
        <v>1</v>
      </c>
      <c r="EO32" s="277">
        <v>2</v>
      </c>
      <c r="EP32" s="277">
        <v>2.5</v>
      </c>
      <c r="EQ32" s="277">
        <v>3</v>
      </c>
      <c r="ER32" s="277">
        <v>2</v>
      </c>
      <c r="ES32" s="277">
        <v>4</v>
      </c>
      <c r="ET32" s="277">
        <v>5</v>
      </c>
      <c r="EU32" s="277">
        <v>5</v>
      </c>
      <c r="EV32" s="277">
        <v>5</v>
      </c>
      <c r="EW32" s="277">
        <v>4</v>
      </c>
      <c r="EX32" s="277">
        <v>4</v>
      </c>
      <c r="EY32" s="277">
        <v>3</v>
      </c>
      <c r="EZ32" s="277">
        <v>3.5</v>
      </c>
      <c r="FA32" s="277">
        <v>4.5</v>
      </c>
      <c r="FB32" s="277">
        <v>4</v>
      </c>
      <c r="FC32" s="277">
        <v>5</v>
      </c>
      <c r="FD32" s="277">
        <v>5</v>
      </c>
      <c r="FE32" s="277">
        <v>6</v>
      </c>
      <c r="FF32" s="277">
        <v>7</v>
      </c>
      <c r="FG32" s="277">
        <v>10</v>
      </c>
      <c r="FH32" s="277">
        <v>8</v>
      </c>
      <c r="FI32" s="277">
        <v>8</v>
      </c>
      <c r="FJ32" s="277">
        <v>8</v>
      </c>
      <c r="FK32" s="277">
        <v>8</v>
      </c>
      <c r="FL32" s="277">
        <v>8</v>
      </c>
      <c r="FM32" s="277">
        <v>6.5</v>
      </c>
      <c r="FN32" s="277">
        <v>7</v>
      </c>
      <c r="FO32" s="277">
        <v>7</v>
      </c>
      <c r="FP32" s="277">
        <v>7.5</v>
      </c>
      <c r="FQ32" s="277">
        <v>3.5</v>
      </c>
      <c r="FR32" s="277">
        <v>4</v>
      </c>
      <c r="FS32" s="277">
        <v>3.5</v>
      </c>
      <c r="FT32" s="277">
        <v>4.5</v>
      </c>
      <c r="FU32" s="277">
        <v>4.5</v>
      </c>
      <c r="FV32" s="277">
        <v>5.5</v>
      </c>
      <c r="FW32" s="277">
        <v>5.5</v>
      </c>
      <c r="FX32" s="277">
        <v>6.5</v>
      </c>
      <c r="FY32" s="277">
        <v>6.5</v>
      </c>
      <c r="FZ32" s="277">
        <v>6</v>
      </c>
      <c r="GA32" s="277">
        <v>6.5</v>
      </c>
      <c r="GB32" s="277">
        <v>6</v>
      </c>
      <c r="GC32" s="277">
        <v>5</v>
      </c>
      <c r="GD32" s="277">
        <v>9</v>
      </c>
      <c r="GE32" s="277">
        <v>9</v>
      </c>
      <c r="GF32" s="277">
        <v>9</v>
      </c>
      <c r="GG32" s="277">
        <v>9</v>
      </c>
      <c r="GH32" s="277">
        <v>9</v>
      </c>
      <c r="GI32" s="277">
        <v>9</v>
      </c>
      <c r="GJ32" s="277">
        <v>9</v>
      </c>
      <c r="GK32" s="277">
        <v>9</v>
      </c>
      <c r="GL32" s="277">
        <v>9</v>
      </c>
      <c r="GM32" s="277">
        <v>9</v>
      </c>
      <c r="GN32" s="277">
        <v>9</v>
      </c>
      <c r="GO32" s="277">
        <v>9</v>
      </c>
      <c r="GP32" s="277">
        <v>9</v>
      </c>
      <c r="GQ32" s="277">
        <v>9</v>
      </c>
      <c r="GR32" s="277">
        <v>9</v>
      </c>
      <c r="GS32" s="277">
        <v>9</v>
      </c>
      <c r="GT32" s="277">
        <v>9</v>
      </c>
      <c r="GU32" s="277">
        <v>5</v>
      </c>
      <c r="GV32" s="277">
        <v>5</v>
      </c>
      <c r="GW32" s="277">
        <v>7</v>
      </c>
      <c r="GX32" s="277">
        <v>9.5</v>
      </c>
      <c r="GY32" s="277">
        <v>9.5</v>
      </c>
      <c r="GZ32" s="277">
        <v>7</v>
      </c>
      <c r="HA32" s="277">
        <v>2</v>
      </c>
      <c r="HB32" s="277">
        <v>2</v>
      </c>
      <c r="HC32" s="277">
        <v>1.5</v>
      </c>
      <c r="HD32" s="277">
        <v>8.5</v>
      </c>
      <c r="HE32" s="277">
        <v>4.5</v>
      </c>
      <c r="HF32" s="277">
        <v>6.5</v>
      </c>
      <c r="HG32" s="277">
        <v>2</v>
      </c>
      <c r="HH32" s="277">
        <v>4</v>
      </c>
      <c r="HI32" s="277">
        <v>2.5</v>
      </c>
      <c r="HJ32" s="277">
        <v>2</v>
      </c>
      <c r="HK32" s="277">
        <v>2.5</v>
      </c>
      <c r="HL32" s="277">
        <v>1.5</v>
      </c>
      <c r="HM32" s="277">
        <v>2</v>
      </c>
      <c r="HN32" s="277">
        <v>1.5</v>
      </c>
      <c r="HO32" s="277">
        <v>1.5</v>
      </c>
      <c r="HP32" s="277">
        <v>3</v>
      </c>
      <c r="HQ32" s="277">
        <v>1.5</v>
      </c>
      <c r="HR32" s="277">
        <v>1.5</v>
      </c>
      <c r="HS32" s="277">
        <v>1.5</v>
      </c>
      <c r="HT32" s="277">
        <v>3</v>
      </c>
      <c r="HU32" s="277">
        <v>3.5</v>
      </c>
      <c r="HV32" s="277">
        <v>2</v>
      </c>
      <c r="HW32" s="277">
        <v>1.5</v>
      </c>
      <c r="HX32" s="277">
        <v>0.5</v>
      </c>
      <c r="HY32" s="277">
        <v>1.5</v>
      </c>
      <c r="HZ32" s="277">
        <v>4</v>
      </c>
      <c r="IA32" s="277">
        <v>0.5</v>
      </c>
      <c r="IB32" s="277">
        <v>0.5</v>
      </c>
      <c r="IC32" s="277">
        <v>1</v>
      </c>
      <c r="ID32" s="277">
        <v>2</v>
      </c>
      <c r="IE32" s="277">
        <v>3</v>
      </c>
      <c r="IF32" s="277">
        <v>1</v>
      </c>
      <c r="IG32" s="277">
        <v>0</v>
      </c>
      <c r="IH32" s="277">
        <v>0</v>
      </c>
      <c r="II32" s="158">
        <v>0.5</v>
      </c>
      <c r="IJ32" s="158">
        <v>1</v>
      </c>
      <c r="IK32" s="158">
        <v>1</v>
      </c>
      <c r="IL32" s="158">
        <v>1</v>
      </c>
      <c r="IM32" s="158">
        <v>2.5</v>
      </c>
      <c r="IN32" s="158">
        <v>0.5</v>
      </c>
      <c r="IO32" s="158">
        <v>1</v>
      </c>
      <c r="IP32" s="158">
        <v>1.5</v>
      </c>
      <c r="IQ32" s="158">
        <v>2</v>
      </c>
      <c r="IR32" s="158">
        <f>AVERAGE([1]CongestionIndex!$C$134:$D$134)</f>
        <v>2</v>
      </c>
      <c r="IS32" s="158">
        <v>2</v>
      </c>
      <c r="IT32" s="158">
        <f>AVERAGE(CongestionIndex!$C$134:$D$134)</f>
        <v>2.5</v>
      </c>
      <c r="IU32" s="330"/>
      <c r="IV32" s="331"/>
      <c r="IW32" s="335"/>
      <c r="JD32" s="331"/>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622</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v>4.5</v>
      </c>
      <c r="IN33" s="62">
        <v>4.5</v>
      </c>
      <c r="IO33" s="62">
        <v>5</v>
      </c>
      <c r="IP33" s="62">
        <v>5</v>
      </c>
      <c r="IQ33" s="62">
        <v>5</v>
      </c>
      <c r="IR33" s="356">
        <f>AVERAGE([1]CongestionIndex!$C$135:$D$135)</f>
        <v>1.5</v>
      </c>
      <c r="IS33" s="62">
        <v>4.5</v>
      </c>
      <c r="IT33" s="62">
        <f>AVERAGE(CongestionIndex!$C$135:$D$135)</f>
        <v>1.5</v>
      </c>
      <c r="IU33" s="153"/>
      <c r="IV33" s="160"/>
      <c r="IW33" s="162"/>
      <c r="JD33" s="160"/>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622</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v>4.5</v>
      </c>
      <c r="IN34" s="62">
        <v>4.5</v>
      </c>
      <c r="IO34" s="62">
        <v>0</v>
      </c>
      <c r="IP34" s="62">
        <v>0</v>
      </c>
      <c r="IQ34" s="62">
        <v>1.5</v>
      </c>
      <c r="IR34" s="356">
        <f>AVERAGE([1]CongestionIndex!$C$136:$D$136)</f>
        <v>1.5</v>
      </c>
      <c r="IS34" s="62">
        <v>1.5</v>
      </c>
      <c r="IT34" s="62">
        <f>AVERAGE(CongestionIndex!$C$136:$D$136)</f>
        <v>1.5</v>
      </c>
      <c r="IU34" s="153"/>
      <c r="IV34" s="160"/>
      <c r="IW34" s="162"/>
      <c r="JD34" s="160"/>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622</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v>4.5</v>
      </c>
      <c r="IN35" s="62">
        <v>4.5</v>
      </c>
      <c r="IO35" s="62">
        <v>0</v>
      </c>
      <c r="IP35" s="62">
        <v>0</v>
      </c>
      <c r="IQ35" s="62">
        <v>0</v>
      </c>
      <c r="IR35" s="356">
        <f>AVERAGE([1]CongestionIndex!$C$137:$D$137)</f>
        <v>1.5</v>
      </c>
      <c r="IS35" s="62">
        <v>1.5</v>
      </c>
      <c r="IT35" s="62">
        <f>AVERAGE(CongestionIndex!$C$137:$D$137)</f>
        <v>1.5</v>
      </c>
      <c r="IV35" s="158"/>
      <c r="IW35" s="153"/>
      <c r="JD35" s="160"/>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622</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3">
        <v>0</v>
      </c>
      <c r="IH36" s="12">
        <v>0</v>
      </c>
      <c r="II36" s="62">
        <v>0</v>
      </c>
      <c r="IJ36" s="62">
        <v>0</v>
      </c>
      <c r="IK36" s="62">
        <v>0</v>
      </c>
      <c r="IL36" s="62">
        <v>0</v>
      </c>
      <c r="IM36" s="62">
        <v>0</v>
      </c>
      <c r="IN36" s="62">
        <v>0</v>
      </c>
      <c r="IO36" s="62">
        <v>0</v>
      </c>
      <c r="IP36" s="62">
        <v>0</v>
      </c>
      <c r="IQ36" s="62">
        <v>0</v>
      </c>
      <c r="IR36" s="356">
        <f>AVERAGE([1]CongestionIndex!$C$138:$D$138)</f>
        <v>0</v>
      </c>
      <c r="IS36" s="62">
        <v>0</v>
      </c>
      <c r="IT36" s="62">
        <f>AVERAGE(CongestionIndex!$C$138:$D$138)</f>
        <v>0</v>
      </c>
      <c r="JD36" s="158"/>
    </row>
    <row r="37" spans="1:264" s="62" customFormat="1" ht="13.5">
      <c r="A37" s="61" t="s">
        <v>623</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622</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v>0.5</v>
      </c>
      <c r="IN37" s="62">
        <v>0</v>
      </c>
      <c r="IO37" s="62">
        <v>0</v>
      </c>
      <c r="IP37" s="62">
        <v>0</v>
      </c>
      <c r="IQ37" s="62">
        <v>0</v>
      </c>
      <c r="IR37" s="356">
        <f>AVERAGE([1]CongestionIndex!$C$139:$D$139)</f>
        <v>0</v>
      </c>
      <c r="IS37" s="62">
        <v>0</v>
      </c>
      <c r="IT37" s="62">
        <f>AVERAGE(CongestionIndex!$C$139:$D$139)</f>
        <v>0</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622</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3">
        <v>0</v>
      </c>
      <c r="IH38" s="113">
        <v>0</v>
      </c>
      <c r="II38" s="62">
        <v>0</v>
      </c>
      <c r="IJ38" s="62">
        <v>0</v>
      </c>
      <c r="IK38" s="62">
        <v>1</v>
      </c>
      <c r="IL38" s="62">
        <v>2</v>
      </c>
      <c r="IM38" s="62">
        <v>0.5</v>
      </c>
      <c r="IN38" s="62">
        <v>2</v>
      </c>
      <c r="IO38" s="62">
        <v>2</v>
      </c>
      <c r="IP38" s="62">
        <v>2</v>
      </c>
      <c r="IQ38" s="62">
        <v>1</v>
      </c>
      <c r="IR38" s="356">
        <f>AVERAGE([1]CongestionIndex!$C$140:$D$140)</f>
        <v>1.5</v>
      </c>
      <c r="IS38" s="62">
        <v>1.5</v>
      </c>
      <c r="IT38" s="62">
        <f>AVERAGE(CongestionIndex!$C$140:$D$140)</f>
        <v>1.5</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622</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v>0.5</v>
      </c>
      <c r="IN39" s="62">
        <v>0</v>
      </c>
      <c r="IO39" s="62">
        <v>0</v>
      </c>
      <c r="IP39" s="62">
        <v>0</v>
      </c>
      <c r="IQ39" s="62">
        <v>1</v>
      </c>
      <c r="IR39" s="356">
        <f>AVERAGE([1]CongestionIndex!$C$141:$D$141)</f>
        <v>1.5</v>
      </c>
      <c r="IS39" s="62">
        <v>1.5</v>
      </c>
      <c r="IT39" s="62">
        <f>AVERAGE(CongestionIndex!$C$141:$D$141)</f>
        <v>1.5</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622</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v>3</v>
      </c>
      <c r="IN40" s="62">
        <v>0</v>
      </c>
      <c r="IO40" s="62">
        <v>0</v>
      </c>
      <c r="IP40" s="62">
        <v>3</v>
      </c>
      <c r="IQ40" s="62">
        <v>0</v>
      </c>
      <c r="IR40" s="356">
        <f>AVERAGE([1]CongestionIndex!$C$142:$D$142)</f>
        <v>1</v>
      </c>
      <c r="IS40" s="62">
        <v>1</v>
      </c>
      <c r="IT40" s="62">
        <f>AVERAGE(CongestionIndex!$C$142:$D$142)</f>
        <v>1</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622</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v>1</v>
      </c>
      <c r="IN41" s="62">
        <v>3</v>
      </c>
      <c r="IO41" s="62">
        <v>3</v>
      </c>
      <c r="IP41" s="62">
        <v>1</v>
      </c>
      <c r="IQ41" s="62">
        <v>1</v>
      </c>
      <c r="IR41" s="356">
        <f>AVERAGE([1]CongestionIndex!$C$143:$D$143)</f>
        <v>1.5</v>
      </c>
      <c r="IS41" s="62">
        <v>1.5</v>
      </c>
      <c r="IT41" s="62">
        <f>AVERAGE(CongestionIndex!$C$143:$D$143)</f>
        <v>1.5</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622</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v>1</v>
      </c>
      <c r="IN42" s="62">
        <v>3</v>
      </c>
      <c r="IO42" s="62">
        <v>3</v>
      </c>
      <c r="IP42" s="62">
        <v>1</v>
      </c>
      <c r="IQ42" s="62">
        <v>1</v>
      </c>
      <c r="IR42" s="356">
        <f>AVERAGE([1]CongestionIndex!$C$144:$D$144)</f>
        <v>2</v>
      </c>
      <c r="IS42" s="62">
        <v>2</v>
      </c>
      <c r="IT42" s="62">
        <f>AVERAGE(CongestionIndex!$C$144:$D$144)</f>
        <v>1.5</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622</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v>1</v>
      </c>
      <c r="IN43" s="62">
        <v>2.5</v>
      </c>
      <c r="IO43" s="62">
        <v>0</v>
      </c>
      <c r="IP43" s="62">
        <v>1</v>
      </c>
      <c r="IQ43" s="62">
        <v>5</v>
      </c>
      <c r="IR43" s="356">
        <f>AVERAGE([1]CongestionIndex!$C$145:$D$145)</f>
        <v>5</v>
      </c>
      <c r="IS43" s="62">
        <v>0</v>
      </c>
      <c r="IT43" s="62">
        <f>AVERAGE(CongestionIndex!$C$145:$D$145)</f>
        <v>0</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622</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3">
        <v>0</v>
      </c>
      <c r="IH44" s="12">
        <v>0.5</v>
      </c>
      <c r="II44" s="62">
        <v>1.5</v>
      </c>
      <c r="IJ44" s="62">
        <v>0</v>
      </c>
      <c r="IK44" s="62">
        <v>1.5</v>
      </c>
      <c r="IL44" s="62">
        <v>1.5</v>
      </c>
      <c r="IM44" s="62">
        <v>1.5</v>
      </c>
      <c r="IN44" s="62">
        <v>1</v>
      </c>
      <c r="IO44" s="62">
        <v>6.5</v>
      </c>
      <c r="IP44" s="62">
        <v>0.5</v>
      </c>
      <c r="IQ44" s="62">
        <v>0</v>
      </c>
      <c r="IR44" s="356">
        <f>AVERAGE([1]CongestionIndex!$C$146:$D$146)</f>
        <v>1.5</v>
      </c>
      <c r="IS44" s="62">
        <v>0</v>
      </c>
      <c r="IT44" s="62">
        <f>AVERAGE(CongestionIndex!$C$146:$D$146)</f>
        <v>1.5</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622</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3">
        <v>0</v>
      </c>
      <c r="IH45" s="12">
        <v>0.5</v>
      </c>
      <c r="II45" s="62">
        <v>1.5</v>
      </c>
      <c r="IJ45" s="62">
        <v>0</v>
      </c>
      <c r="IK45" s="62">
        <v>1.5</v>
      </c>
      <c r="IL45" s="62">
        <v>2</v>
      </c>
      <c r="IM45" s="62">
        <v>2</v>
      </c>
      <c r="IN45" s="62">
        <v>1</v>
      </c>
      <c r="IO45" s="62">
        <v>0.5</v>
      </c>
      <c r="IP45" s="62">
        <v>0.5</v>
      </c>
      <c r="IQ45" s="62">
        <v>0</v>
      </c>
      <c r="IR45" s="356">
        <f>AVERAGE([1]CongestionIndex!$C$147:$D$147)</f>
        <v>1.5</v>
      </c>
      <c r="IS45" s="62">
        <v>1.5</v>
      </c>
      <c r="IT45" s="62">
        <f>AVERAGE(CongestionIndex!$C$147:$D$147)</f>
        <v>1.5</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622</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v>2</v>
      </c>
      <c r="IN46" s="62">
        <v>2</v>
      </c>
      <c r="IO46" s="62">
        <v>2</v>
      </c>
      <c r="IP46" s="62">
        <v>0</v>
      </c>
      <c r="IQ46" s="62">
        <v>0</v>
      </c>
      <c r="IR46" s="356">
        <f>AVERAGE([1]CongestionIndex!$C$148:$D$148)</f>
        <v>1.5</v>
      </c>
      <c r="IS46" s="62">
        <v>1.5</v>
      </c>
      <c r="IT46" s="62">
        <f>AVERAGE(CongestionIndex!$C$148:$D$148)</f>
        <v>1.5</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622</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v>1.5</v>
      </c>
      <c r="IN47" s="62">
        <v>1.5</v>
      </c>
      <c r="IO47" s="62">
        <v>1.5</v>
      </c>
      <c r="IP47" s="62">
        <v>0</v>
      </c>
      <c r="IQ47" s="62">
        <v>0</v>
      </c>
      <c r="IR47" s="356">
        <f>AVERAGE([1]CongestionIndex!$C$149:$D$149)</f>
        <v>1.5</v>
      </c>
      <c r="IS47" s="62">
        <v>1.5</v>
      </c>
      <c r="IT47" s="62">
        <f>AVERAGE(CongestionIndex!$C$149:$D$149)</f>
        <v>1.5</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622</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v>1.5</v>
      </c>
      <c r="IN48" s="62">
        <v>1.5</v>
      </c>
      <c r="IO48" s="62">
        <v>0</v>
      </c>
      <c r="IP48" s="62">
        <v>0</v>
      </c>
      <c r="IQ48" s="62">
        <v>0</v>
      </c>
      <c r="IR48" s="356">
        <f>AVERAGE([1]CongestionIndex!$C$150:$D$150)</f>
        <v>1.5</v>
      </c>
      <c r="IS48" s="62">
        <v>0</v>
      </c>
      <c r="IT48" s="62">
        <f>AVERAGE(CongestionIndex!$C$150:$D$150)</f>
        <v>1.5</v>
      </c>
    </row>
    <row r="49" spans="1:257"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622</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v>0</v>
      </c>
      <c r="IN49" s="62">
        <v>3</v>
      </c>
      <c r="IO49" s="62">
        <v>6.5</v>
      </c>
      <c r="IP49" s="62">
        <v>0</v>
      </c>
      <c r="IQ49" s="62">
        <v>3</v>
      </c>
      <c r="IR49" s="356">
        <f>AVERAGE([1]CongestionIndex!$C$151:$D$151)</f>
        <v>2</v>
      </c>
      <c r="IS49" s="62">
        <v>3.5</v>
      </c>
      <c r="IT49" s="62">
        <f>AVERAGE(CongestionIndex!$C$151:$D$151)</f>
        <v>2</v>
      </c>
    </row>
    <row r="50" spans="1:257"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622</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3">
        <v>0</v>
      </c>
      <c r="IH50" s="113">
        <v>0</v>
      </c>
      <c r="II50" s="62">
        <v>0</v>
      </c>
      <c r="IJ50" s="62">
        <v>2</v>
      </c>
      <c r="IK50" s="62">
        <v>0</v>
      </c>
      <c r="IL50" s="62">
        <v>2</v>
      </c>
      <c r="IM50" s="62">
        <v>0</v>
      </c>
      <c r="IN50" s="62">
        <v>0</v>
      </c>
      <c r="IO50" s="62">
        <v>0</v>
      </c>
      <c r="IP50" s="62">
        <v>0</v>
      </c>
      <c r="IQ50" s="62">
        <v>0</v>
      </c>
      <c r="IR50" s="356">
        <f>AVERAGE([1]CongestionIndex!$C$152:$D$152)</f>
        <v>1.5</v>
      </c>
      <c r="IS50" s="62">
        <v>1.5</v>
      </c>
      <c r="IT50" s="62">
        <f>AVERAGE(CongestionIndex!$C$152:$D$152)</f>
        <v>1.5</v>
      </c>
    </row>
    <row r="51" spans="1:257"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622</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v>1</v>
      </c>
      <c r="IN51" s="62">
        <v>1.5</v>
      </c>
      <c r="IO51" s="62">
        <v>1.5</v>
      </c>
      <c r="IP51" s="62">
        <v>1</v>
      </c>
      <c r="IQ51" s="62">
        <v>1</v>
      </c>
      <c r="IR51" s="356">
        <f>AVERAGE([1]CongestionIndex!$C$153:$D$153)</f>
        <v>1</v>
      </c>
      <c r="IS51" s="62">
        <v>1</v>
      </c>
      <c r="IT51" s="62">
        <f>AVERAGE(CongestionIndex!$C$153:$D$153)</f>
        <v>1</v>
      </c>
    </row>
    <row r="52" spans="1:257"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622</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v>0</v>
      </c>
      <c r="IN52" s="62">
        <v>0</v>
      </c>
      <c r="IO52" s="62">
        <v>0</v>
      </c>
      <c r="IP52" s="62">
        <v>0</v>
      </c>
      <c r="IQ52" s="62">
        <v>0</v>
      </c>
      <c r="IR52" s="356">
        <f>AVERAGE([1]CongestionIndex!$C$154:$D$154)</f>
        <v>1.5</v>
      </c>
      <c r="IS52" s="62">
        <v>1.5</v>
      </c>
      <c r="IT52" s="62">
        <f>AVERAGE(CongestionIndex!$C$154:$D$154)</f>
        <v>1.5</v>
      </c>
    </row>
    <row r="53" spans="1:257"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622</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v>0</v>
      </c>
      <c r="IN53" s="62">
        <v>0</v>
      </c>
      <c r="IO53" s="62">
        <v>0</v>
      </c>
      <c r="IP53" s="62">
        <v>0</v>
      </c>
      <c r="IQ53" s="62">
        <v>0</v>
      </c>
      <c r="IR53" s="356">
        <f>AVERAGE([1]CongestionIndex!$C$155:$D$155)</f>
        <v>1.5</v>
      </c>
      <c r="IS53" s="62">
        <v>1.5</v>
      </c>
      <c r="IT53" s="62">
        <f>AVERAGE(CongestionIndex!$C$155:$D$155)</f>
        <v>1.5</v>
      </c>
    </row>
    <row r="54" spans="1:257" s="62" customFormat="1" ht="13.5">
      <c r="A54" s="61" t="s">
        <v>624</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622</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3">
        <v>1</v>
      </c>
      <c r="IH54" s="113">
        <v>1</v>
      </c>
      <c r="II54" s="62">
        <v>2</v>
      </c>
      <c r="IJ54" s="62">
        <v>0.5</v>
      </c>
      <c r="IK54" s="62">
        <v>2.5</v>
      </c>
      <c r="IL54" s="62">
        <v>2.5</v>
      </c>
      <c r="IM54" s="62">
        <v>0</v>
      </c>
      <c r="IN54" s="62">
        <v>0</v>
      </c>
      <c r="IO54" s="62">
        <v>1.5</v>
      </c>
      <c r="IP54" s="62">
        <v>1</v>
      </c>
      <c r="IQ54" s="62">
        <v>2</v>
      </c>
      <c r="IR54" s="356">
        <f>AVERAGE([1]CongestionIndex!$C$156:$D$156)</f>
        <v>2</v>
      </c>
      <c r="IS54" s="62">
        <v>0</v>
      </c>
      <c r="IT54" s="62">
        <f>AVERAGE(CongestionIndex!$C$156:$D$156)</f>
        <v>0</v>
      </c>
    </row>
    <row r="55" spans="1:257" s="62" customFormat="1" ht="13.5">
      <c r="A55" s="61" t="s">
        <v>625</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622</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3">
        <v>0</v>
      </c>
      <c r="IH55" s="12">
        <v>0.5</v>
      </c>
      <c r="II55" s="62">
        <v>0</v>
      </c>
      <c r="IJ55" s="62">
        <v>0</v>
      </c>
      <c r="IK55" s="62">
        <v>0</v>
      </c>
      <c r="IL55" s="62">
        <v>2</v>
      </c>
      <c r="IM55" s="62">
        <v>0.5</v>
      </c>
      <c r="IN55" s="62">
        <v>0</v>
      </c>
      <c r="IO55" s="62">
        <v>0</v>
      </c>
      <c r="IP55" s="62">
        <v>0.5</v>
      </c>
      <c r="IQ55" s="62">
        <v>0</v>
      </c>
      <c r="IR55" s="356">
        <f>AVERAGE([1]CongestionIndex!$C$157:$D$157)</f>
        <v>2</v>
      </c>
      <c r="IS55" s="62">
        <v>2</v>
      </c>
      <c r="IT55" s="62">
        <f>AVERAGE(CongestionIndex!$C$157:$D$157)</f>
        <v>1.5</v>
      </c>
    </row>
    <row r="56" spans="1:257" s="64" customFormat="1" ht="13.5">
      <c r="A56" s="61"/>
      <c r="IR56" s="359"/>
      <c r="IU56" s="63"/>
    </row>
    <row r="57" spans="1:257" s="64" customFormat="1" ht="13.5">
      <c r="A57" s="59" t="s">
        <v>106</v>
      </c>
      <c r="IR57" s="359"/>
      <c r="IU57" s="63"/>
    </row>
    <row r="58" spans="1:257" s="164" customFormat="1" ht="13.5">
      <c r="A58" s="78"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4">
        <v>0</v>
      </c>
      <c r="IJ58" s="164">
        <v>0</v>
      </c>
      <c r="IK58" s="164">
        <v>0</v>
      </c>
      <c r="IL58" s="164">
        <v>0</v>
      </c>
      <c r="IM58" s="164">
        <v>0</v>
      </c>
      <c r="IN58" s="164">
        <v>0</v>
      </c>
      <c r="IO58" s="164">
        <v>0</v>
      </c>
      <c r="IP58" s="164">
        <v>0</v>
      </c>
      <c r="IQ58" s="164">
        <v>0</v>
      </c>
      <c r="IR58" s="357">
        <f>AVERAGE([1]CongestionIndex!$C$160:$D$160)</f>
        <v>0</v>
      </c>
      <c r="IS58" s="164">
        <v>0</v>
      </c>
      <c r="IT58" s="164">
        <f>AVERAGE(CongestionIndex!$C$160:$D$160)</f>
        <v>0</v>
      </c>
    </row>
    <row r="59" spans="1:257"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6">
        <v>0</v>
      </c>
      <c r="IJ59" s="316">
        <v>0</v>
      </c>
      <c r="IK59" s="316">
        <v>0</v>
      </c>
      <c r="IL59" s="316">
        <v>0</v>
      </c>
      <c r="IM59" s="316">
        <v>0</v>
      </c>
      <c r="IN59" s="316">
        <v>0</v>
      </c>
      <c r="IO59" s="316">
        <v>0</v>
      </c>
      <c r="IP59" s="316">
        <v>0</v>
      </c>
      <c r="IQ59" s="316">
        <v>0</v>
      </c>
      <c r="IR59" s="358">
        <f>AVERAGE([1]CongestionIndex!$C$161:$D$161)</f>
        <v>2.5</v>
      </c>
      <c r="IS59" s="316">
        <v>0</v>
      </c>
      <c r="IT59" s="316">
        <f>AVERAGE(CongestionIndex!$C$161:$D$161)</f>
        <v>2.5</v>
      </c>
      <c r="IU59" s="316">
        <f>SUM(IT58:IT81)/24</f>
        <v>2.75</v>
      </c>
      <c r="IV59" s="316">
        <f>SUM(IR58:IR81)/24</f>
        <v>2.875</v>
      </c>
      <c r="IW59" s="316">
        <f>IU59-IV59</f>
        <v>-0.125</v>
      </c>
    </row>
    <row r="60" spans="1:257" s="158"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8">
        <v>4.5</v>
      </c>
      <c r="IJ60" s="158">
        <v>4.5</v>
      </c>
      <c r="IK60" s="158">
        <v>7.5</v>
      </c>
      <c r="IL60" s="158">
        <v>8.5</v>
      </c>
      <c r="IM60" s="158">
        <v>8</v>
      </c>
      <c r="IN60" s="158">
        <v>9.5</v>
      </c>
      <c r="IO60" s="158">
        <v>10</v>
      </c>
      <c r="IP60" s="158">
        <v>4</v>
      </c>
      <c r="IQ60" s="158">
        <v>6.5</v>
      </c>
      <c r="IR60" s="158">
        <f>AVERAGE([1]CongestionIndex!$C$162:$D$162)</f>
        <v>4.5</v>
      </c>
      <c r="IS60" s="158">
        <v>2.5</v>
      </c>
      <c r="IT60" s="158">
        <f>AVERAGE(CongestionIndex!$C$162:$D$162)</f>
        <v>4.5</v>
      </c>
    </row>
    <row r="61" spans="1:257"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8">
        <v>0</v>
      </c>
      <c r="IH61" s="64">
        <v>0</v>
      </c>
      <c r="II61" s="62">
        <v>0</v>
      </c>
      <c r="IJ61" s="62">
        <v>0</v>
      </c>
      <c r="IK61" s="62">
        <v>0</v>
      </c>
      <c r="IL61" s="62">
        <v>0</v>
      </c>
      <c r="IM61" s="62">
        <v>0</v>
      </c>
      <c r="IN61" s="62">
        <v>0</v>
      </c>
      <c r="IO61" s="62">
        <v>0</v>
      </c>
      <c r="IP61" s="62">
        <v>0</v>
      </c>
      <c r="IQ61" s="62">
        <v>0</v>
      </c>
      <c r="IR61" s="356">
        <f>AVERAGE([1]CongestionIndex!$C$163:$D$163)</f>
        <v>4.5</v>
      </c>
      <c r="IS61" s="62">
        <v>0</v>
      </c>
      <c r="IT61" s="62">
        <f>AVERAGE(CongestionIndex!$C$163:$D$163)</f>
        <v>4.5</v>
      </c>
    </row>
    <row r="62" spans="1:257"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v>8.5</v>
      </c>
      <c r="IN62" s="62">
        <v>7</v>
      </c>
      <c r="IO62" s="62">
        <v>7.5</v>
      </c>
      <c r="IP62" s="62">
        <v>5.5</v>
      </c>
      <c r="IQ62" s="62">
        <v>5.5</v>
      </c>
      <c r="IR62" s="356">
        <f>AVERAGE([1]CongestionIndex!$C$164:$D$164)</f>
        <v>6.5</v>
      </c>
      <c r="IS62" s="62">
        <v>3</v>
      </c>
      <c r="IT62" s="62">
        <f>AVERAGE(CongestionIndex!$C$164:$D$164)</f>
        <v>6.5</v>
      </c>
    </row>
    <row r="63" spans="1:257"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8">
        <v>5</v>
      </c>
      <c r="IH63" s="64">
        <v>6</v>
      </c>
      <c r="II63" s="62">
        <v>6</v>
      </c>
      <c r="IJ63" s="62">
        <v>6</v>
      </c>
      <c r="IK63" s="62">
        <v>6</v>
      </c>
      <c r="IL63" s="62">
        <v>6</v>
      </c>
      <c r="IM63" s="62">
        <v>0</v>
      </c>
      <c r="IN63" s="62">
        <v>6</v>
      </c>
      <c r="IO63" s="62">
        <v>10</v>
      </c>
      <c r="IP63" s="62">
        <v>10</v>
      </c>
      <c r="IQ63" s="62">
        <v>0</v>
      </c>
      <c r="IR63" s="356">
        <f>AVERAGE([1]CongestionIndex!$C$165:$D$165)</f>
        <v>6.5</v>
      </c>
      <c r="IS63" s="62">
        <v>0</v>
      </c>
      <c r="IT63" s="62">
        <f>AVERAGE(CongestionIndex!$C$165:$D$165)</f>
        <v>6.5</v>
      </c>
    </row>
    <row r="64" spans="1:257"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8">
        <v>1</v>
      </c>
      <c r="IH64" s="64">
        <v>1</v>
      </c>
      <c r="II64" s="62">
        <v>1</v>
      </c>
      <c r="IJ64" s="62">
        <v>1</v>
      </c>
      <c r="IK64" s="62">
        <v>1</v>
      </c>
      <c r="IL64" s="62">
        <v>0</v>
      </c>
      <c r="IM64" s="62">
        <v>0</v>
      </c>
      <c r="IN64" s="62">
        <v>0</v>
      </c>
      <c r="IO64" s="62">
        <v>3</v>
      </c>
      <c r="IP64" s="62">
        <v>0</v>
      </c>
      <c r="IQ64" s="62">
        <v>0</v>
      </c>
      <c r="IR64" s="356">
        <f>AVERAGE([1]CongestionIndex!$C$166:$D$166)</f>
        <v>2.5</v>
      </c>
      <c r="IS64" s="62">
        <v>0</v>
      </c>
      <c r="IT64" s="62">
        <f>AVERAGE(CongestionIndex!$C$166:$D$166)</f>
        <v>2.5</v>
      </c>
    </row>
    <row r="65" spans="1:254"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8">
        <v>0</v>
      </c>
      <c r="IH65" s="64">
        <v>0</v>
      </c>
      <c r="II65" s="62">
        <v>0</v>
      </c>
      <c r="IJ65" s="62">
        <v>0</v>
      </c>
      <c r="IK65" s="62">
        <v>0</v>
      </c>
      <c r="IL65" s="62">
        <v>0</v>
      </c>
      <c r="IM65" s="62">
        <v>0</v>
      </c>
      <c r="IN65" s="62">
        <v>0</v>
      </c>
      <c r="IO65" s="62">
        <v>0</v>
      </c>
      <c r="IP65" s="62">
        <v>0</v>
      </c>
      <c r="IQ65" s="62">
        <v>0</v>
      </c>
      <c r="IR65" s="356">
        <f>AVERAGE([1]CongestionIndex!$C$167:$D$167)</f>
        <v>2.5</v>
      </c>
      <c r="IS65" s="62">
        <v>0</v>
      </c>
      <c r="IT65" s="62">
        <f>AVERAGE(CongestionIndex!$C$167:$D$167)</f>
        <v>2.5</v>
      </c>
    </row>
    <row r="66" spans="1:254"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v>0</v>
      </c>
      <c r="IN66" s="62">
        <v>0</v>
      </c>
      <c r="IO66" s="62">
        <v>2</v>
      </c>
      <c r="IP66" s="62">
        <v>0</v>
      </c>
      <c r="IQ66" s="62">
        <v>0</v>
      </c>
      <c r="IR66" s="356">
        <f>AVERAGE([1]CongestionIndex!$C$168:$D$168)</f>
        <v>4.5</v>
      </c>
      <c r="IS66" s="62">
        <v>0</v>
      </c>
      <c r="IT66" s="62">
        <f>AVERAGE(CongestionIndex!$C$168:$D$168)</f>
        <v>4.5</v>
      </c>
    </row>
    <row r="67" spans="1:254"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8">
        <v>0</v>
      </c>
      <c r="IH67" s="64">
        <v>0</v>
      </c>
      <c r="II67" s="62">
        <v>0</v>
      </c>
      <c r="IJ67" s="62">
        <v>1</v>
      </c>
      <c r="IK67" s="62">
        <v>1</v>
      </c>
      <c r="IL67" s="62">
        <v>0</v>
      </c>
      <c r="IM67" s="62">
        <v>0</v>
      </c>
      <c r="IN67" s="62">
        <v>3</v>
      </c>
      <c r="IO67" s="62">
        <v>0</v>
      </c>
      <c r="IP67" s="62">
        <v>0</v>
      </c>
      <c r="IQ67" s="62">
        <v>0</v>
      </c>
      <c r="IR67" s="356">
        <f>AVERAGE([1]CongestionIndex!$C$169:$D$169)</f>
        <v>4.5</v>
      </c>
      <c r="IS67" s="62">
        <v>0</v>
      </c>
      <c r="IT67" s="62">
        <f>AVERAGE(CongestionIndex!$C$169:$D$169)</f>
        <v>5</v>
      </c>
    </row>
    <row r="68" spans="1:254"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v>0</v>
      </c>
      <c r="IN68" s="62">
        <v>0</v>
      </c>
      <c r="IO68" s="62">
        <v>0</v>
      </c>
      <c r="IP68" s="62">
        <v>0</v>
      </c>
      <c r="IQ68" s="62">
        <v>0</v>
      </c>
      <c r="IR68" s="356">
        <f>AVERAGE([1]CongestionIndex!$C$170:$D$170)</f>
        <v>0</v>
      </c>
      <c r="IS68" s="62">
        <v>0</v>
      </c>
      <c r="IT68" s="62">
        <f>AVERAGE(CongestionIndex!$C$170:$D$170)</f>
        <v>0</v>
      </c>
    </row>
    <row r="69" spans="1:254"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v>0</v>
      </c>
      <c r="IN69" s="62">
        <v>0</v>
      </c>
      <c r="IO69" s="62">
        <v>5</v>
      </c>
      <c r="IP69" s="62">
        <v>6</v>
      </c>
      <c r="IQ69" s="62">
        <v>0</v>
      </c>
      <c r="IR69" s="356">
        <f>AVERAGE([1]CongestionIndex!$C$171:$D$171)</f>
        <v>3.5</v>
      </c>
      <c r="IS69" s="62">
        <v>0</v>
      </c>
      <c r="IT69" s="62">
        <f>AVERAGE(CongestionIndex!$C$171:$D$171)</f>
        <v>3.5</v>
      </c>
    </row>
    <row r="70" spans="1:254"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8">
        <v>0</v>
      </c>
      <c r="IH70" s="64">
        <v>0</v>
      </c>
      <c r="II70" s="62">
        <v>0</v>
      </c>
      <c r="IJ70" s="62">
        <v>0</v>
      </c>
      <c r="IK70" s="62">
        <v>0</v>
      </c>
      <c r="IL70" s="62">
        <v>0</v>
      </c>
      <c r="IM70" s="62">
        <v>0</v>
      </c>
      <c r="IN70" s="62">
        <v>0</v>
      </c>
      <c r="IO70" s="62">
        <v>0</v>
      </c>
      <c r="IP70" s="62">
        <v>0</v>
      </c>
      <c r="IQ70" s="62">
        <v>0</v>
      </c>
      <c r="IR70" s="356">
        <f>AVERAGE([1]CongestionIndex!$C$172:$D$172)</f>
        <v>2.5</v>
      </c>
      <c r="IS70" s="62">
        <v>0</v>
      </c>
      <c r="IT70" s="62">
        <f>AVERAGE(CongestionIndex!$C$172:$D$172)</f>
        <v>2.5</v>
      </c>
    </row>
    <row r="71" spans="1:254"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v>0</v>
      </c>
      <c r="IN71" s="62">
        <v>0</v>
      </c>
      <c r="IO71" s="62">
        <v>0</v>
      </c>
      <c r="IP71" s="62">
        <v>0</v>
      </c>
      <c r="IQ71" s="62">
        <v>0</v>
      </c>
      <c r="IR71" s="356">
        <f>AVERAGE([1]CongestionIndex!$C$173:$D$173)</f>
        <v>0</v>
      </c>
      <c r="IS71" s="62">
        <v>0</v>
      </c>
      <c r="IT71" s="62">
        <f>AVERAGE(CongestionIndex!$C$173:$D$173)</f>
        <v>0</v>
      </c>
    </row>
    <row r="72" spans="1:254"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v>0</v>
      </c>
      <c r="IN72" s="62">
        <v>6</v>
      </c>
      <c r="IO72" s="62">
        <v>0</v>
      </c>
      <c r="IP72" s="62">
        <v>0</v>
      </c>
      <c r="IQ72" s="62">
        <v>6</v>
      </c>
      <c r="IR72" s="356">
        <f>AVERAGE([1]CongestionIndex!$C$174:$D$174)</f>
        <v>1.5</v>
      </c>
      <c r="IS72" s="62">
        <v>0</v>
      </c>
      <c r="IT72" s="62">
        <f>AVERAGE(CongestionIndex!$C$174:$D$174)</f>
        <v>1.5</v>
      </c>
    </row>
    <row r="73" spans="1:254"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8">
        <v>8</v>
      </c>
      <c r="IH73" s="64">
        <v>8</v>
      </c>
      <c r="II73" s="62">
        <v>2</v>
      </c>
      <c r="IJ73" s="62">
        <v>2</v>
      </c>
      <c r="IK73" s="62">
        <v>2</v>
      </c>
      <c r="IL73" s="62">
        <v>0</v>
      </c>
      <c r="IM73" s="62">
        <v>0</v>
      </c>
      <c r="IN73" s="62">
        <v>0</v>
      </c>
      <c r="IO73" s="62">
        <v>0</v>
      </c>
      <c r="IP73" s="62">
        <v>0</v>
      </c>
      <c r="IQ73" s="62">
        <v>0</v>
      </c>
      <c r="IR73" s="356">
        <f>AVERAGE([1]CongestionIndex!$C$175:$D$175)</f>
        <v>2.5</v>
      </c>
      <c r="IS73" s="62">
        <v>0</v>
      </c>
      <c r="IT73" s="62">
        <f>AVERAGE(CongestionIndex!$C$175:$D$175)</f>
        <v>2.5</v>
      </c>
    </row>
    <row r="74" spans="1:254"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8">
        <v>0</v>
      </c>
      <c r="IH74" s="64">
        <v>14</v>
      </c>
      <c r="II74" s="62">
        <v>0</v>
      </c>
      <c r="IJ74" s="62">
        <v>14</v>
      </c>
      <c r="IK74" s="62">
        <v>14</v>
      </c>
      <c r="IL74" s="62">
        <v>0</v>
      </c>
      <c r="IM74" s="62">
        <v>0</v>
      </c>
      <c r="IN74" s="62">
        <v>0</v>
      </c>
      <c r="IO74" s="62">
        <v>0</v>
      </c>
      <c r="IP74" s="62">
        <v>0</v>
      </c>
      <c r="IQ74" s="62">
        <v>0</v>
      </c>
      <c r="IR74" s="356">
        <f>AVERAGE([1]CongestionIndex!$C$176:$D$176)</f>
        <v>1.5</v>
      </c>
      <c r="IS74" s="62">
        <v>0</v>
      </c>
      <c r="IT74" s="62">
        <f>AVERAGE(CongestionIndex!$C$176:$D$176)</f>
        <v>1.5</v>
      </c>
    </row>
    <row r="75" spans="1:254"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8">
        <v>2</v>
      </c>
      <c r="IH75" s="64">
        <v>2</v>
      </c>
      <c r="II75" s="62">
        <v>2</v>
      </c>
      <c r="IJ75" s="62">
        <v>6</v>
      </c>
      <c r="IK75" s="62">
        <v>6</v>
      </c>
      <c r="IL75" s="62">
        <v>1</v>
      </c>
      <c r="IM75" s="62">
        <v>1.5</v>
      </c>
      <c r="IN75" s="62">
        <v>1.5</v>
      </c>
      <c r="IO75" s="62">
        <v>3</v>
      </c>
      <c r="IP75" s="62">
        <v>0</v>
      </c>
      <c r="IQ75" s="62">
        <v>0</v>
      </c>
      <c r="IR75" s="356">
        <f>AVERAGE([1]CongestionIndex!$C$177:$D$177)</f>
        <v>4.5</v>
      </c>
      <c r="IS75" s="62">
        <v>0</v>
      </c>
      <c r="IT75" s="62">
        <f>AVERAGE(CongestionIndex!$C$177:$D$177)</f>
        <v>4.5</v>
      </c>
    </row>
    <row r="76" spans="1:254" s="62" customFormat="1" ht="13.5">
      <c r="A76" s="61" t="s">
        <v>626</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v>1.5</v>
      </c>
      <c r="IN76" s="62">
        <v>6</v>
      </c>
      <c r="IO76" s="62">
        <v>8.5</v>
      </c>
      <c r="IP76" s="62">
        <v>4</v>
      </c>
      <c r="IQ76" s="62">
        <v>2.5</v>
      </c>
      <c r="IR76" s="356">
        <f>AVERAGE([1]CongestionIndex!$C$178:$D$178)</f>
        <v>4</v>
      </c>
      <c r="IS76" s="62">
        <v>9</v>
      </c>
      <c r="IT76" s="62">
        <f>AVERAGE(CongestionIndex!$C$178:$D$178)</f>
        <v>4</v>
      </c>
    </row>
    <row r="77" spans="1:254"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v>2</v>
      </c>
      <c r="IN77" s="62">
        <v>6.5</v>
      </c>
      <c r="IO77" s="62">
        <v>3</v>
      </c>
      <c r="IP77" s="62">
        <v>2</v>
      </c>
      <c r="IQ77" s="62">
        <v>7</v>
      </c>
      <c r="IR77" s="356">
        <f>AVERAGE([1]CongestionIndex!$C$179:$D$179)</f>
        <v>3.5</v>
      </c>
      <c r="IS77" s="62">
        <v>0</v>
      </c>
      <c r="IT77" s="62">
        <f>AVERAGE(CongestionIndex!$C$179:$D$179)</f>
        <v>0</v>
      </c>
    </row>
    <row r="78" spans="1:254"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v>0</v>
      </c>
      <c r="IN78" s="62">
        <v>0</v>
      </c>
      <c r="IO78" s="62">
        <v>0</v>
      </c>
      <c r="IP78" s="62">
        <v>0</v>
      </c>
      <c r="IQ78" s="62">
        <v>0</v>
      </c>
      <c r="IR78" s="356">
        <f>AVERAGE([1]CongestionIndex!$C$180:$D$180)</f>
        <v>0</v>
      </c>
      <c r="IS78" s="62">
        <v>0</v>
      </c>
      <c r="IT78" s="62">
        <f>AVERAGE(CongestionIndex!$C$180:$D$180)</f>
        <v>0</v>
      </c>
    </row>
    <row r="79" spans="1:254"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v>0</v>
      </c>
      <c r="IN79" s="62">
        <v>0</v>
      </c>
      <c r="IO79" s="62">
        <v>0</v>
      </c>
      <c r="IP79" s="62">
        <v>0</v>
      </c>
      <c r="IQ79" s="62">
        <v>0</v>
      </c>
      <c r="IR79" s="356">
        <f>AVERAGE([1]CongestionIndex!$C$181:$D$181)</f>
        <v>0</v>
      </c>
      <c r="IS79" s="62">
        <v>0</v>
      </c>
      <c r="IT79" s="62">
        <f>AVERAGE(CongestionIndex!$C$181:$D$181)</f>
        <v>0</v>
      </c>
    </row>
    <row r="80" spans="1:254"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v>5</v>
      </c>
      <c r="IN80" s="62">
        <v>6</v>
      </c>
      <c r="IO80" s="62">
        <v>5</v>
      </c>
      <c r="IP80" s="62">
        <v>5.5</v>
      </c>
      <c r="IQ80" s="62">
        <v>4</v>
      </c>
      <c r="IR80" s="356">
        <f>AVERAGE([1]CongestionIndex!$C$182:$D$182)</f>
        <v>3.5</v>
      </c>
      <c r="IS80" s="62">
        <v>0</v>
      </c>
      <c r="IT80" s="62">
        <f>AVERAGE(CongestionIndex!$C$182:$D$182)</f>
        <v>3.5</v>
      </c>
    </row>
    <row r="81" spans="1:260"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v>8</v>
      </c>
      <c r="IN81" s="62">
        <v>3</v>
      </c>
      <c r="IO81" s="62">
        <v>0</v>
      </c>
      <c r="IP81" s="62">
        <v>0</v>
      </c>
      <c r="IQ81" s="62">
        <v>0</v>
      </c>
      <c r="IR81" s="356">
        <f>AVERAGE([1]CongestionIndex!$C$183:$D$183)</f>
        <v>3.5</v>
      </c>
      <c r="IS81" s="62">
        <v>3</v>
      </c>
      <c r="IT81" s="62">
        <f>AVERAGE(CongestionIndex!$C$183:$D$183)</f>
        <v>3.5</v>
      </c>
    </row>
    <row r="82" spans="1:260" s="12" customFormat="1" ht="13.5">
      <c r="A82" s="61"/>
      <c r="IR82" s="354"/>
      <c r="IU82" s="63"/>
    </row>
    <row r="83" spans="1:260" s="12" customFormat="1" ht="13.5">
      <c r="A83" s="59" t="s">
        <v>143</v>
      </c>
      <c r="IR83" s="354"/>
      <c r="IU83" s="63"/>
    </row>
    <row r="84" spans="1:260" s="80" customFormat="1" ht="13.5">
      <c r="A84" s="78" t="s">
        <v>144</v>
      </c>
      <c r="B84" s="79">
        <v>0</v>
      </c>
      <c r="C84" s="79">
        <v>0</v>
      </c>
      <c r="D84" s="79">
        <v>0</v>
      </c>
      <c r="E84" s="79">
        <v>0</v>
      </c>
      <c r="F84" s="79">
        <v>0.5</v>
      </c>
      <c r="G84" s="79">
        <v>0.5</v>
      </c>
      <c r="H84" s="79">
        <v>1</v>
      </c>
      <c r="I84" s="79">
        <v>0</v>
      </c>
      <c r="J84" s="79">
        <v>1</v>
      </c>
      <c r="K84" s="79">
        <v>0</v>
      </c>
      <c r="L84" s="79">
        <v>0.5</v>
      </c>
      <c r="M84" s="79">
        <v>0</v>
      </c>
      <c r="N84" s="79">
        <v>0</v>
      </c>
      <c r="O84" s="79">
        <v>0.5</v>
      </c>
      <c r="P84" s="79">
        <v>0.5</v>
      </c>
      <c r="Q84" s="79">
        <v>1</v>
      </c>
      <c r="R84" s="79">
        <v>1</v>
      </c>
      <c r="S84" s="79">
        <v>1</v>
      </c>
      <c r="T84" s="79">
        <v>1</v>
      </c>
      <c r="U84" s="79">
        <v>0.5</v>
      </c>
      <c r="V84" s="79">
        <v>0.5</v>
      </c>
      <c r="W84" s="79">
        <v>0.5</v>
      </c>
      <c r="X84" s="79">
        <v>0.5</v>
      </c>
      <c r="Y84" s="79">
        <v>0</v>
      </c>
      <c r="Z84" s="79">
        <v>0</v>
      </c>
      <c r="AA84" s="79">
        <v>0</v>
      </c>
      <c r="AB84" s="79">
        <v>0.5</v>
      </c>
      <c r="AC84" s="79">
        <v>2.5</v>
      </c>
      <c r="AD84" s="79">
        <v>2.5</v>
      </c>
      <c r="AE84" s="79">
        <v>2.5</v>
      </c>
      <c r="AF84" s="79">
        <v>2.5</v>
      </c>
      <c r="AG84" s="79">
        <v>2.5</v>
      </c>
      <c r="AH84" s="79">
        <v>2.5</v>
      </c>
      <c r="AI84" s="79">
        <v>2</v>
      </c>
      <c r="AJ84" s="79">
        <v>2</v>
      </c>
      <c r="AK84" s="79">
        <v>2</v>
      </c>
      <c r="AL84" s="79">
        <v>2</v>
      </c>
      <c r="AM84" s="79">
        <v>2</v>
      </c>
      <c r="AN84" s="79">
        <v>2</v>
      </c>
      <c r="AO84" s="79">
        <v>2</v>
      </c>
      <c r="AP84" s="79">
        <v>2</v>
      </c>
      <c r="AQ84" s="79">
        <v>2</v>
      </c>
      <c r="AR84" s="79">
        <v>2</v>
      </c>
      <c r="AS84" s="79">
        <v>2</v>
      </c>
      <c r="AT84" s="79">
        <v>2</v>
      </c>
      <c r="AU84" s="79">
        <v>2</v>
      </c>
      <c r="AV84" s="79">
        <v>2</v>
      </c>
      <c r="AW84" s="79">
        <v>2</v>
      </c>
      <c r="AX84" s="79">
        <v>2</v>
      </c>
      <c r="AY84" s="79">
        <v>0</v>
      </c>
      <c r="AZ84" s="79">
        <v>0</v>
      </c>
      <c r="BA84" s="79">
        <v>0</v>
      </c>
      <c r="BB84" s="79">
        <v>0</v>
      </c>
      <c r="BC84" s="79">
        <v>0</v>
      </c>
      <c r="BD84" s="79">
        <v>0</v>
      </c>
      <c r="BE84" s="79">
        <v>0</v>
      </c>
      <c r="BF84" s="79">
        <v>0</v>
      </c>
      <c r="BG84" s="79">
        <v>0</v>
      </c>
      <c r="BH84" s="79">
        <v>0</v>
      </c>
      <c r="BI84" s="79">
        <v>0</v>
      </c>
      <c r="BJ84" s="79">
        <v>0</v>
      </c>
      <c r="BK84" s="79">
        <v>0</v>
      </c>
      <c r="BL84" s="79">
        <v>0</v>
      </c>
      <c r="BM84" s="79">
        <v>0</v>
      </c>
      <c r="BN84" s="79">
        <v>0</v>
      </c>
      <c r="BO84" s="79">
        <v>0</v>
      </c>
      <c r="BP84" s="79">
        <v>0</v>
      </c>
      <c r="BQ84" s="79">
        <v>0</v>
      </c>
      <c r="BR84" s="79">
        <v>2</v>
      </c>
      <c r="BS84" s="79">
        <v>2</v>
      </c>
      <c r="BT84" s="79">
        <v>1</v>
      </c>
      <c r="BU84" s="79">
        <v>1</v>
      </c>
      <c r="BV84" s="79">
        <v>1.5</v>
      </c>
      <c r="BW84" s="79">
        <v>1.5</v>
      </c>
      <c r="BX84" s="79">
        <v>1.5</v>
      </c>
      <c r="BY84" s="79">
        <v>1.5</v>
      </c>
      <c r="BZ84" s="79">
        <v>1.5</v>
      </c>
      <c r="CA84" s="79">
        <v>2</v>
      </c>
      <c r="CB84" s="79">
        <v>0.5</v>
      </c>
      <c r="CC84" s="79">
        <v>0.5</v>
      </c>
      <c r="CD84" s="79">
        <v>1.5</v>
      </c>
      <c r="CE84" s="79">
        <v>2.5</v>
      </c>
      <c r="CF84" s="79">
        <v>2</v>
      </c>
      <c r="CG84" s="79">
        <v>0.5</v>
      </c>
      <c r="CH84" s="79">
        <v>0.5</v>
      </c>
      <c r="CI84" s="79">
        <v>0.5</v>
      </c>
      <c r="CJ84" s="79">
        <v>0.5</v>
      </c>
      <c r="CK84" s="79">
        <v>0.5</v>
      </c>
      <c r="CL84" s="79">
        <v>0.5</v>
      </c>
      <c r="CM84" s="79">
        <v>0.5</v>
      </c>
      <c r="CN84" s="79">
        <v>0.5</v>
      </c>
      <c r="CO84" s="79">
        <v>0.5</v>
      </c>
      <c r="CP84" s="79">
        <v>0.5</v>
      </c>
      <c r="CQ84" s="79">
        <v>0.5</v>
      </c>
      <c r="CR84" s="79">
        <v>0.5</v>
      </c>
      <c r="CS84" s="79">
        <v>0.5</v>
      </c>
      <c r="CT84" s="79">
        <v>0.5</v>
      </c>
      <c r="CU84" s="79">
        <v>0.5</v>
      </c>
      <c r="CV84" s="79">
        <v>0.5</v>
      </c>
      <c r="CW84" s="79">
        <v>0.5</v>
      </c>
      <c r="CX84" s="79">
        <v>0.5</v>
      </c>
      <c r="CY84" s="79">
        <v>0.5</v>
      </c>
      <c r="CZ84" s="79">
        <v>0.5</v>
      </c>
      <c r="DA84" s="79">
        <v>0.5</v>
      </c>
      <c r="DB84" s="79">
        <v>0.5</v>
      </c>
      <c r="DC84" s="79">
        <v>0.5</v>
      </c>
      <c r="DD84" s="79">
        <v>0.5</v>
      </c>
      <c r="DE84" s="79">
        <v>0.5</v>
      </c>
      <c r="DF84" s="79">
        <v>0.5</v>
      </c>
      <c r="DG84" s="79">
        <v>0.5</v>
      </c>
      <c r="DH84" s="79">
        <v>0.5</v>
      </c>
      <c r="DI84" s="79">
        <v>0.5</v>
      </c>
      <c r="DJ84" s="79">
        <v>0.5</v>
      </c>
      <c r="DK84" s="79">
        <v>0.5</v>
      </c>
      <c r="DL84" s="79">
        <v>0.5</v>
      </c>
      <c r="DM84" s="79">
        <v>0.5</v>
      </c>
      <c r="DN84" s="79">
        <v>0.5</v>
      </c>
      <c r="DO84" s="79">
        <v>0.5</v>
      </c>
      <c r="DP84" s="79">
        <v>0.5</v>
      </c>
      <c r="DQ84" s="79">
        <v>0.5</v>
      </c>
      <c r="DR84" s="79">
        <v>0.5</v>
      </c>
      <c r="DS84" s="79">
        <v>0.5</v>
      </c>
      <c r="DT84" s="79">
        <v>0.5</v>
      </c>
      <c r="DU84" s="79">
        <v>0.5</v>
      </c>
      <c r="DV84" s="79">
        <v>0.5</v>
      </c>
      <c r="DW84" s="79">
        <v>0.5</v>
      </c>
      <c r="DX84" s="79">
        <v>0.5</v>
      </c>
      <c r="DY84" s="79">
        <v>0.5</v>
      </c>
      <c r="DZ84" s="79">
        <v>0.5</v>
      </c>
      <c r="EA84" s="79">
        <v>0.5</v>
      </c>
      <c r="EB84" s="79">
        <v>0.5</v>
      </c>
      <c r="EC84" s="79">
        <v>0.5</v>
      </c>
      <c r="ED84" s="79">
        <v>0.5</v>
      </c>
      <c r="EE84" s="79">
        <v>0.5</v>
      </c>
      <c r="EF84" s="79">
        <v>0.5</v>
      </c>
      <c r="EG84" s="79">
        <v>0.5</v>
      </c>
      <c r="EH84" s="79">
        <v>0.5</v>
      </c>
      <c r="EI84" s="79">
        <v>0.5</v>
      </c>
      <c r="EJ84" s="79">
        <v>0.5</v>
      </c>
      <c r="EK84" s="79">
        <v>0.5</v>
      </c>
      <c r="EL84" s="79">
        <v>0.5</v>
      </c>
      <c r="EM84" s="79">
        <v>0.5</v>
      </c>
      <c r="EN84" s="79">
        <v>0.5</v>
      </c>
      <c r="EO84" s="79">
        <v>0.5</v>
      </c>
      <c r="EP84" s="79">
        <v>0.5</v>
      </c>
      <c r="EQ84" s="79">
        <v>0.5</v>
      </c>
      <c r="ER84" s="79">
        <v>0.5</v>
      </c>
      <c r="ES84" s="79">
        <v>0.5</v>
      </c>
      <c r="ET84" s="79">
        <v>0.5</v>
      </c>
      <c r="EU84" s="79">
        <v>0.5</v>
      </c>
      <c r="EV84" s="79">
        <v>0.5</v>
      </c>
      <c r="EW84" s="79">
        <v>0.5</v>
      </c>
      <c r="EX84" s="79">
        <v>0.5</v>
      </c>
      <c r="EY84" s="79">
        <v>0.5</v>
      </c>
      <c r="EZ84" s="79">
        <v>0.5</v>
      </c>
      <c r="FA84" s="79">
        <v>0.5</v>
      </c>
      <c r="FB84" s="79">
        <v>0.5</v>
      </c>
      <c r="FC84" s="79">
        <v>0.5</v>
      </c>
      <c r="FD84" s="79">
        <v>0.5</v>
      </c>
      <c r="FE84" s="79">
        <v>0.5</v>
      </c>
      <c r="FF84" s="79">
        <v>0.5</v>
      </c>
      <c r="FG84" s="79">
        <v>0.5</v>
      </c>
      <c r="FH84" s="79">
        <v>0.5</v>
      </c>
      <c r="FI84" s="79">
        <v>0.5</v>
      </c>
      <c r="FJ84" s="79">
        <v>0.5</v>
      </c>
      <c r="FK84" s="79">
        <v>0.5</v>
      </c>
      <c r="FL84" s="79">
        <v>0.5</v>
      </c>
      <c r="FM84" s="79">
        <v>0.5</v>
      </c>
      <c r="FN84" s="79">
        <v>0.5</v>
      </c>
      <c r="FO84" s="79">
        <v>0.5</v>
      </c>
      <c r="FP84" s="79">
        <v>0.5</v>
      </c>
      <c r="FQ84" s="79">
        <v>0.5</v>
      </c>
      <c r="FR84" s="79">
        <v>0.5</v>
      </c>
      <c r="FS84" s="79">
        <v>0.5</v>
      </c>
      <c r="FT84" s="79">
        <v>0.5</v>
      </c>
      <c r="FU84" s="79">
        <v>0.5</v>
      </c>
      <c r="FV84" s="79">
        <v>0.5</v>
      </c>
      <c r="FW84" s="79">
        <v>0.5</v>
      </c>
      <c r="FX84" s="79">
        <v>0.5</v>
      </c>
      <c r="FY84" s="79">
        <v>0.5</v>
      </c>
      <c r="FZ84" s="79">
        <v>0.5</v>
      </c>
      <c r="GA84" s="79">
        <v>0.5</v>
      </c>
      <c r="GB84" s="79">
        <v>0.5</v>
      </c>
      <c r="GC84" s="79">
        <v>0.5</v>
      </c>
      <c r="GD84" s="79">
        <v>0.5</v>
      </c>
      <c r="GE84" s="79">
        <v>0.5</v>
      </c>
      <c r="GF84" s="79">
        <v>0.5</v>
      </c>
      <c r="GG84" s="79">
        <v>0.5</v>
      </c>
      <c r="GH84" s="79">
        <v>0.5</v>
      </c>
      <c r="GI84" s="79">
        <v>0.5</v>
      </c>
      <c r="GJ84" s="79">
        <v>0.5</v>
      </c>
      <c r="GK84" s="79">
        <v>0.5</v>
      </c>
      <c r="GL84" s="79">
        <v>0.5</v>
      </c>
      <c r="GM84" s="79">
        <v>0.5</v>
      </c>
      <c r="GN84" s="79">
        <v>0.5</v>
      </c>
      <c r="GO84" s="79">
        <v>0.5</v>
      </c>
      <c r="GP84" s="79">
        <v>0.5</v>
      </c>
      <c r="GQ84" s="79">
        <v>0.5</v>
      </c>
      <c r="GR84" s="79">
        <v>0.5</v>
      </c>
      <c r="GS84" s="79">
        <v>0.5</v>
      </c>
      <c r="GT84" s="79">
        <v>0.5</v>
      </c>
      <c r="GU84" s="79">
        <v>0.5</v>
      </c>
      <c r="GV84" s="79">
        <v>0.5</v>
      </c>
      <c r="GW84" s="79">
        <v>0.5</v>
      </c>
      <c r="GX84" s="79">
        <v>0.5</v>
      </c>
      <c r="GY84" s="79">
        <v>0.5</v>
      </c>
      <c r="GZ84" s="79">
        <v>0.5</v>
      </c>
      <c r="HA84" s="79">
        <v>0.5</v>
      </c>
      <c r="HB84" s="79">
        <v>0.5</v>
      </c>
      <c r="HC84" s="79">
        <v>0.5</v>
      </c>
      <c r="HD84" s="79">
        <v>0.5</v>
      </c>
      <c r="HE84" s="79">
        <v>0.5</v>
      </c>
      <c r="HF84" s="79">
        <v>0.5</v>
      </c>
      <c r="HG84" s="79">
        <v>0.5</v>
      </c>
      <c r="HH84" s="79">
        <v>0.5</v>
      </c>
      <c r="HI84" s="79">
        <v>0.5</v>
      </c>
      <c r="HJ84" s="79">
        <v>0.5</v>
      </c>
      <c r="HK84" s="79">
        <v>0.5</v>
      </c>
      <c r="HL84" s="79">
        <v>0.5</v>
      </c>
      <c r="HM84" s="79">
        <v>0.5</v>
      </c>
      <c r="HN84" s="79">
        <v>0.5</v>
      </c>
      <c r="HO84" s="79">
        <v>0.5</v>
      </c>
      <c r="HP84" s="79">
        <v>0.5</v>
      </c>
      <c r="HQ84" s="79">
        <v>0.5</v>
      </c>
      <c r="HR84" s="79">
        <v>0.5</v>
      </c>
      <c r="HS84" s="79">
        <v>0.5</v>
      </c>
      <c r="HT84" s="79">
        <v>0.5</v>
      </c>
      <c r="HU84" s="79">
        <v>0.5</v>
      </c>
      <c r="HV84" s="79">
        <v>0.5</v>
      </c>
      <c r="HW84" s="79">
        <v>0.5</v>
      </c>
      <c r="HX84" s="79">
        <v>0.5</v>
      </c>
      <c r="HY84" s="79">
        <v>0.5</v>
      </c>
      <c r="HZ84" s="79">
        <v>0.5</v>
      </c>
      <c r="IA84" s="79">
        <v>0.5</v>
      </c>
      <c r="IB84" s="79">
        <v>0.5</v>
      </c>
      <c r="IC84" s="79">
        <v>0.5</v>
      </c>
      <c r="ID84" s="79">
        <v>0.5</v>
      </c>
      <c r="IE84" s="79">
        <v>0.5</v>
      </c>
      <c r="IF84" s="79">
        <v>0.5</v>
      </c>
      <c r="IG84" s="79">
        <v>0.5</v>
      </c>
      <c r="IH84" s="79">
        <v>0.5</v>
      </c>
      <c r="II84" s="80">
        <v>0.5</v>
      </c>
      <c r="IJ84" s="80">
        <v>0.5</v>
      </c>
      <c r="IK84" s="80">
        <v>0.5</v>
      </c>
      <c r="IL84" s="80">
        <v>0.5</v>
      </c>
      <c r="IM84" s="80">
        <v>0.5</v>
      </c>
      <c r="IN84" s="80">
        <v>0.5</v>
      </c>
      <c r="IO84" s="80">
        <v>0.5</v>
      </c>
      <c r="IP84" s="80">
        <v>0.5</v>
      </c>
      <c r="IQ84" s="80">
        <v>0.5</v>
      </c>
      <c r="IR84" s="360">
        <v>0.5</v>
      </c>
      <c r="IS84" s="80">
        <v>0.5</v>
      </c>
      <c r="IT84" s="80">
        <v>0.5</v>
      </c>
    </row>
    <row r="85" spans="1:260"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3">
        <v>0</v>
      </c>
      <c r="IS85" s="332">
        <v>0</v>
      </c>
      <c r="IT85" s="332">
        <v>0</v>
      </c>
      <c r="IU85" s="316">
        <f>AVERAGE(IT84:IT85)</f>
        <v>0.25</v>
      </c>
      <c r="IY85" s="343"/>
      <c r="IZ85" s="343"/>
    </row>
    <row r="86" spans="1:260" s="277" customFormat="1" ht="13.5">
      <c r="A86" s="321"/>
      <c r="IU86" s="171"/>
    </row>
    <row r="87" spans="1:260" s="67" customFormat="1" ht="15" customHeight="1">
      <c r="A87" s="59" t="s">
        <v>131</v>
      </c>
      <c r="IU87" s="68"/>
    </row>
    <row r="88" spans="1:260"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v>10</v>
      </c>
      <c r="IN88" s="63">
        <v>10</v>
      </c>
      <c r="IO88" s="63">
        <v>0</v>
      </c>
      <c r="IP88" s="63">
        <v>0</v>
      </c>
      <c r="IQ88" s="63">
        <v>0</v>
      </c>
      <c r="IR88" s="361">
        <f>AVERAGE([1]CongestionIndex!$C$186:$D$186)</f>
        <v>0</v>
      </c>
      <c r="IS88" s="63">
        <v>2</v>
      </c>
      <c r="IT88" s="63">
        <f>AVERAGE(CongestionIndex!$C$186:$D$186)</f>
        <v>7.5</v>
      </c>
    </row>
    <row r="89" spans="1:260"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4.5</v>
      </c>
      <c r="IJ89" s="63">
        <v>6</v>
      </c>
      <c r="IK89" s="63">
        <v>4</v>
      </c>
      <c r="IL89" s="63">
        <v>2</v>
      </c>
      <c r="IM89" s="63">
        <v>2.5</v>
      </c>
      <c r="IN89" s="63">
        <v>0</v>
      </c>
      <c r="IO89" s="63">
        <v>2</v>
      </c>
      <c r="IP89" s="63">
        <v>0</v>
      </c>
      <c r="IQ89" s="63">
        <v>2.5</v>
      </c>
      <c r="IR89" s="361">
        <f>AVERAGE([1]CongestionIndex!$C$187:$D$187)</f>
        <v>0.5</v>
      </c>
      <c r="IS89" s="63">
        <v>2</v>
      </c>
      <c r="IT89" s="63">
        <f>AVERAGE(CongestionIndex!$C$187:$D$187)</f>
        <v>4.5</v>
      </c>
    </row>
    <row r="90" spans="1:260" s="13" customFormat="1" ht="14.25" customHeight="1">
      <c r="A90" s="69" t="s">
        <v>627</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19">
        <v>5</v>
      </c>
      <c r="IH90" s="119">
        <v>5</v>
      </c>
      <c r="II90" s="63">
        <v>5</v>
      </c>
      <c r="IJ90" s="63">
        <v>5</v>
      </c>
      <c r="IK90" s="63">
        <v>5</v>
      </c>
      <c r="IL90" s="63">
        <v>0</v>
      </c>
      <c r="IM90" s="63">
        <v>0</v>
      </c>
      <c r="IN90" s="63">
        <v>13.5</v>
      </c>
      <c r="IO90" s="63">
        <v>0</v>
      </c>
      <c r="IP90" s="63">
        <v>0</v>
      </c>
      <c r="IQ90" s="63">
        <v>0</v>
      </c>
      <c r="IR90" s="361">
        <f>AVERAGE([1]CongestionIndex!$C$188:$D$188)</f>
        <v>0</v>
      </c>
      <c r="IS90" s="63">
        <v>0</v>
      </c>
      <c r="IT90" s="63">
        <f>AVERAGE(CongestionIndex!$C$188:$D$188)</f>
        <v>0</v>
      </c>
    </row>
    <row r="91" spans="1:260" s="70" customFormat="1" ht="14.25" customHeight="1">
      <c r="A91" s="69" t="s">
        <v>628</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v>0</v>
      </c>
      <c r="IN91" s="63">
        <v>10</v>
      </c>
      <c r="IO91" s="63">
        <v>0</v>
      </c>
      <c r="IP91" s="63">
        <v>0</v>
      </c>
      <c r="IQ91" s="63">
        <v>0</v>
      </c>
      <c r="IR91" s="361">
        <f>AVERAGE([1]CongestionIndex!$C$189:$D$189)</f>
        <v>0</v>
      </c>
      <c r="IS91" s="63">
        <v>0</v>
      </c>
      <c r="IT91" s="63">
        <f>AVERAGE(CongestionIndex!$C$189:$D$189)</f>
        <v>0</v>
      </c>
    </row>
    <row r="92" spans="1:260"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v>0</v>
      </c>
      <c r="IN92" s="63">
        <v>10</v>
      </c>
      <c r="IO92" s="63">
        <v>0</v>
      </c>
      <c r="IP92" s="63">
        <v>3</v>
      </c>
      <c r="IQ92" s="63">
        <v>0</v>
      </c>
      <c r="IR92" s="361">
        <f>AVERAGE([1]CongestionIndex!$C$190:$D$190)</f>
        <v>0</v>
      </c>
      <c r="IS92" s="63">
        <v>0</v>
      </c>
      <c r="IT92" s="63">
        <f>AVERAGE(CongestionIndex!$C$190:$D$190)</f>
        <v>0</v>
      </c>
      <c r="IU92" s="62">
        <f>SUM(IT88:IT99)/12</f>
        <v>1.4583333333333333</v>
      </c>
      <c r="IV92" s="62">
        <f>SUM(IS88:IS99)/12</f>
        <v>0.58333333333333337</v>
      </c>
      <c r="IW92" s="160">
        <f>IU92-IV92</f>
        <v>0.87499999999999989</v>
      </c>
    </row>
    <row r="93" spans="1:260"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v>2</v>
      </c>
      <c r="IN93" s="63">
        <v>0</v>
      </c>
      <c r="IO93" s="63">
        <v>1</v>
      </c>
      <c r="IP93" s="63">
        <v>1.5</v>
      </c>
      <c r="IQ93" s="63">
        <v>1</v>
      </c>
      <c r="IR93" s="361">
        <f>AVERAGE([1]CongestionIndex!$C$191:$D$191)</f>
        <v>1.5</v>
      </c>
      <c r="IS93" s="63">
        <v>3</v>
      </c>
      <c r="IT93" s="63">
        <f>AVERAGE(CongestionIndex!$C$191:$D$191)</f>
        <v>1.5</v>
      </c>
    </row>
    <row r="94" spans="1:260"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v>0</v>
      </c>
      <c r="IN94" s="63">
        <v>0</v>
      </c>
      <c r="IO94" s="63">
        <v>0</v>
      </c>
      <c r="IP94" s="63">
        <v>0</v>
      </c>
      <c r="IQ94" s="63">
        <v>0</v>
      </c>
      <c r="IR94" s="361">
        <f>AVERAGE([1]CongestionIndex!$C$192:$D$192)</f>
        <v>0</v>
      </c>
      <c r="IS94" s="63">
        <v>0</v>
      </c>
      <c r="IT94" s="63">
        <f>AVERAGE(CongestionIndex!$C$192:$D$192)</f>
        <v>0</v>
      </c>
    </row>
    <row r="95" spans="1:260"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v>8</v>
      </c>
      <c r="IN95" s="63">
        <v>8</v>
      </c>
      <c r="IO95" s="63">
        <v>2.5</v>
      </c>
      <c r="IP95" s="63">
        <v>6</v>
      </c>
      <c r="IQ95" s="63">
        <v>0.5</v>
      </c>
      <c r="IR95" s="361">
        <f>AVERAGE([1]CongestionIndex!$C$193:$D$193)</f>
        <v>2.5</v>
      </c>
      <c r="IS95" s="63">
        <v>0</v>
      </c>
      <c r="IT95" s="63">
        <f>AVERAGE(CongestionIndex!$C$193:$D$193)</f>
        <v>3.5</v>
      </c>
    </row>
    <row r="96" spans="1:260" s="13" customFormat="1" ht="20.25" customHeight="1">
      <c r="A96" s="69" t="s">
        <v>629</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v>0</v>
      </c>
      <c r="IN96" s="63">
        <v>0</v>
      </c>
      <c r="IO96" s="63">
        <v>0</v>
      </c>
      <c r="IP96" s="63">
        <v>0</v>
      </c>
      <c r="IQ96" s="63">
        <v>0</v>
      </c>
      <c r="IR96" s="361">
        <f>AVERAGE([1]CongestionIndex!$C$194:$D$194)</f>
        <v>0</v>
      </c>
      <c r="IS96" s="63">
        <v>0</v>
      </c>
      <c r="IT96" s="63">
        <f>AVERAGE(CongestionIndex!$C$194:$D$194)</f>
        <v>0</v>
      </c>
    </row>
    <row r="97" spans="1:269" s="13" customFormat="1" ht="15" customHeight="1">
      <c r="A97" s="69" t="s">
        <v>630</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v>0.5</v>
      </c>
      <c r="IN97" s="63">
        <v>10</v>
      </c>
      <c r="IO97" s="63">
        <v>3.5</v>
      </c>
      <c r="IP97" s="63">
        <v>1</v>
      </c>
      <c r="IQ97" s="63">
        <v>3.5</v>
      </c>
      <c r="IR97" s="361">
        <f>AVERAGE([1]CongestionIndex!$C$195:$D$195)</f>
        <v>1.5</v>
      </c>
      <c r="IS97" s="63">
        <v>0</v>
      </c>
      <c r="IT97" s="63">
        <f>AVERAGE(CongestionIndex!$C$195:$D$195)</f>
        <v>0.5</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v>0</v>
      </c>
      <c r="IN98" s="63">
        <v>0</v>
      </c>
      <c r="IO98" s="63">
        <v>0</v>
      </c>
      <c r="IP98" s="63">
        <v>0</v>
      </c>
      <c r="IQ98" s="63">
        <v>0</v>
      </c>
      <c r="IR98" s="361">
        <f>AVERAGE([1]CongestionIndex!$C$196:$D$196)</f>
        <v>0</v>
      </c>
      <c r="IS98" s="63">
        <v>0</v>
      </c>
      <c r="IT98" s="63">
        <f>AVERAGE(CongestionIndex!$C$196:$D$196)</f>
        <v>0</v>
      </c>
    </row>
    <row r="99" spans="1:269" s="13" customFormat="1" ht="14.25" customHeight="1">
      <c r="A99" s="69" t="s">
        <v>631</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c r="IN99" s="63">
        <v>0</v>
      </c>
      <c r="IO99" s="63">
        <v>0</v>
      </c>
      <c r="IP99" s="63">
        <v>0</v>
      </c>
      <c r="IQ99" s="63">
        <v>0</v>
      </c>
      <c r="IR99" s="361">
        <v>0</v>
      </c>
      <c r="IS99" s="63">
        <v>0</v>
      </c>
      <c r="IT99" s="63">
        <v>0</v>
      </c>
    </row>
    <row r="100" spans="1:269" s="70" customFormat="1" ht="14.25" customHeight="1">
      <c r="A100" s="69"/>
      <c r="AO100" s="71"/>
      <c r="AP100" s="71"/>
      <c r="AQ100" s="71"/>
      <c r="AR100" s="71"/>
      <c r="AT100" s="71"/>
      <c r="IR100" s="362"/>
      <c r="IU100" s="73"/>
    </row>
    <row r="101" spans="1:269" s="12" customFormat="1" ht="13.5">
      <c r="A101" s="59" t="s">
        <v>611</v>
      </c>
      <c r="IR101" s="354"/>
      <c r="IU101" s="63"/>
      <c r="IV101" s="79"/>
      <c r="IW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3">
        <v>0</v>
      </c>
      <c r="IH102" s="113">
        <v>0</v>
      </c>
      <c r="II102" s="80">
        <v>2</v>
      </c>
      <c r="IJ102" s="63">
        <v>2</v>
      </c>
      <c r="IK102" s="63">
        <v>2</v>
      </c>
      <c r="IL102" s="63">
        <v>2</v>
      </c>
      <c r="IM102" s="63">
        <f>AVERAGE(CongestionIndex!C203:D203)</f>
        <v>0</v>
      </c>
      <c r="IN102" s="63">
        <v>0</v>
      </c>
      <c r="IO102" s="63">
        <v>0</v>
      </c>
      <c r="IP102" s="63">
        <v>0</v>
      </c>
      <c r="IQ102" s="63">
        <v>0</v>
      </c>
      <c r="IR102" s="361">
        <f>AVERAGE([1]CongestionIndex!$C$203:$D$203)</f>
        <v>0</v>
      </c>
      <c r="IS102" s="63">
        <v>0</v>
      </c>
      <c r="IT102" s="63">
        <f>AVERAGE(CongestionIndex!$C$203:$D$203)</f>
        <v>0</v>
      </c>
      <c r="IU102" s="154"/>
      <c r="IV102" s="172"/>
      <c r="IW102" s="172"/>
      <c r="JD102" s="172"/>
      <c r="JE102" s="172"/>
      <c r="JF102" s="172"/>
      <c r="JG102" s="172"/>
      <c r="JH102" s="172"/>
      <c r="JI102" s="172"/>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3">
        <v>8</v>
      </c>
      <c r="IH103" s="275">
        <v>8</v>
      </c>
      <c r="II103" s="284">
        <v>2.5</v>
      </c>
      <c r="IJ103" s="63">
        <v>2.5</v>
      </c>
      <c r="IK103" s="63">
        <v>3</v>
      </c>
      <c r="IL103" s="63">
        <v>3</v>
      </c>
      <c r="IM103" s="63">
        <v>2.5</v>
      </c>
      <c r="IN103" s="63">
        <v>2.5</v>
      </c>
      <c r="IO103" s="63">
        <v>2.5</v>
      </c>
      <c r="IP103" s="63">
        <v>2.5</v>
      </c>
      <c r="IQ103" s="63">
        <v>2.5</v>
      </c>
      <c r="IR103" s="361">
        <f>AVERAGE([1]CongestionIndex!$C$204:$D$204)</f>
        <v>2</v>
      </c>
      <c r="IS103" s="63">
        <v>2</v>
      </c>
      <c r="IT103" s="63">
        <f>AVERAGE(CongestionIndex!$C$204:$D$204)</f>
        <v>1.5</v>
      </c>
      <c r="IU103" s="153">
        <f>SUM(IT102:IT104)/3</f>
        <v>0.66666666666666663</v>
      </c>
      <c r="IV103" s="62">
        <f>SUM(IS102:IS104)/3</f>
        <v>0.83333333333333337</v>
      </c>
      <c r="IW103" s="160">
        <f>IU103-IV103</f>
        <v>-0.16666666666666674</v>
      </c>
      <c r="JD103" s="173"/>
      <c r="JE103" s="173"/>
      <c r="JF103" s="173"/>
      <c r="JG103" s="173"/>
      <c r="JH103" s="173"/>
      <c r="JI103" s="173"/>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3">
        <v>1</v>
      </c>
      <c r="IH104" s="113">
        <v>1</v>
      </c>
      <c r="II104" s="171">
        <v>0.5</v>
      </c>
      <c r="IJ104" s="63">
        <v>0.5</v>
      </c>
      <c r="IK104" s="63">
        <v>0.5</v>
      </c>
      <c r="IL104" s="63">
        <v>0.5</v>
      </c>
      <c r="IM104" s="63">
        <v>0.5</v>
      </c>
      <c r="IN104" s="63">
        <v>0.5</v>
      </c>
      <c r="IO104" s="63">
        <v>0.5</v>
      </c>
      <c r="IP104" s="63">
        <v>0.5</v>
      </c>
      <c r="IQ104" s="63">
        <v>0.5</v>
      </c>
      <c r="IR104" s="361">
        <f>AVERAGE([1]CongestionIndex!$C$205:$D$205)</f>
        <v>0.5</v>
      </c>
      <c r="IS104" s="63">
        <v>0.5</v>
      </c>
      <c r="IT104" s="63">
        <f>AVERAGE(CongestionIndex!$C$205:$D$205)</f>
        <v>0.5</v>
      </c>
      <c r="IU104" s="154"/>
      <c r="IV104" s="172"/>
      <c r="IW104" s="172"/>
      <c r="JD104" s="172"/>
      <c r="JE104" s="172"/>
      <c r="JF104" s="172"/>
      <c r="JG104" s="172"/>
      <c r="JH104" s="172"/>
      <c r="JI104" s="172"/>
    </row>
    <row r="105" spans="1:269" s="12" customFormat="1" ht="13.5">
      <c r="A105" s="59"/>
      <c r="IR105" s="354"/>
      <c r="IU105" s="154"/>
      <c r="IV105" s="161"/>
      <c r="IW105" s="161"/>
      <c r="JD105" s="161"/>
      <c r="JE105" s="161"/>
      <c r="JF105" s="161"/>
      <c r="JG105" s="161"/>
      <c r="JH105" s="161"/>
      <c r="JI105" s="161"/>
    </row>
    <row r="106" spans="1:269" s="12" customFormat="1" ht="13.5">
      <c r="A106" s="59" t="s">
        <v>632</v>
      </c>
      <c r="IR106" s="354"/>
      <c r="IU106" s="154"/>
      <c r="IV106" s="161"/>
      <c r="IW106" s="161"/>
      <c r="JD106" s="161"/>
      <c r="JE106" s="161"/>
      <c r="JF106" s="161"/>
      <c r="JG106" s="161"/>
      <c r="JH106" s="161"/>
      <c r="JI106" s="161"/>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63">
        <v>0</v>
      </c>
      <c r="IO107" s="63">
        <v>0</v>
      </c>
      <c r="IP107" s="63">
        <v>0</v>
      </c>
      <c r="IQ107" s="63">
        <v>0</v>
      </c>
      <c r="IR107" s="361">
        <v>0</v>
      </c>
      <c r="IS107" s="63">
        <v>0</v>
      </c>
      <c r="IT107" s="63">
        <v>0</v>
      </c>
      <c r="IU107" s="154"/>
      <c r="IV107" s="172"/>
      <c r="IW107" s="172"/>
      <c r="JD107" s="172"/>
      <c r="JE107" s="172"/>
      <c r="JF107" s="172"/>
      <c r="JG107" s="172"/>
      <c r="JH107" s="172"/>
      <c r="JI107" s="172"/>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3">
        <v>0</v>
      </c>
      <c r="IL108" s="143">
        <v>0</v>
      </c>
      <c r="IM108" s="143">
        <v>0</v>
      </c>
      <c r="IN108" s="143">
        <v>0</v>
      </c>
      <c r="IO108" s="143">
        <v>0</v>
      </c>
      <c r="IP108" s="143">
        <v>0</v>
      </c>
      <c r="IQ108" s="143">
        <v>0</v>
      </c>
      <c r="IR108" s="143">
        <v>0</v>
      </c>
      <c r="IS108" s="143">
        <v>0</v>
      </c>
      <c r="IT108" s="143">
        <v>0</v>
      </c>
      <c r="IU108" s="154">
        <f>SUM(FM108+FM107)/2</f>
        <v>0</v>
      </c>
      <c r="IV108" s="173"/>
      <c r="IW108" s="173"/>
      <c r="JD108" s="173"/>
      <c r="JE108" s="173"/>
      <c r="JF108" s="173"/>
      <c r="JG108" s="173"/>
      <c r="JH108" s="173"/>
      <c r="JI108" s="173"/>
    </row>
    <row r="109" spans="1:269" s="12" customFormat="1" ht="13.5">
      <c r="A109" s="61"/>
      <c r="IR109" s="354"/>
      <c r="IU109" s="154"/>
      <c r="IV109" s="161"/>
      <c r="IW109" s="161"/>
      <c r="JD109" s="161"/>
      <c r="JE109" s="161"/>
      <c r="JF109" s="161"/>
      <c r="JG109" s="161"/>
      <c r="JH109" s="161"/>
      <c r="JI109" s="161"/>
    </row>
    <row r="110" spans="1:269" s="12" customFormat="1" ht="13.5">
      <c r="A110" s="59" t="s">
        <v>22</v>
      </c>
      <c r="IR110" s="354"/>
      <c r="IU110" s="154"/>
      <c r="IV110" s="161"/>
      <c r="IW110" s="161"/>
      <c r="JD110" s="161"/>
      <c r="JE110" s="161"/>
      <c r="JF110" s="161"/>
      <c r="JG110" s="161"/>
      <c r="JH110" s="161"/>
      <c r="JI110" s="161"/>
    </row>
    <row r="111" spans="1:269" s="63" customFormat="1" ht="13.5">
      <c r="A111" s="61" t="s">
        <v>633</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v>2</v>
      </c>
      <c r="IN111" s="63">
        <v>1.5</v>
      </c>
      <c r="IO111" s="63">
        <v>1</v>
      </c>
      <c r="IP111" s="63">
        <v>1</v>
      </c>
      <c r="IQ111" s="63">
        <v>1</v>
      </c>
      <c r="IR111" s="361">
        <f>AVERAGE([1]CongestionIndex!$H$113:$I$113)</f>
        <v>1.5</v>
      </c>
      <c r="IS111" s="63">
        <v>3.5</v>
      </c>
      <c r="IT111" s="63">
        <f>AVERAGE(CongestionIndex!$H$113:$I$113)</f>
        <v>4</v>
      </c>
      <c r="IU111" s="154"/>
      <c r="IV111" s="172"/>
      <c r="IW111" s="172"/>
      <c r="JD111" s="172"/>
      <c r="JE111" s="172"/>
      <c r="JF111" s="172"/>
      <c r="JG111" s="172"/>
      <c r="JH111" s="172"/>
      <c r="JI111" s="172"/>
    </row>
    <row r="112" spans="1:269">
      <c r="A112" s="61" t="s">
        <v>634</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5">
        <v>8.5</v>
      </c>
      <c r="II112" s="276">
        <v>7</v>
      </c>
      <c r="IJ112" s="63">
        <v>8</v>
      </c>
      <c r="IK112" s="63">
        <v>6.5</v>
      </c>
      <c r="IL112" s="63">
        <v>8.5</v>
      </c>
      <c r="IM112" s="63">
        <v>6.5</v>
      </c>
      <c r="IN112" s="63">
        <v>7.5</v>
      </c>
      <c r="IO112" s="63">
        <v>7.5</v>
      </c>
      <c r="IP112" s="63">
        <v>7.5</v>
      </c>
      <c r="IQ112" s="63">
        <v>7.5</v>
      </c>
      <c r="IR112" s="361">
        <f>AVERAGE([1]CongestionIndex!$H$114:$I$114)</f>
        <v>7.5</v>
      </c>
      <c r="IS112" s="63">
        <v>4.5</v>
      </c>
      <c r="IT112" s="63">
        <f>AVERAGE(CongestionIndex!$H$114:$I$114)</f>
        <v>0</v>
      </c>
      <c r="IU112" s="154">
        <f>SUM(IT111:IT112)/2</f>
        <v>2</v>
      </c>
      <c r="IV112" s="62">
        <f>SUM(IS111:IS112)/2</f>
        <v>4</v>
      </c>
      <c r="IW112" s="160">
        <f>IU112-IV112</f>
        <v>-2</v>
      </c>
      <c r="JD112" s="173"/>
      <c r="JE112" s="173"/>
      <c r="JF112" s="173"/>
      <c r="JG112" s="173"/>
      <c r="JH112" s="173"/>
      <c r="JI112" s="173"/>
    </row>
    <row r="113" spans="1:269" s="12" customFormat="1" ht="13.5">
      <c r="A113" s="61"/>
      <c r="II113" s="277"/>
      <c r="IR113" s="354"/>
      <c r="IU113" s="154"/>
      <c r="IV113" s="161"/>
      <c r="IW113" s="161"/>
      <c r="JD113" s="161"/>
      <c r="JE113" s="161"/>
      <c r="JF113" s="161"/>
      <c r="JG113" s="161"/>
      <c r="JH113" s="161"/>
      <c r="JI113" s="161"/>
    </row>
    <row r="114" spans="1:269" s="74" customFormat="1">
      <c r="A114" s="59" t="s">
        <v>29</v>
      </c>
      <c r="IR114" s="363"/>
      <c r="IU114" s="153"/>
      <c r="IV114" s="174"/>
      <c r="IW114" s="174"/>
      <c r="JD114" s="174"/>
      <c r="JE114" s="174"/>
      <c r="JF114" s="174"/>
      <c r="JG114" s="174"/>
      <c r="JH114" s="174"/>
      <c r="JI114" s="174"/>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79">
        <v>4</v>
      </c>
      <c r="IJ115" s="62">
        <v>6</v>
      </c>
      <c r="IK115" s="62">
        <v>3.5</v>
      </c>
      <c r="IL115" s="62">
        <v>0</v>
      </c>
      <c r="IM115" s="62">
        <v>0</v>
      </c>
      <c r="IN115" s="62">
        <v>0</v>
      </c>
      <c r="IO115" s="62">
        <v>0</v>
      </c>
      <c r="IP115" s="62">
        <v>0</v>
      </c>
      <c r="IQ115" s="62">
        <v>5.5</v>
      </c>
      <c r="IR115" s="356">
        <f>AVERAGE([1]CongestionIndex!$H$117:$I$117)</f>
        <v>7.5</v>
      </c>
      <c r="IS115" s="62">
        <v>4</v>
      </c>
      <c r="IT115" s="62">
        <f>AVERAGE(CongestionIndex!$H$117:$I$117)</f>
        <v>6</v>
      </c>
      <c r="IU115" s="153"/>
      <c r="IV115" s="160"/>
      <c r="IW115" s="160"/>
      <c r="JD115" s="160"/>
      <c r="JE115" s="160"/>
      <c r="JF115" s="160"/>
      <c r="JG115" s="160"/>
      <c r="JH115" s="160"/>
      <c r="JI115" s="160"/>
    </row>
    <row r="116" spans="1:269">
      <c r="A116" s="65" t="s">
        <v>635</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0">
        <v>3</v>
      </c>
      <c r="IJ116" s="62">
        <v>1</v>
      </c>
      <c r="IK116" s="62">
        <v>2</v>
      </c>
      <c r="IL116" s="62">
        <v>0</v>
      </c>
      <c r="IM116" s="62">
        <v>0</v>
      </c>
      <c r="IN116" s="62">
        <v>0</v>
      </c>
      <c r="IO116" s="62">
        <v>0</v>
      </c>
      <c r="IP116" s="62">
        <v>4</v>
      </c>
      <c r="IQ116" s="62">
        <v>5</v>
      </c>
      <c r="IR116" s="356">
        <f>AVERAGE([1]CongestionIndex!$H$118:$I$118)</f>
        <v>7</v>
      </c>
      <c r="IS116" s="62">
        <v>9</v>
      </c>
      <c r="IT116" s="62">
        <f>AVERAGE(CongestionIndex!$H$118:$I$118)</f>
        <v>5</v>
      </c>
      <c r="IU116" s="153">
        <f>SUM(IT115:IT129)/15</f>
        <v>4.5666666666666664</v>
      </c>
      <c r="IV116" s="160">
        <f>SUM(IS115:IS129)/15</f>
        <v>5.0666666666666664</v>
      </c>
      <c r="IW116" s="160">
        <f>IU116-IV116</f>
        <v>-0.5</v>
      </c>
      <c r="JD116" s="173"/>
      <c r="JE116" s="173"/>
      <c r="JF116" s="173"/>
      <c r="JG116" s="173"/>
      <c r="JH116" s="173"/>
      <c r="JI116" s="173"/>
    </row>
    <row r="117" spans="1:269" s="63" customFormat="1" ht="13.5">
      <c r="A117" s="65" t="s">
        <v>636</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0">
        <v>9.5</v>
      </c>
      <c r="IJ117" s="63">
        <v>5</v>
      </c>
      <c r="IK117" s="62">
        <v>3</v>
      </c>
      <c r="IL117" s="62">
        <v>0</v>
      </c>
      <c r="IM117" s="62">
        <v>0</v>
      </c>
      <c r="IN117" s="62">
        <v>0</v>
      </c>
      <c r="IO117" s="62">
        <v>3</v>
      </c>
      <c r="IP117" s="62">
        <v>1</v>
      </c>
      <c r="IQ117" s="62">
        <v>8</v>
      </c>
      <c r="IR117" s="356">
        <f>AVERAGE([1]CongestionIndex!$H$119:$I$119)</f>
        <v>5</v>
      </c>
      <c r="IS117" s="62">
        <v>9.5</v>
      </c>
      <c r="IT117" s="62">
        <f>AVERAGE(CongestionIndex!$H$119:$I$119)</f>
        <v>10</v>
      </c>
      <c r="IU117" s="154"/>
      <c r="IV117" s="172"/>
      <c r="IW117" s="172"/>
      <c r="JD117" s="172"/>
      <c r="JE117" s="172"/>
      <c r="JF117" s="172"/>
      <c r="JG117" s="172"/>
      <c r="JH117" s="172"/>
      <c r="JI117" s="172"/>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0">
        <v>16.5</v>
      </c>
      <c r="IJ118" s="63">
        <v>15</v>
      </c>
      <c r="IK118" s="62">
        <v>15</v>
      </c>
      <c r="IL118" s="62">
        <v>6</v>
      </c>
      <c r="IM118" s="62">
        <v>5</v>
      </c>
      <c r="IN118" s="62">
        <v>3</v>
      </c>
      <c r="IO118" s="62">
        <v>0</v>
      </c>
      <c r="IP118" s="62">
        <v>8</v>
      </c>
      <c r="IQ118" s="62">
        <v>7</v>
      </c>
      <c r="IR118" s="356">
        <f>AVERAGE([1]CongestionIndex!$H$120:$I$120)</f>
        <v>4</v>
      </c>
      <c r="IS118" s="62">
        <v>2.5</v>
      </c>
      <c r="IT118" s="62">
        <f>AVERAGE(CongestionIndex!$H$120:$I$120)</f>
        <v>6</v>
      </c>
      <c r="IU118" s="154"/>
      <c r="IV118" s="172"/>
      <c r="IW118" s="172"/>
      <c r="JD118" s="172"/>
      <c r="JE118" s="172"/>
      <c r="JF118" s="172"/>
      <c r="JG118" s="172"/>
      <c r="JH118" s="172"/>
      <c r="JI118" s="172"/>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1">
        <v>5</v>
      </c>
      <c r="IJ119" s="63">
        <v>5</v>
      </c>
      <c r="IK119" s="62">
        <v>5</v>
      </c>
      <c r="IL119" s="62">
        <v>2</v>
      </c>
      <c r="IM119" s="62">
        <v>0</v>
      </c>
      <c r="IN119" s="62">
        <v>0</v>
      </c>
      <c r="IO119" s="62">
        <v>0</v>
      </c>
      <c r="IP119" s="62">
        <v>6</v>
      </c>
      <c r="IQ119" s="62">
        <v>6</v>
      </c>
      <c r="IR119" s="356">
        <f>AVERAGE([1]CongestionIndex!$H$121:$I$121)</f>
        <v>0</v>
      </c>
      <c r="IS119" s="62">
        <v>7</v>
      </c>
      <c r="IT119" s="62">
        <f>AVERAGE(CongestionIndex!$H$121:$I$121)</f>
        <v>7</v>
      </c>
      <c r="IV119" s="171"/>
      <c r="IW119" s="171"/>
      <c r="JD119" s="171"/>
      <c r="JE119" s="171"/>
      <c r="JF119" s="171"/>
      <c r="JG119" s="171"/>
      <c r="JH119" s="171"/>
      <c r="JI119" s="171"/>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4">
        <v>7</v>
      </c>
      <c r="IJ120" s="63">
        <v>7</v>
      </c>
      <c r="IK120" s="62">
        <v>7</v>
      </c>
      <c r="IL120" s="62">
        <v>4</v>
      </c>
      <c r="IM120" s="62">
        <v>3</v>
      </c>
      <c r="IN120" s="62">
        <v>3</v>
      </c>
      <c r="IO120" s="62">
        <v>0</v>
      </c>
      <c r="IP120" s="62">
        <v>7.5</v>
      </c>
      <c r="IQ120" s="62">
        <v>3.5</v>
      </c>
      <c r="IR120" s="356">
        <f>AVERAGE([1]CongestionIndex!$H$122:$I$122)</f>
        <v>4</v>
      </c>
      <c r="IS120" s="62">
        <v>7.5</v>
      </c>
      <c r="IT120" s="62">
        <f>AVERAGE(CongestionIndex!$H$122:$I$122)</f>
        <v>6</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4">
        <v>3.5</v>
      </c>
      <c r="IJ121" s="63">
        <v>5</v>
      </c>
      <c r="IK121" s="62">
        <v>5</v>
      </c>
      <c r="IL121" s="62">
        <v>5</v>
      </c>
      <c r="IM121" s="62">
        <v>4</v>
      </c>
      <c r="IN121" s="62">
        <v>3.5</v>
      </c>
      <c r="IO121" s="62">
        <v>0</v>
      </c>
      <c r="IP121" s="62">
        <v>8</v>
      </c>
      <c r="IQ121" s="62">
        <v>7</v>
      </c>
      <c r="IR121" s="356">
        <f>AVERAGE([1]CongestionIndex!$H$123:$I$123)</f>
        <v>7</v>
      </c>
      <c r="IS121" s="62">
        <v>15</v>
      </c>
      <c r="IT121" s="62">
        <f>AVERAGE(CongestionIndex!$H$123:$I$123)</f>
        <v>8</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4">
        <v>11</v>
      </c>
      <c r="IJ122" s="63">
        <v>11</v>
      </c>
      <c r="IK122" s="62">
        <v>13</v>
      </c>
      <c r="IL122" s="62">
        <v>0</v>
      </c>
      <c r="IM122" s="62">
        <v>0</v>
      </c>
      <c r="IN122" s="62">
        <v>5</v>
      </c>
      <c r="IO122" s="62">
        <v>7.5</v>
      </c>
      <c r="IP122" s="62">
        <v>4</v>
      </c>
      <c r="IQ122" s="62">
        <v>0</v>
      </c>
      <c r="IR122" s="356">
        <f>AVERAGE([1]CongestionIndex!$H$124:$I$124)</f>
        <v>3</v>
      </c>
      <c r="IS122" s="62">
        <v>4.5</v>
      </c>
      <c r="IT122" s="62">
        <f>AVERAGE(CongestionIndex!$H$124:$I$124)</f>
        <v>1</v>
      </c>
    </row>
    <row r="123" spans="1:269" s="63" customFormat="1" ht="13.5">
      <c r="A123" s="65" t="s">
        <v>637</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4">
        <v>10.5</v>
      </c>
      <c r="IJ123" s="63">
        <v>4</v>
      </c>
      <c r="IK123" s="62">
        <v>1</v>
      </c>
      <c r="IL123" s="62">
        <v>0</v>
      </c>
      <c r="IM123" s="62">
        <v>2</v>
      </c>
      <c r="IN123" s="62">
        <v>4</v>
      </c>
      <c r="IO123" s="62">
        <v>1</v>
      </c>
      <c r="IP123" s="62">
        <v>5</v>
      </c>
      <c r="IQ123" s="62">
        <v>10</v>
      </c>
      <c r="IR123" s="356">
        <f>AVERAGE([1]CongestionIndex!$H$125:$I$125)</f>
        <v>3</v>
      </c>
      <c r="IS123" s="62">
        <v>4</v>
      </c>
      <c r="IT123" s="62">
        <f>AVERAGE(CongestionIndex!$H$125:$I$125)</f>
        <v>4</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4">
        <v>9</v>
      </c>
      <c r="IJ124" s="63">
        <v>6</v>
      </c>
      <c r="IK124" s="62">
        <v>3</v>
      </c>
      <c r="IL124" s="62">
        <v>0</v>
      </c>
      <c r="IM124" s="62">
        <v>3</v>
      </c>
      <c r="IN124" s="62">
        <v>2.5</v>
      </c>
      <c r="IO124" s="62">
        <v>0</v>
      </c>
      <c r="IP124" s="62">
        <v>1</v>
      </c>
      <c r="IQ124" s="62">
        <v>4</v>
      </c>
      <c r="IR124" s="356">
        <f>AVERAGE([1]CongestionIndex!$H$126:$I$126)</f>
        <v>8</v>
      </c>
      <c r="IS124" s="62">
        <v>8</v>
      </c>
      <c r="IT124" s="62">
        <f>AVERAGE(CongestionIndex!$H$126:$I$126)</f>
        <v>6.5</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4">
        <v>10.5</v>
      </c>
      <c r="IJ125" s="63">
        <v>3</v>
      </c>
      <c r="IK125" s="62">
        <v>2</v>
      </c>
      <c r="IL125" s="62">
        <v>7</v>
      </c>
      <c r="IM125" s="62">
        <v>0</v>
      </c>
      <c r="IN125" s="62">
        <v>4</v>
      </c>
      <c r="IO125" s="62">
        <v>0</v>
      </c>
      <c r="IP125" s="62">
        <v>3</v>
      </c>
      <c r="IQ125" s="62">
        <v>0</v>
      </c>
      <c r="IR125" s="356">
        <f>AVERAGE([1]CongestionIndex!$H$127:$I$127)</f>
        <v>3</v>
      </c>
      <c r="IS125" s="62">
        <v>2</v>
      </c>
      <c r="IT125" s="62">
        <f>AVERAGE(CongestionIndex!$H$127:$I$127)</f>
        <v>6</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4">
        <v>5.5</v>
      </c>
      <c r="IJ126" s="63">
        <v>5</v>
      </c>
      <c r="IK126" s="62">
        <v>5.5</v>
      </c>
      <c r="IL126" s="62">
        <v>4</v>
      </c>
      <c r="IM126" s="62">
        <v>5</v>
      </c>
      <c r="IN126" s="62">
        <v>0</v>
      </c>
      <c r="IO126" s="62">
        <v>0</v>
      </c>
      <c r="IP126" s="62">
        <v>3</v>
      </c>
      <c r="IQ126" s="62">
        <v>0</v>
      </c>
      <c r="IR126" s="356">
        <f>AVERAGE([1]CongestionIndex!$H$128:$I$128)</f>
        <v>5</v>
      </c>
      <c r="IS126" s="62">
        <v>3</v>
      </c>
      <c r="IT126" s="62">
        <f>AVERAGE(CongestionIndex!$H$128:$I$128)</f>
        <v>3</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4">
        <v>10.5</v>
      </c>
      <c r="IJ127" s="63">
        <v>4</v>
      </c>
      <c r="IK127" s="62">
        <v>23</v>
      </c>
      <c r="IL127" s="62">
        <v>23</v>
      </c>
      <c r="IM127" s="62">
        <v>23</v>
      </c>
      <c r="IN127" s="62">
        <v>0</v>
      </c>
      <c r="IO127" s="62">
        <v>0</v>
      </c>
      <c r="IP127" s="62">
        <v>0</v>
      </c>
      <c r="IQ127" s="62">
        <v>0</v>
      </c>
      <c r="IR127" s="356">
        <f>AVERAGE([1]CongestionIndex!$H$129:$I$129)</f>
        <v>0</v>
      </c>
      <c r="IS127" s="62">
        <v>0</v>
      </c>
      <c r="IT127" s="62">
        <f>AVERAGE(CongestionIndex!$H$129:$I$129)</f>
        <v>0</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4">
        <v>23</v>
      </c>
      <c r="IJ128" s="63">
        <v>23</v>
      </c>
      <c r="IK128" s="62">
        <v>0</v>
      </c>
      <c r="IL128" s="62">
        <v>0</v>
      </c>
      <c r="IM128" s="62">
        <v>0</v>
      </c>
      <c r="IN128" s="62">
        <v>0</v>
      </c>
      <c r="IO128" s="62">
        <v>0</v>
      </c>
      <c r="IP128" s="62">
        <v>0</v>
      </c>
      <c r="IQ128" s="62">
        <v>0</v>
      </c>
      <c r="IR128" s="356">
        <f>AVERAGE([1]CongestionIndex!$H$130:$I$130)</f>
        <v>0</v>
      </c>
      <c r="IS128" s="62">
        <v>0</v>
      </c>
      <c r="IT128" s="62">
        <f>AVERAGE(CongestionIndex!$H$130:$I$130)</f>
        <v>0</v>
      </c>
    </row>
    <row r="129" spans="1:260"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4">
        <v>0</v>
      </c>
      <c r="IH129" s="77">
        <v>0</v>
      </c>
      <c r="II129" s="114">
        <v>1.5</v>
      </c>
      <c r="IJ129" s="63">
        <v>0</v>
      </c>
      <c r="IK129" s="62">
        <v>0</v>
      </c>
      <c r="IL129" s="62">
        <v>0</v>
      </c>
      <c r="IM129" s="62">
        <v>0</v>
      </c>
      <c r="IN129" s="62">
        <v>0</v>
      </c>
      <c r="IO129" s="62">
        <v>0</v>
      </c>
      <c r="IP129" s="62">
        <v>0</v>
      </c>
      <c r="IQ129" s="62">
        <v>0</v>
      </c>
      <c r="IR129" s="356">
        <f>AVERAGE([1]CongestionIndex!$H$131:$I$131)</f>
        <v>0</v>
      </c>
      <c r="IS129" s="62">
        <v>0</v>
      </c>
      <c r="IT129" s="62">
        <f>AVERAGE(CongestionIndex!$H$131:$I$131)</f>
        <v>0</v>
      </c>
    </row>
    <row r="130" spans="1:260" s="12" customFormat="1" ht="13.5">
      <c r="A130" s="61"/>
      <c r="IG130" s="115"/>
      <c r="IH130" s="115"/>
      <c r="IR130" s="354"/>
      <c r="IU130" s="63"/>
    </row>
    <row r="131" spans="1:260" s="12" customFormat="1" ht="13.5">
      <c r="A131" s="59" t="s">
        <v>15</v>
      </c>
      <c r="IG131" s="116"/>
      <c r="IH131" s="116"/>
      <c r="IR131" s="354"/>
      <c r="IU131" s="63"/>
    </row>
    <row r="132" spans="1:260"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6">
        <v>0</v>
      </c>
      <c r="II132" s="63">
        <v>0</v>
      </c>
      <c r="IJ132" s="63">
        <v>0</v>
      </c>
      <c r="IK132" s="63">
        <v>0</v>
      </c>
      <c r="IL132" s="63">
        <v>0</v>
      </c>
      <c r="IM132" s="63">
        <v>0</v>
      </c>
      <c r="IN132" s="63">
        <v>0</v>
      </c>
      <c r="IO132" s="63">
        <v>0</v>
      </c>
      <c r="IP132" s="63">
        <v>0</v>
      </c>
      <c r="IQ132" s="63">
        <v>0</v>
      </c>
      <c r="IR132" s="361">
        <v>0</v>
      </c>
      <c r="IS132" s="63">
        <v>0</v>
      </c>
      <c r="IT132" s="63">
        <v>0</v>
      </c>
    </row>
    <row r="133" spans="1:260">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6">
        <v>0</v>
      </c>
      <c r="IH133" s="116">
        <v>0</v>
      </c>
      <c r="II133" s="63">
        <v>0</v>
      </c>
      <c r="IJ133" s="63">
        <v>0</v>
      </c>
      <c r="IK133" s="63">
        <v>0</v>
      </c>
      <c r="IL133" s="63">
        <v>0</v>
      </c>
      <c r="IM133" s="63">
        <v>0</v>
      </c>
      <c r="IN133" s="63">
        <v>0</v>
      </c>
      <c r="IO133" s="63">
        <v>0</v>
      </c>
      <c r="IP133" s="63">
        <v>0</v>
      </c>
      <c r="IQ133" s="63">
        <v>0</v>
      </c>
      <c r="IR133" s="361">
        <v>0</v>
      </c>
      <c r="IS133" s="63">
        <v>0</v>
      </c>
      <c r="IT133" s="63">
        <v>0</v>
      </c>
      <c r="IU133" s="62">
        <f>SUM(IT132:IT135)/4</f>
        <v>0</v>
      </c>
    </row>
    <row r="134" spans="1:260"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6">
        <v>0</v>
      </c>
      <c r="IH134" s="116">
        <v>0</v>
      </c>
      <c r="II134" s="63">
        <v>0</v>
      </c>
      <c r="IJ134" s="63">
        <v>0</v>
      </c>
      <c r="IK134" s="63">
        <v>0</v>
      </c>
      <c r="IL134" s="63">
        <v>0</v>
      </c>
      <c r="IM134" s="63">
        <v>0</v>
      </c>
      <c r="IN134" s="63">
        <v>0</v>
      </c>
      <c r="IO134" s="63">
        <v>0</v>
      </c>
      <c r="IP134" s="63">
        <v>0</v>
      </c>
      <c r="IQ134" s="63">
        <v>0</v>
      </c>
      <c r="IR134" s="361">
        <v>0</v>
      </c>
      <c r="IS134" s="63">
        <v>0</v>
      </c>
      <c r="IT134" s="63">
        <v>0</v>
      </c>
    </row>
    <row r="135" spans="1:260"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6">
        <v>0</v>
      </c>
      <c r="IH135" s="116">
        <v>0</v>
      </c>
      <c r="II135" s="63">
        <v>0</v>
      </c>
      <c r="IJ135" s="63">
        <v>0</v>
      </c>
      <c r="IK135" s="63">
        <v>0</v>
      </c>
      <c r="IL135" s="63">
        <v>0</v>
      </c>
      <c r="IM135" s="63">
        <v>0</v>
      </c>
      <c r="IN135" s="63">
        <v>0</v>
      </c>
      <c r="IO135" s="63">
        <v>0</v>
      </c>
      <c r="IP135" s="63">
        <v>0</v>
      </c>
      <c r="IQ135" s="63">
        <v>0</v>
      </c>
      <c r="IR135" s="361">
        <v>0</v>
      </c>
      <c r="IS135" s="63">
        <v>0</v>
      </c>
      <c r="IT135" s="63">
        <v>0</v>
      </c>
    </row>
    <row r="136" spans="1:260" s="12" customFormat="1" ht="13.5">
      <c r="A136" s="61"/>
      <c r="IG136" s="116"/>
      <c r="IH136" s="116"/>
      <c r="IR136" s="354"/>
      <c r="IU136" s="63"/>
    </row>
    <row r="137" spans="1:260" s="12" customFormat="1" ht="13.5">
      <c r="A137" s="59" t="s">
        <v>72</v>
      </c>
      <c r="IG137" s="116"/>
      <c r="IH137" s="116"/>
      <c r="IR137" s="354"/>
      <c r="IU137" s="63"/>
    </row>
    <row r="138" spans="1:260">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6">
        <v>0</v>
      </c>
      <c r="IH138" s="116">
        <v>0</v>
      </c>
      <c r="II138" s="63">
        <v>0</v>
      </c>
      <c r="IJ138" s="144">
        <v>0</v>
      </c>
      <c r="IK138" s="63">
        <v>0</v>
      </c>
      <c r="IL138" s="63">
        <v>0</v>
      </c>
      <c r="IM138" s="63">
        <v>0</v>
      </c>
      <c r="IN138" s="63">
        <v>0</v>
      </c>
      <c r="IO138" s="63">
        <v>0</v>
      </c>
      <c r="IP138" s="63">
        <v>0</v>
      </c>
      <c r="IQ138" s="63">
        <v>0</v>
      </c>
      <c r="IR138" s="361">
        <v>0</v>
      </c>
      <c r="IS138" s="63">
        <v>0</v>
      </c>
      <c r="IT138" s="63">
        <v>0</v>
      </c>
      <c r="IU138" s="62">
        <f>SUM(IT138:IT141)/4</f>
        <v>0.125</v>
      </c>
    </row>
    <row r="139" spans="1:260"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6">
        <v>0</v>
      </c>
      <c r="IH139" s="116">
        <v>0</v>
      </c>
      <c r="II139" s="63">
        <v>0</v>
      </c>
      <c r="IJ139" s="63">
        <v>0</v>
      </c>
      <c r="IK139" s="63">
        <v>0</v>
      </c>
      <c r="IL139" s="63">
        <v>0</v>
      </c>
      <c r="IM139" s="63">
        <v>0</v>
      </c>
      <c r="IN139" s="63">
        <v>0</v>
      </c>
      <c r="IO139" s="63">
        <v>0</v>
      </c>
      <c r="IP139" s="63">
        <v>0</v>
      </c>
      <c r="IQ139" s="63">
        <v>0</v>
      </c>
      <c r="IR139" s="361">
        <v>0</v>
      </c>
      <c r="IS139" s="63">
        <v>0</v>
      </c>
      <c r="IT139" s="63">
        <v>0</v>
      </c>
    </row>
    <row r="140" spans="1:260"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6">
        <v>0.5</v>
      </c>
      <c r="IH140" s="116">
        <v>0.5</v>
      </c>
      <c r="II140" s="63">
        <v>0.5</v>
      </c>
      <c r="IJ140" s="63">
        <v>0.5</v>
      </c>
      <c r="IK140" s="63">
        <v>0.5</v>
      </c>
      <c r="IL140" s="63">
        <v>0.5</v>
      </c>
      <c r="IM140" s="63">
        <v>0.5</v>
      </c>
      <c r="IN140" s="63">
        <v>0.5</v>
      </c>
      <c r="IO140" s="63">
        <v>0.5</v>
      </c>
      <c r="IP140" s="63">
        <v>0.5</v>
      </c>
      <c r="IQ140" s="63">
        <v>0.5</v>
      </c>
      <c r="IR140" s="361">
        <v>0.5</v>
      </c>
      <c r="IS140" s="63">
        <v>0.5</v>
      </c>
      <c r="IT140" s="63">
        <v>0.5</v>
      </c>
    </row>
    <row r="141" spans="1:260"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6">
        <v>0</v>
      </c>
      <c r="IH141" s="116">
        <v>0</v>
      </c>
      <c r="II141" s="63">
        <v>0</v>
      </c>
      <c r="IJ141" s="63">
        <v>0</v>
      </c>
      <c r="IK141" s="63">
        <v>0</v>
      </c>
      <c r="IL141" s="63">
        <v>0</v>
      </c>
      <c r="IM141" s="63">
        <v>0</v>
      </c>
      <c r="IN141" s="63">
        <v>0</v>
      </c>
      <c r="IO141" s="63">
        <v>0</v>
      </c>
      <c r="IP141" s="63">
        <v>0</v>
      </c>
      <c r="IQ141" s="63">
        <v>0</v>
      </c>
      <c r="IR141" s="361">
        <v>0</v>
      </c>
      <c r="IS141" s="63">
        <v>0</v>
      </c>
      <c r="IT141" s="63">
        <v>0</v>
      </c>
    </row>
    <row r="142" spans="1:260" s="12" customFormat="1" ht="13.5">
      <c r="A142" s="61"/>
      <c r="IG142" s="116"/>
      <c r="IH142" s="116"/>
      <c r="IR142" s="354"/>
      <c r="IU142" s="63"/>
    </row>
    <row r="143" spans="1:260" s="79" customFormat="1" ht="13.5">
      <c r="A143" s="336" t="s">
        <v>83</v>
      </c>
      <c r="IG143" s="117"/>
      <c r="IH143" s="117"/>
      <c r="IR143" s="364"/>
      <c r="IU143" s="80"/>
    </row>
    <row r="144" spans="1:260"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5">
        <v>1</v>
      </c>
      <c r="IS144" s="342">
        <v>1</v>
      </c>
      <c r="IT144" s="342">
        <v>1</v>
      </c>
      <c r="IU144" s="316">
        <f>SUM(IT144:IT148)/5</f>
        <v>1</v>
      </c>
      <c r="IY144" s="343"/>
      <c r="IZ144" s="343"/>
    </row>
    <row r="145" spans="1:261" s="340" customFormat="1" ht="13.5">
      <c r="A145" s="321" t="s">
        <v>87</v>
      </c>
      <c r="B145" s="277">
        <v>0.5</v>
      </c>
      <c r="C145" s="277">
        <v>0.5</v>
      </c>
      <c r="D145" s="277">
        <v>0.5</v>
      </c>
      <c r="E145" s="277">
        <v>0.5</v>
      </c>
      <c r="F145" s="277">
        <v>0.5</v>
      </c>
      <c r="G145" s="277">
        <v>0.5</v>
      </c>
      <c r="H145" s="277">
        <v>0.5</v>
      </c>
      <c r="I145" s="277">
        <v>0.5</v>
      </c>
      <c r="J145" s="277">
        <v>0.5</v>
      </c>
      <c r="K145" s="277">
        <v>0.5</v>
      </c>
      <c r="L145" s="277">
        <v>0.5</v>
      </c>
      <c r="M145" s="277">
        <v>0.5</v>
      </c>
      <c r="N145" s="277">
        <v>0.5</v>
      </c>
      <c r="O145" s="277">
        <v>0.5</v>
      </c>
      <c r="P145" s="277">
        <v>0.5</v>
      </c>
      <c r="Q145" s="277">
        <v>0.5</v>
      </c>
      <c r="R145" s="277">
        <v>0.5</v>
      </c>
      <c r="S145" s="277">
        <v>0.5</v>
      </c>
      <c r="T145" s="277">
        <v>0.5</v>
      </c>
      <c r="U145" s="277">
        <v>0.5</v>
      </c>
      <c r="V145" s="277">
        <v>0.5</v>
      </c>
      <c r="W145" s="277">
        <v>0.5</v>
      </c>
      <c r="X145" s="277">
        <v>0.5</v>
      </c>
      <c r="Y145" s="277">
        <v>0.5</v>
      </c>
      <c r="Z145" s="277">
        <v>0.5</v>
      </c>
      <c r="AA145" s="277">
        <v>0.5</v>
      </c>
      <c r="AB145" s="277">
        <v>0.5</v>
      </c>
      <c r="AC145" s="277">
        <v>0.5</v>
      </c>
      <c r="AD145" s="277">
        <v>0.5</v>
      </c>
      <c r="AE145" s="277">
        <v>0.5</v>
      </c>
      <c r="AF145" s="277">
        <v>0.5</v>
      </c>
      <c r="AG145" s="277">
        <v>0.5</v>
      </c>
      <c r="AH145" s="277">
        <v>0.5</v>
      </c>
      <c r="AI145" s="277">
        <v>0.5</v>
      </c>
      <c r="AJ145" s="277">
        <v>0.5</v>
      </c>
      <c r="AK145" s="277">
        <v>0.5</v>
      </c>
      <c r="AL145" s="277">
        <v>0.5</v>
      </c>
      <c r="AM145" s="277">
        <v>0.5</v>
      </c>
      <c r="AN145" s="277">
        <v>0.5</v>
      </c>
      <c r="AO145" s="277">
        <v>0.5</v>
      </c>
      <c r="AP145" s="277">
        <v>0.5</v>
      </c>
      <c r="AQ145" s="277">
        <v>0.5</v>
      </c>
      <c r="AR145" s="277">
        <v>0.5</v>
      </c>
      <c r="AS145" s="277">
        <v>0.5</v>
      </c>
      <c r="AT145" s="277">
        <v>0.5</v>
      </c>
      <c r="AU145" s="277">
        <v>0.5</v>
      </c>
      <c r="AV145" s="277">
        <v>0.5</v>
      </c>
      <c r="AW145" s="277">
        <v>0.5</v>
      </c>
      <c r="AX145" s="277">
        <v>0.5</v>
      </c>
      <c r="AY145" s="277">
        <v>3</v>
      </c>
      <c r="AZ145" s="277">
        <v>1</v>
      </c>
      <c r="BA145" s="277">
        <v>1</v>
      </c>
      <c r="BB145" s="277">
        <v>1</v>
      </c>
      <c r="BC145" s="277">
        <v>1</v>
      </c>
      <c r="BD145" s="277">
        <v>1</v>
      </c>
      <c r="BE145" s="277">
        <v>1</v>
      </c>
      <c r="BF145" s="277">
        <v>1</v>
      </c>
      <c r="BG145" s="277">
        <v>1</v>
      </c>
      <c r="BH145" s="277">
        <v>1</v>
      </c>
      <c r="BI145" s="277">
        <v>1</v>
      </c>
      <c r="BJ145" s="277">
        <v>1</v>
      </c>
      <c r="BK145" s="277">
        <v>1</v>
      </c>
      <c r="BL145" s="277">
        <v>1</v>
      </c>
      <c r="BM145" s="277">
        <v>1</v>
      </c>
      <c r="BN145" s="277">
        <v>1</v>
      </c>
      <c r="BO145" s="277">
        <v>1</v>
      </c>
      <c r="BP145" s="277">
        <v>1</v>
      </c>
      <c r="BQ145" s="277">
        <v>2.5</v>
      </c>
      <c r="BR145" s="277">
        <v>2.5</v>
      </c>
      <c r="BS145" s="277">
        <v>2.5</v>
      </c>
      <c r="BT145" s="277">
        <v>2.5</v>
      </c>
      <c r="BU145" s="277">
        <v>2.5</v>
      </c>
      <c r="BV145" s="277">
        <v>2.5</v>
      </c>
      <c r="BW145" s="277">
        <v>2.5</v>
      </c>
      <c r="BX145" s="277">
        <v>2.5</v>
      </c>
      <c r="BY145" s="277">
        <v>2.5</v>
      </c>
      <c r="BZ145" s="277">
        <v>2.5</v>
      </c>
      <c r="CA145" s="277">
        <v>2.5</v>
      </c>
      <c r="CB145" s="277">
        <v>2.5</v>
      </c>
      <c r="CC145" s="277">
        <v>2.5</v>
      </c>
      <c r="CD145" s="277">
        <v>2.5</v>
      </c>
      <c r="CE145" s="277">
        <v>2.5</v>
      </c>
      <c r="CF145" s="277">
        <v>2.5</v>
      </c>
      <c r="CG145" s="277">
        <v>2.5</v>
      </c>
      <c r="CH145" s="277">
        <v>2.5</v>
      </c>
      <c r="CI145" s="277">
        <v>2.5</v>
      </c>
      <c r="CJ145" s="277">
        <v>2.5</v>
      </c>
      <c r="CK145" s="277">
        <v>2.5</v>
      </c>
      <c r="CL145" s="277">
        <v>2.5</v>
      </c>
      <c r="CM145" s="277">
        <v>2.5</v>
      </c>
      <c r="CN145" s="277">
        <v>2.5</v>
      </c>
      <c r="CO145" s="277">
        <v>2.5</v>
      </c>
      <c r="CP145" s="277">
        <v>2.5</v>
      </c>
      <c r="CQ145" s="277">
        <v>2.5</v>
      </c>
      <c r="CR145" s="277">
        <v>2.5</v>
      </c>
      <c r="CS145" s="277">
        <v>2.5</v>
      </c>
      <c r="CT145" s="277">
        <v>2.5</v>
      </c>
      <c r="CU145" s="277">
        <v>2.5</v>
      </c>
      <c r="CV145" s="277">
        <v>2.5</v>
      </c>
      <c r="CW145" s="277">
        <v>2.5</v>
      </c>
      <c r="CX145" s="277">
        <v>2.5</v>
      </c>
      <c r="CY145" s="277">
        <v>2.5</v>
      </c>
      <c r="CZ145" s="277">
        <v>2.5</v>
      </c>
      <c r="DA145" s="277">
        <v>2.5</v>
      </c>
      <c r="DB145" s="277">
        <v>2.5</v>
      </c>
      <c r="DC145" s="277">
        <v>2.5</v>
      </c>
      <c r="DD145" s="277">
        <v>2.5</v>
      </c>
      <c r="DE145" s="277">
        <v>2.5</v>
      </c>
      <c r="DF145" s="277">
        <v>2.5</v>
      </c>
      <c r="DG145" s="277">
        <v>2.5</v>
      </c>
      <c r="DH145" s="277">
        <v>2.5</v>
      </c>
      <c r="DI145" s="277">
        <v>2.5</v>
      </c>
      <c r="DJ145" s="277">
        <v>2.5</v>
      </c>
      <c r="DK145" s="277">
        <v>2.5</v>
      </c>
      <c r="DL145" s="277">
        <v>2.5</v>
      </c>
      <c r="DM145" s="277">
        <v>2.5</v>
      </c>
      <c r="DN145" s="277">
        <v>2.5</v>
      </c>
      <c r="DO145" s="277">
        <v>2.5</v>
      </c>
      <c r="DP145" s="277">
        <v>2.5</v>
      </c>
      <c r="DQ145" s="277">
        <v>2.5</v>
      </c>
      <c r="DR145" s="277">
        <v>2.5</v>
      </c>
      <c r="DS145" s="277">
        <v>2.5</v>
      </c>
      <c r="DT145" s="277">
        <v>2.5</v>
      </c>
      <c r="DU145" s="277">
        <v>2.5</v>
      </c>
      <c r="DV145" s="277">
        <v>2.5</v>
      </c>
      <c r="DW145" s="277">
        <v>2.5</v>
      </c>
      <c r="DX145" s="277">
        <v>2.5</v>
      </c>
      <c r="DY145" s="277">
        <v>2.5</v>
      </c>
      <c r="DZ145" s="277">
        <v>2.5</v>
      </c>
      <c r="EA145" s="277">
        <v>2.5</v>
      </c>
      <c r="EB145" s="277">
        <v>2.5</v>
      </c>
      <c r="EC145" s="277">
        <v>2.5</v>
      </c>
      <c r="ED145" s="277">
        <v>2.5</v>
      </c>
      <c r="EE145" s="277">
        <v>2.5</v>
      </c>
      <c r="EF145" s="277">
        <v>2.5</v>
      </c>
      <c r="EG145" s="277">
        <v>2.5</v>
      </c>
      <c r="EH145" s="277">
        <v>2.5</v>
      </c>
      <c r="EI145" s="277">
        <v>2.5</v>
      </c>
      <c r="EJ145" s="277">
        <v>2.5</v>
      </c>
      <c r="EK145" s="277">
        <v>2.5</v>
      </c>
      <c r="EL145" s="277">
        <v>2.5</v>
      </c>
      <c r="EM145" s="277">
        <v>2.5</v>
      </c>
      <c r="EN145" s="277">
        <v>2.5</v>
      </c>
      <c r="EO145" s="277">
        <v>2.5</v>
      </c>
      <c r="EP145" s="277">
        <v>2.5</v>
      </c>
      <c r="EQ145" s="277">
        <v>2.5</v>
      </c>
      <c r="ER145" s="277">
        <v>2.5</v>
      </c>
      <c r="ES145" s="277">
        <v>2.5</v>
      </c>
      <c r="ET145" s="277">
        <v>2.5</v>
      </c>
      <c r="EU145" s="277">
        <v>2.5</v>
      </c>
      <c r="EV145" s="277">
        <v>2.5</v>
      </c>
      <c r="EW145" s="277">
        <v>2.5</v>
      </c>
      <c r="EX145" s="277">
        <v>2.5</v>
      </c>
      <c r="EY145" s="277">
        <v>2.5</v>
      </c>
      <c r="EZ145" s="277">
        <v>2.5</v>
      </c>
      <c r="FA145" s="277">
        <v>2.5</v>
      </c>
      <c r="FB145" s="277">
        <v>2.5</v>
      </c>
      <c r="FC145" s="277">
        <v>2.5</v>
      </c>
      <c r="FD145" s="277">
        <v>2.5</v>
      </c>
      <c r="FE145" s="277">
        <v>2.5</v>
      </c>
      <c r="FF145" s="277">
        <v>2.5</v>
      </c>
      <c r="FG145" s="277">
        <v>2.5</v>
      </c>
      <c r="FH145" s="277">
        <v>2.5</v>
      </c>
      <c r="FI145" s="277">
        <v>2.5</v>
      </c>
      <c r="FJ145" s="277">
        <v>2.5</v>
      </c>
      <c r="FK145" s="277">
        <v>2.5</v>
      </c>
      <c r="FL145" s="277">
        <v>2.5</v>
      </c>
      <c r="FM145" s="277">
        <v>2.5</v>
      </c>
      <c r="FN145" s="277">
        <v>2.5</v>
      </c>
      <c r="FO145" s="277">
        <v>2.5</v>
      </c>
      <c r="FP145" s="277">
        <v>2.5</v>
      </c>
      <c r="FQ145" s="277">
        <v>2.5</v>
      </c>
      <c r="FR145" s="277">
        <v>2.5</v>
      </c>
      <c r="FS145" s="277">
        <v>2.5</v>
      </c>
      <c r="FT145" s="277">
        <v>2.5</v>
      </c>
      <c r="FU145" s="277">
        <v>2.5</v>
      </c>
      <c r="FV145" s="277">
        <v>2.5</v>
      </c>
      <c r="FW145" s="277">
        <v>2.5</v>
      </c>
      <c r="FX145" s="277">
        <v>2.5</v>
      </c>
      <c r="FY145" s="277">
        <v>2.5</v>
      </c>
      <c r="FZ145" s="277">
        <v>2.5</v>
      </c>
      <c r="GA145" s="277">
        <v>2.5</v>
      </c>
      <c r="GB145" s="277">
        <v>2.5</v>
      </c>
      <c r="GC145" s="277">
        <v>2.5</v>
      </c>
      <c r="GD145" s="277">
        <v>2.5</v>
      </c>
      <c r="GE145" s="277">
        <v>2.5</v>
      </c>
      <c r="GF145" s="277">
        <v>2.5</v>
      </c>
      <c r="GG145" s="277">
        <v>2.5</v>
      </c>
      <c r="GH145" s="277">
        <v>2.5</v>
      </c>
      <c r="GI145" s="277">
        <v>2.5</v>
      </c>
      <c r="GJ145" s="277">
        <v>2.5</v>
      </c>
      <c r="GK145" s="277">
        <v>2.5</v>
      </c>
      <c r="GL145" s="277">
        <v>2.5</v>
      </c>
      <c r="GM145" s="277">
        <v>2.5</v>
      </c>
      <c r="GN145" s="277">
        <v>2.5</v>
      </c>
      <c r="GO145" s="277">
        <v>2.5</v>
      </c>
      <c r="GP145" s="277">
        <v>2.5</v>
      </c>
      <c r="GQ145" s="277">
        <v>2.5</v>
      </c>
      <c r="GR145" s="277">
        <v>2.5</v>
      </c>
      <c r="GS145" s="277">
        <v>2.5</v>
      </c>
      <c r="GT145" s="277">
        <v>2.5</v>
      </c>
      <c r="GU145" s="277">
        <v>2.5</v>
      </c>
      <c r="GV145" s="277">
        <v>2.5</v>
      </c>
      <c r="GW145" s="277">
        <v>2.5</v>
      </c>
      <c r="GX145" s="277">
        <v>2.5</v>
      </c>
      <c r="GY145" s="277">
        <v>2.5</v>
      </c>
      <c r="GZ145" s="277">
        <v>2.5</v>
      </c>
      <c r="HA145" s="277">
        <v>2.5</v>
      </c>
      <c r="HB145" s="277">
        <v>2.5</v>
      </c>
      <c r="HC145" s="277">
        <v>2.5</v>
      </c>
      <c r="HD145" s="277">
        <v>2.5</v>
      </c>
      <c r="HE145" s="277">
        <v>2.5</v>
      </c>
      <c r="HF145" s="277">
        <v>2.5</v>
      </c>
      <c r="HG145" s="277">
        <v>2.5</v>
      </c>
      <c r="HH145" s="277">
        <v>2.5</v>
      </c>
      <c r="HI145" s="277">
        <v>2.5</v>
      </c>
      <c r="HJ145" s="277">
        <v>2.5</v>
      </c>
      <c r="HK145" s="277">
        <v>2.5</v>
      </c>
      <c r="HL145" s="277">
        <v>2.5</v>
      </c>
      <c r="HM145" s="277">
        <v>2.5</v>
      </c>
      <c r="HN145" s="277">
        <v>2.5</v>
      </c>
      <c r="HO145" s="277">
        <v>2.5</v>
      </c>
      <c r="HP145" s="277">
        <v>2.5</v>
      </c>
      <c r="HQ145" s="277">
        <v>2.5</v>
      </c>
      <c r="HR145" s="277">
        <v>2.5</v>
      </c>
      <c r="HS145" s="277">
        <v>2.5</v>
      </c>
      <c r="HT145" s="277">
        <v>2.5</v>
      </c>
      <c r="HU145" s="277">
        <v>2.5</v>
      </c>
      <c r="HV145" s="277">
        <v>2.5</v>
      </c>
      <c r="HW145" s="277">
        <v>2.5</v>
      </c>
      <c r="HX145" s="277">
        <v>2.5</v>
      </c>
      <c r="HY145" s="277">
        <v>2.5</v>
      </c>
      <c r="HZ145" s="277">
        <v>2.5</v>
      </c>
      <c r="IA145" s="277">
        <v>2.5</v>
      </c>
      <c r="IB145" s="277">
        <v>2.5</v>
      </c>
      <c r="IC145" s="277">
        <v>2.5</v>
      </c>
      <c r="ID145" s="277">
        <v>2.5</v>
      </c>
      <c r="IE145" s="277">
        <v>2.5</v>
      </c>
      <c r="IF145" s="277">
        <v>2.5</v>
      </c>
      <c r="IG145" s="337">
        <v>2.5</v>
      </c>
      <c r="IH145" s="337">
        <v>2.5</v>
      </c>
      <c r="II145" s="338">
        <v>2.5</v>
      </c>
      <c r="IJ145" s="339">
        <v>2.5</v>
      </c>
      <c r="IK145" s="171">
        <v>2.5</v>
      </c>
      <c r="IL145" s="171">
        <v>2.5</v>
      </c>
      <c r="IM145" s="171">
        <v>2.5</v>
      </c>
      <c r="IN145" s="171">
        <v>2.5</v>
      </c>
      <c r="IO145" s="171">
        <v>2.5</v>
      </c>
      <c r="IP145" s="171">
        <v>2.5</v>
      </c>
      <c r="IQ145" s="171">
        <v>2.5</v>
      </c>
      <c r="IR145" s="171">
        <v>2.5</v>
      </c>
      <c r="IS145" s="171">
        <v>2.5</v>
      </c>
      <c r="IT145" s="171">
        <v>2.5</v>
      </c>
      <c r="IU145" s="315"/>
    </row>
    <row r="146" spans="1:261"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6">
        <v>0.5</v>
      </c>
      <c r="IH146" s="116">
        <v>0.5</v>
      </c>
      <c r="II146" s="154">
        <v>0.5</v>
      </c>
      <c r="IJ146" s="172">
        <v>0.5</v>
      </c>
      <c r="IK146" s="63">
        <v>0.5</v>
      </c>
      <c r="IL146" s="63">
        <v>0.5</v>
      </c>
      <c r="IM146" s="63">
        <v>0.5</v>
      </c>
      <c r="IN146" s="63">
        <v>0.5</v>
      </c>
      <c r="IO146" s="63">
        <v>0.5</v>
      </c>
      <c r="IP146" s="63">
        <v>0.5</v>
      </c>
      <c r="IQ146" s="63">
        <v>0.5</v>
      </c>
      <c r="IR146" s="361">
        <v>0.5</v>
      </c>
      <c r="IS146" s="63">
        <v>0.5</v>
      </c>
      <c r="IT146" s="63">
        <v>0.5</v>
      </c>
      <c r="IU146" s="286"/>
    </row>
    <row r="147" spans="1:261"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7">
        <v>0.5</v>
      </c>
      <c r="IH147" s="117">
        <v>0.5</v>
      </c>
      <c r="II147" s="285">
        <v>0.5</v>
      </c>
      <c r="IJ147" s="172">
        <v>0.5</v>
      </c>
      <c r="IK147" s="80">
        <v>0.5</v>
      </c>
      <c r="IL147" s="80">
        <v>0.5</v>
      </c>
      <c r="IM147" s="80">
        <v>0.5</v>
      </c>
      <c r="IN147" s="80">
        <v>0.5</v>
      </c>
      <c r="IO147" s="80">
        <v>0.5</v>
      </c>
      <c r="IP147" s="80">
        <v>0.5</v>
      </c>
      <c r="IQ147" s="80">
        <v>0.5</v>
      </c>
      <c r="IR147" s="360">
        <v>0.5</v>
      </c>
      <c r="IS147" s="80">
        <v>0.5</v>
      </c>
      <c r="IT147" s="80">
        <v>0.5</v>
      </c>
      <c r="IU147" s="287"/>
    </row>
    <row r="148" spans="1:261"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6">
        <v>0.5</v>
      </c>
      <c r="IH148" s="116">
        <v>0.5</v>
      </c>
      <c r="II148" s="154">
        <v>0.5</v>
      </c>
      <c r="IJ148" s="172">
        <v>0.5</v>
      </c>
      <c r="IK148" s="63">
        <v>0.5</v>
      </c>
      <c r="IL148" s="63">
        <v>0.5</v>
      </c>
      <c r="IM148" s="63">
        <v>0.5</v>
      </c>
      <c r="IN148" s="63">
        <v>0.5</v>
      </c>
      <c r="IO148" s="63">
        <v>0.5</v>
      </c>
      <c r="IP148" s="63">
        <v>0.5</v>
      </c>
      <c r="IQ148" s="63">
        <v>0.5</v>
      </c>
      <c r="IR148" s="361">
        <v>0.5</v>
      </c>
      <c r="IS148" s="63">
        <v>0.5</v>
      </c>
      <c r="IT148" s="63">
        <v>0.5</v>
      </c>
      <c r="IU148" s="286"/>
    </row>
    <row r="149" spans="1:261"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JA149" s="63"/>
    </row>
    <row r="151" spans="1:261">
      <c r="B151" s="141" t="s">
        <v>638</v>
      </c>
      <c r="C151" s="141"/>
      <c r="D151" s="82" t="s">
        <v>639</v>
      </c>
    </row>
    <row r="152" spans="1:261" ht="27">
      <c r="B152" s="52" t="s">
        <v>640</v>
      </c>
      <c r="C152" s="83" t="s">
        <v>1072</v>
      </c>
      <c r="D152" s="83" t="s">
        <v>152</v>
      </c>
      <c r="E152" s="52" t="s">
        <v>153</v>
      </c>
      <c r="F152" s="52" t="s">
        <v>154</v>
      </c>
      <c r="G152" s="105" t="s">
        <v>1098</v>
      </c>
      <c r="H152" s="105" t="s">
        <v>1100</v>
      </c>
      <c r="I152" s="52" t="s">
        <v>160</v>
      </c>
      <c r="J152" s="52" t="s">
        <v>160</v>
      </c>
      <c r="K152" s="52" t="s">
        <v>640</v>
      </c>
      <c r="L152" s="83" t="s">
        <v>1072</v>
      </c>
      <c r="M152" s="83" t="s">
        <v>152</v>
      </c>
      <c r="N152" s="52" t="s">
        <v>153</v>
      </c>
      <c r="O152" s="52" t="s">
        <v>154</v>
      </c>
      <c r="P152" s="52" t="s">
        <v>160</v>
      </c>
      <c r="BQ152" s="53"/>
      <c r="BR152" s="54"/>
      <c r="BS152" s="54"/>
      <c r="BT152" s="54"/>
    </row>
    <row r="153" spans="1:261">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61">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61">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61">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61">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61">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61">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61">
      <c r="B160" s="55" t="s">
        <v>641</v>
      </c>
      <c r="C160" s="85">
        <v>0</v>
      </c>
      <c r="D160" s="52">
        <v>72</v>
      </c>
      <c r="E160" s="52">
        <v>76</v>
      </c>
      <c r="F160" s="52">
        <v>127</v>
      </c>
      <c r="G160" s="52">
        <v>0</v>
      </c>
      <c r="H160" s="52">
        <v>0</v>
      </c>
      <c r="I160" s="52">
        <v>275</v>
      </c>
      <c r="J160" s="84">
        <v>7.2559366754617409</v>
      </c>
      <c r="K160" s="55" t="s">
        <v>641</v>
      </c>
      <c r="L160" s="84">
        <v>0</v>
      </c>
      <c r="M160" s="84">
        <v>4.5714285714285712</v>
      </c>
      <c r="N160" s="84">
        <v>5.198358413132695</v>
      </c>
      <c r="O160" s="84">
        <v>16.865869853917662</v>
      </c>
      <c r="P160" s="84">
        <v>7.2559366754617409</v>
      </c>
      <c r="BQ160" s="53"/>
      <c r="BR160" s="54"/>
      <c r="BS160" s="54"/>
      <c r="BT160" s="54"/>
    </row>
    <row r="161" spans="2:72">
      <c r="B161" s="55" t="s">
        <v>642</v>
      </c>
      <c r="C161" s="85">
        <v>0</v>
      </c>
      <c r="D161" s="52">
        <v>60</v>
      </c>
      <c r="E161" s="52">
        <v>104</v>
      </c>
      <c r="F161" s="52">
        <v>105</v>
      </c>
      <c r="G161" s="52">
        <v>0</v>
      </c>
      <c r="H161" s="52">
        <v>0</v>
      </c>
      <c r="I161" s="52">
        <v>269</v>
      </c>
      <c r="J161" s="84">
        <v>7.0976253298153029</v>
      </c>
      <c r="K161" s="55" t="s">
        <v>642</v>
      </c>
      <c r="L161" s="84">
        <v>0</v>
      </c>
      <c r="M161" s="84">
        <v>3.8095238095238098</v>
      </c>
      <c r="N161" s="84">
        <v>7.1135430916552664</v>
      </c>
      <c r="O161" s="84">
        <v>13.944223107569719</v>
      </c>
      <c r="P161" s="84">
        <v>7.0976253298153029</v>
      </c>
      <c r="BQ161" s="53"/>
      <c r="BR161" s="54"/>
      <c r="BS161" s="54"/>
      <c r="BT161" s="54"/>
    </row>
    <row r="162" spans="2:72">
      <c r="B162" s="55" t="s">
        <v>643</v>
      </c>
      <c r="C162" s="85">
        <v>0</v>
      </c>
      <c r="D162" s="52">
        <v>72</v>
      </c>
      <c r="E162" s="52">
        <v>103</v>
      </c>
      <c r="F162" s="52">
        <v>125</v>
      </c>
      <c r="G162" s="52">
        <v>0</v>
      </c>
      <c r="H162" s="52">
        <v>0</v>
      </c>
      <c r="I162" s="52">
        <v>300</v>
      </c>
      <c r="J162" s="84">
        <v>7.9155672823219003</v>
      </c>
      <c r="K162" s="55" t="s">
        <v>643</v>
      </c>
      <c r="L162" s="84">
        <v>0</v>
      </c>
      <c r="M162" s="84">
        <v>4.5714285714285712</v>
      </c>
      <c r="N162" s="84">
        <v>7.0451436388508899</v>
      </c>
      <c r="O162" s="84">
        <v>16.600265604249667</v>
      </c>
      <c r="P162" s="84">
        <v>7.9155672823219003</v>
      </c>
      <c r="BQ162" s="53"/>
      <c r="BR162" s="54"/>
      <c r="BS162" s="54"/>
      <c r="BT162" s="54"/>
    </row>
    <row r="163" spans="2:72">
      <c r="B163" s="55" t="s">
        <v>644</v>
      </c>
      <c r="C163" s="85">
        <v>0</v>
      </c>
      <c r="D163" s="52">
        <v>77</v>
      </c>
      <c r="E163" s="52">
        <v>103</v>
      </c>
      <c r="F163" s="52">
        <v>117</v>
      </c>
      <c r="G163" s="52">
        <v>0</v>
      </c>
      <c r="H163" s="52">
        <v>0</v>
      </c>
      <c r="I163" s="52">
        <v>297</v>
      </c>
      <c r="J163" s="84">
        <v>7.8364116094986809</v>
      </c>
      <c r="K163" s="55" t="s">
        <v>644</v>
      </c>
      <c r="L163" s="84">
        <v>0</v>
      </c>
      <c r="M163" s="84">
        <v>4.8888888888888893</v>
      </c>
      <c r="N163" s="84">
        <v>7.0451436388508899</v>
      </c>
      <c r="O163" s="84">
        <v>15.53784860557769</v>
      </c>
      <c r="P163" s="84">
        <v>7.8364116094986809</v>
      </c>
      <c r="BQ163" s="53"/>
      <c r="BR163" s="54"/>
      <c r="BS163" s="54"/>
      <c r="BT163" s="54"/>
    </row>
    <row r="164" spans="2:72">
      <c r="B164" s="55" t="s">
        <v>645</v>
      </c>
      <c r="C164" s="85">
        <v>0</v>
      </c>
      <c r="D164" s="52">
        <v>94</v>
      </c>
      <c r="E164" s="52">
        <v>115</v>
      </c>
      <c r="F164" s="52">
        <v>134</v>
      </c>
      <c r="G164" s="52">
        <v>0</v>
      </c>
      <c r="H164" s="52">
        <v>0</v>
      </c>
      <c r="I164" s="52">
        <v>343</v>
      </c>
      <c r="J164" s="84">
        <v>9.050131926121372</v>
      </c>
      <c r="K164" s="55" t="s">
        <v>645</v>
      </c>
      <c r="L164" s="84">
        <v>0</v>
      </c>
      <c r="M164" s="84">
        <v>5.9682539682539684</v>
      </c>
      <c r="N164" s="84">
        <v>7.8659370725034208</v>
      </c>
      <c r="O164" s="84">
        <v>17.795484727755646</v>
      </c>
      <c r="P164" s="84">
        <v>9.050131926121372</v>
      </c>
      <c r="BQ164" s="53"/>
      <c r="BR164" s="54"/>
      <c r="BS164" s="54"/>
      <c r="BT164" s="54"/>
    </row>
    <row r="165" spans="2:72">
      <c r="B165" s="55" t="s">
        <v>646</v>
      </c>
      <c r="C165" s="85">
        <v>0</v>
      </c>
      <c r="D165" s="52">
        <v>69</v>
      </c>
      <c r="E165" s="52">
        <v>77</v>
      </c>
      <c r="F165" s="52">
        <v>114</v>
      </c>
      <c r="G165" s="52">
        <v>0</v>
      </c>
      <c r="H165" s="52">
        <v>0</v>
      </c>
      <c r="I165" s="52">
        <v>260</v>
      </c>
      <c r="J165" s="84">
        <v>6.8601583113456464</v>
      </c>
      <c r="K165" s="55" t="s">
        <v>646</v>
      </c>
      <c r="L165" s="84">
        <v>0</v>
      </c>
      <c r="M165" s="84">
        <v>4.3809523809523814</v>
      </c>
      <c r="N165" s="84">
        <v>5.2667578659370724</v>
      </c>
      <c r="O165" s="84">
        <v>15.139442231075698</v>
      </c>
      <c r="P165" s="84">
        <v>6.8601583113456464</v>
      </c>
      <c r="BQ165" s="53"/>
      <c r="BR165" s="54"/>
      <c r="BS165" s="54"/>
      <c r="BT165" s="54"/>
    </row>
    <row r="166" spans="2:72">
      <c r="B166" s="55" t="s">
        <v>647</v>
      </c>
      <c r="C166" s="85">
        <v>0</v>
      </c>
      <c r="D166" s="52">
        <v>53</v>
      </c>
      <c r="E166" s="52">
        <v>90</v>
      </c>
      <c r="F166" s="52">
        <v>104</v>
      </c>
      <c r="G166" s="52">
        <v>0</v>
      </c>
      <c r="H166" s="52">
        <v>0</v>
      </c>
      <c r="I166" s="52">
        <v>247</v>
      </c>
      <c r="J166" s="84">
        <v>6.5171503957783639</v>
      </c>
      <c r="K166" s="55" t="s">
        <v>647</v>
      </c>
      <c r="L166" s="84">
        <v>0</v>
      </c>
      <c r="M166" s="84">
        <v>3.3650793650793656</v>
      </c>
      <c r="N166" s="84">
        <v>6.1559507523939807</v>
      </c>
      <c r="O166" s="84">
        <v>13.811420982735722</v>
      </c>
      <c r="P166" s="84">
        <v>6.5171503957783639</v>
      </c>
      <c r="BQ166" s="53"/>
      <c r="BR166" s="54"/>
      <c r="BS166" s="54"/>
      <c r="BT166" s="54"/>
    </row>
    <row r="167" spans="2:72">
      <c r="B167" s="55" t="s">
        <v>648</v>
      </c>
      <c r="C167" s="85">
        <v>0</v>
      </c>
      <c r="D167" s="52">
        <v>70</v>
      </c>
      <c r="E167" s="52">
        <v>93</v>
      </c>
      <c r="F167" s="52">
        <v>105</v>
      </c>
      <c r="G167" s="52">
        <v>0</v>
      </c>
      <c r="H167" s="52">
        <v>0</v>
      </c>
      <c r="I167" s="52">
        <v>268</v>
      </c>
      <c r="J167" s="84">
        <v>7.0712401055408973</v>
      </c>
      <c r="K167" s="55" t="s">
        <v>648</v>
      </c>
      <c r="L167" s="84">
        <v>0</v>
      </c>
      <c r="M167" s="84">
        <v>4.4444444444444446</v>
      </c>
      <c r="N167" s="84">
        <v>6.3611491108071139</v>
      </c>
      <c r="O167" s="84">
        <v>13.944223107569719</v>
      </c>
      <c r="P167" s="84">
        <v>7.0712401055408973</v>
      </c>
      <c r="BQ167" s="53"/>
      <c r="BR167" s="54"/>
      <c r="BS167" s="54"/>
      <c r="BT167" s="54"/>
    </row>
    <row r="168" spans="2:72">
      <c r="B168" s="55" t="s">
        <v>649</v>
      </c>
      <c r="C168" s="85">
        <v>0</v>
      </c>
      <c r="D168" s="52">
        <v>66</v>
      </c>
      <c r="E168" s="52">
        <v>83</v>
      </c>
      <c r="F168" s="52">
        <v>111</v>
      </c>
      <c r="G168" s="52">
        <v>0</v>
      </c>
      <c r="H168" s="52">
        <v>0</v>
      </c>
      <c r="I168" s="52">
        <v>260</v>
      </c>
      <c r="J168" s="84">
        <v>6.8601583113456464</v>
      </c>
      <c r="K168" s="52" t="s">
        <v>649</v>
      </c>
      <c r="L168" s="84">
        <v>0</v>
      </c>
      <c r="M168" s="84">
        <v>4.1904761904761907</v>
      </c>
      <c r="N168" s="84">
        <v>5.6771545827633378</v>
      </c>
      <c r="O168" s="84">
        <v>14.741035856573706</v>
      </c>
      <c r="P168" s="84">
        <v>6.8601583113456464</v>
      </c>
      <c r="BQ168" s="53"/>
      <c r="BR168" s="54"/>
      <c r="BS168" s="54"/>
      <c r="BT168" s="54"/>
    </row>
    <row r="169" spans="2:72">
      <c r="B169" s="55" t="s">
        <v>650</v>
      </c>
      <c r="C169" s="85">
        <v>0</v>
      </c>
      <c r="D169" s="52">
        <v>54</v>
      </c>
      <c r="E169" s="52">
        <v>70</v>
      </c>
      <c r="F169" s="52">
        <v>118</v>
      </c>
      <c r="G169" s="52">
        <v>0</v>
      </c>
      <c r="H169" s="52">
        <v>0</v>
      </c>
      <c r="I169" s="52">
        <v>242</v>
      </c>
      <c r="J169" s="84">
        <v>6.3852242744063332</v>
      </c>
      <c r="K169" s="55" t="s">
        <v>650</v>
      </c>
      <c r="L169" s="84">
        <v>0</v>
      </c>
      <c r="M169" s="84">
        <v>3.4285714285714288</v>
      </c>
      <c r="N169" s="84">
        <v>4.7879616963064295</v>
      </c>
      <c r="O169" s="84">
        <v>15.670650730411687</v>
      </c>
      <c r="P169" s="84">
        <v>6.3852242744063332</v>
      </c>
      <c r="BQ169" s="53"/>
      <c r="BR169" s="54"/>
      <c r="BS169" s="54"/>
      <c r="BT169" s="54"/>
    </row>
    <row r="170" spans="2:72">
      <c r="B170" s="55" t="s">
        <v>651</v>
      </c>
      <c r="C170" s="85">
        <v>0</v>
      </c>
      <c r="D170" s="52">
        <v>58</v>
      </c>
      <c r="E170" s="52">
        <v>79</v>
      </c>
      <c r="F170" s="52">
        <v>116</v>
      </c>
      <c r="G170" s="52">
        <v>0</v>
      </c>
      <c r="H170" s="52">
        <v>0</v>
      </c>
      <c r="I170" s="52">
        <v>254</v>
      </c>
      <c r="J170" s="84">
        <v>6.7018469656992083</v>
      </c>
      <c r="K170" s="55" t="s">
        <v>651</v>
      </c>
      <c r="L170" s="84">
        <v>0</v>
      </c>
      <c r="M170" s="84">
        <v>3.6825396825396823</v>
      </c>
      <c r="N170" s="84">
        <v>5.4035567715458273</v>
      </c>
      <c r="O170" s="84">
        <v>15.405046480743692</v>
      </c>
      <c r="P170" s="84">
        <v>6.7018469656992083</v>
      </c>
      <c r="BQ170" s="53"/>
      <c r="BR170" s="54"/>
      <c r="BS170" s="54"/>
      <c r="BT170" s="54"/>
    </row>
    <row r="171" spans="2:72">
      <c r="B171" s="55" t="s">
        <v>652</v>
      </c>
      <c r="C171" s="85">
        <v>0</v>
      </c>
      <c r="D171" s="52">
        <v>58</v>
      </c>
      <c r="E171" s="52">
        <v>85</v>
      </c>
      <c r="F171" s="52">
        <v>121</v>
      </c>
      <c r="G171" s="52">
        <v>0</v>
      </c>
      <c r="H171" s="52">
        <v>0</v>
      </c>
      <c r="I171" s="52">
        <v>264</v>
      </c>
      <c r="J171" s="84">
        <v>6.9656992084432714</v>
      </c>
      <c r="K171" s="55" t="s">
        <v>652</v>
      </c>
      <c r="L171" s="84">
        <v>0</v>
      </c>
      <c r="M171" s="84">
        <v>3.6825396825396823</v>
      </c>
      <c r="N171" s="84">
        <v>5.8139534883720927</v>
      </c>
      <c r="O171" s="84">
        <v>16.069057104913679</v>
      </c>
      <c r="P171" s="84">
        <v>6.9656992084432714</v>
      </c>
      <c r="BQ171" s="53"/>
      <c r="BR171" s="54"/>
      <c r="BS171" s="54"/>
      <c r="BT171" s="54"/>
    </row>
    <row r="172" spans="2:72">
      <c r="B172" s="55" t="s">
        <v>653</v>
      </c>
      <c r="C172" s="85">
        <v>0</v>
      </c>
      <c r="D172" s="52">
        <v>51</v>
      </c>
      <c r="E172" s="52">
        <v>90</v>
      </c>
      <c r="F172" s="52">
        <v>123</v>
      </c>
      <c r="G172" s="52">
        <v>0</v>
      </c>
      <c r="H172" s="52">
        <v>0</v>
      </c>
      <c r="I172" s="52">
        <v>269</v>
      </c>
      <c r="J172" s="84">
        <v>7.0976253298153029</v>
      </c>
      <c r="K172" s="55" t="s">
        <v>653</v>
      </c>
      <c r="L172" s="84">
        <v>0</v>
      </c>
      <c r="M172" s="84">
        <v>3.2380952380952377</v>
      </c>
      <c r="N172" s="84">
        <v>6.1559507523939807</v>
      </c>
      <c r="O172" s="84">
        <v>16.334661354581673</v>
      </c>
      <c r="P172" s="84">
        <v>7.0976253298153029</v>
      </c>
      <c r="BQ172" s="53"/>
      <c r="BR172" s="54"/>
      <c r="BS172" s="54"/>
      <c r="BT172" s="54"/>
    </row>
    <row r="173" spans="2:72">
      <c r="B173" s="55" t="s">
        <v>654</v>
      </c>
      <c r="C173" s="85">
        <v>0</v>
      </c>
      <c r="D173" s="52">
        <v>52</v>
      </c>
      <c r="E173" s="52">
        <v>82</v>
      </c>
      <c r="F173" s="52">
        <v>135</v>
      </c>
      <c r="G173" s="52">
        <v>0</v>
      </c>
      <c r="H173" s="52">
        <v>0</v>
      </c>
      <c r="I173" s="52">
        <v>269</v>
      </c>
      <c r="J173" s="84">
        <v>7.0976253298153029</v>
      </c>
      <c r="K173" s="55" t="s">
        <v>654</v>
      </c>
      <c r="L173" s="84">
        <v>0</v>
      </c>
      <c r="M173" s="84">
        <v>3.3015873015873018</v>
      </c>
      <c r="N173" s="84">
        <v>5.6087551299589604</v>
      </c>
      <c r="O173" s="84">
        <v>17.928286852589643</v>
      </c>
      <c r="P173" s="84">
        <v>7.0976253298153029</v>
      </c>
      <c r="BQ173" s="53"/>
      <c r="BR173" s="54"/>
      <c r="BS173" s="54"/>
      <c r="BT173" s="54"/>
    </row>
    <row r="174" spans="2:72">
      <c r="B174" s="55" t="s">
        <v>655</v>
      </c>
      <c r="C174" s="85">
        <v>0</v>
      </c>
      <c r="D174" s="52">
        <v>40</v>
      </c>
      <c r="E174" s="52">
        <v>82</v>
      </c>
      <c r="F174" s="52">
        <v>129</v>
      </c>
      <c r="G174" s="52">
        <v>0</v>
      </c>
      <c r="H174" s="52">
        <v>0</v>
      </c>
      <c r="I174" s="52">
        <v>251</v>
      </c>
      <c r="J174" s="84">
        <v>6.6226912928759898</v>
      </c>
      <c r="K174" s="55" t="s">
        <v>655</v>
      </c>
      <c r="L174" s="84">
        <v>0</v>
      </c>
      <c r="M174" s="84">
        <v>2.5396825396825395</v>
      </c>
      <c r="N174" s="84">
        <v>5.6087551299589604</v>
      </c>
      <c r="O174" s="84">
        <v>17.131474103585656</v>
      </c>
      <c r="P174" s="84">
        <v>6.6226912928759898</v>
      </c>
      <c r="BQ174" s="53"/>
      <c r="BR174" s="54"/>
      <c r="BS174" s="54"/>
      <c r="BT174" s="54"/>
    </row>
    <row r="175" spans="2:72">
      <c r="B175" s="55" t="s">
        <v>656</v>
      </c>
      <c r="C175" s="85">
        <v>0</v>
      </c>
      <c r="D175" s="52">
        <v>48</v>
      </c>
      <c r="E175" s="52">
        <v>91</v>
      </c>
      <c r="F175" s="52">
        <v>145</v>
      </c>
      <c r="G175" s="52">
        <v>0</v>
      </c>
      <c r="H175" s="52">
        <v>0</v>
      </c>
      <c r="I175" s="52">
        <v>284</v>
      </c>
      <c r="J175" s="84">
        <v>7.4934036939313984</v>
      </c>
      <c r="K175" s="55" t="s">
        <v>656</v>
      </c>
      <c r="L175" s="84">
        <v>0</v>
      </c>
      <c r="M175" s="84">
        <v>3.0476190476190474</v>
      </c>
      <c r="N175" s="84">
        <v>6.2243502051983581</v>
      </c>
      <c r="O175" s="84">
        <v>19.256308100929616</v>
      </c>
      <c r="P175" s="84">
        <v>7.4934036939313984</v>
      </c>
      <c r="BQ175" s="53"/>
      <c r="BR175" s="54"/>
      <c r="BS175" s="54"/>
      <c r="BT175" s="54"/>
    </row>
    <row r="176" spans="2:72">
      <c r="B176" s="55" t="s">
        <v>657</v>
      </c>
      <c r="C176" s="85">
        <v>0</v>
      </c>
      <c r="D176" s="52">
        <v>63</v>
      </c>
      <c r="E176" s="52">
        <v>88</v>
      </c>
      <c r="F176" s="52">
        <v>122</v>
      </c>
      <c r="G176" s="52">
        <v>0</v>
      </c>
      <c r="H176" s="52">
        <v>0</v>
      </c>
      <c r="I176" s="52">
        <v>273</v>
      </c>
      <c r="J176" s="84">
        <v>7.2031662269129288</v>
      </c>
      <c r="K176" s="55" t="s">
        <v>657</v>
      </c>
      <c r="L176" s="84">
        <v>0</v>
      </c>
      <c r="M176" s="84">
        <v>4</v>
      </c>
      <c r="N176" s="84">
        <v>6.0191518467852259</v>
      </c>
      <c r="O176" s="84">
        <v>16.201859229747676</v>
      </c>
      <c r="P176" s="84">
        <v>7.2031662269129288</v>
      </c>
      <c r="BQ176" s="53"/>
      <c r="BR176" s="54"/>
      <c r="BS176" s="54"/>
      <c r="BT176" s="54"/>
    </row>
    <row r="177" spans="2:72">
      <c r="B177" s="55" t="s">
        <v>658</v>
      </c>
      <c r="C177" s="85">
        <v>0</v>
      </c>
      <c r="D177" s="52">
        <v>51</v>
      </c>
      <c r="E177" s="52">
        <v>107</v>
      </c>
      <c r="F177" s="52">
        <v>111</v>
      </c>
      <c r="G177" s="52">
        <v>0</v>
      </c>
      <c r="H177" s="52">
        <v>0</v>
      </c>
      <c r="I177" s="52">
        <v>269</v>
      </c>
      <c r="J177" s="84">
        <v>7.0976253298153029</v>
      </c>
      <c r="K177" s="55" t="s">
        <v>658</v>
      </c>
      <c r="L177" s="84">
        <v>0</v>
      </c>
      <c r="M177" s="84">
        <v>3.2380952380952377</v>
      </c>
      <c r="N177" s="84">
        <v>7.3187414500683996</v>
      </c>
      <c r="O177" s="84">
        <v>14.741035856573706</v>
      </c>
      <c r="P177" s="84">
        <v>7.0976253298153029</v>
      </c>
      <c r="BQ177" s="53"/>
      <c r="BR177" s="54"/>
      <c r="BS177" s="54"/>
      <c r="BT177" s="54"/>
    </row>
    <row r="178" spans="2:72">
      <c r="B178" s="55" t="s">
        <v>659</v>
      </c>
      <c r="C178" s="85">
        <v>0</v>
      </c>
      <c r="D178" s="52">
        <v>41</v>
      </c>
      <c r="E178" s="52">
        <v>93</v>
      </c>
      <c r="F178" s="52">
        <v>111</v>
      </c>
      <c r="G178" s="52">
        <v>0</v>
      </c>
      <c r="H178" s="52">
        <v>0</v>
      </c>
      <c r="I178" s="52">
        <v>245</v>
      </c>
      <c r="J178" s="84">
        <v>6.4643799472295509</v>
      </c>
      <c r="K178" s="55" t="s">
        <v>659</v>
      </c>
      <c r="L178" s="84">
        <v>0</v>
      </c>
      <c r="M178" s="84">
        <v>2.6031746031746033</v>
      </c>
      <c r="N178" s="84">
        <v>6.3611491108071139</v>
      </c>
      <c r="O178" s="84">
        <v>14.741035856573706</v>
      </c>
      <c r="P178" s="84">
        <v>6.4643799472295509</v>
      </c>
      <c r="BQ178" s="53"/>
      <c r="BR178" s="54"/>
      <c r="BS178" s="54"/>
      <c r="BT178" s="54"/>
    </row>
    <row r="179" spans="2:72">
      <c r="B179" s="55" t="s">
        <v>660</v>
      </c>
      <c r="C179" s="85">
        <v>0</v>
      </c>
      <c r="D179" s="52">
        <v>49</v>
      </c>
      <c r="E179" s="52">
        <v>94</v>
      </c>
      <c r="F179" s="52">
        <v>123</v>
      </c>
      <c r="G179" s="52">
        <v>0</v>
      </c>
      <c r="H179" s="52">
        <v>0</v>
      </c>
      <c r="I179" s="52">
        <v>266</v>
      </c>
      <c r="J179" s="84">
        <v>7.0184696569920835</v>
      </c>
      <c r="K179" s="55" t="s">
        <v>660</v>
      </c>
      <c r="L179" s="84">
        <v>0</v>
      </c>
      <c r="M179" s="84">
        <v>3.1111111111111112</v>
      </c>
      <c r="N179" s="84">
        <v>6.4295485636114913</v>
      </c>
      <c r="O179" s="84">
        <v>16.334661354581673</v>
      </c>
      <c r="P179" s="84">
        <v>7.0184696569920835</v>
      </c>
      <c r="BQ179" s="53"/>
      <c r="BR179" s="54"/>
      <c r="BS179" s="54"/>
      <c r="BT179" s="54"/>
    </row>
    <row r="180" spans="2:72">
      <c r="B180" s="55" t="s">
        <v>661</v>
      </c>
      <c r="C180" s="85">
        <v>0</v>
      </c>
      <c r="D180" s="52">
        <v>42</v>
      </c>
      <c r="E180" s="52">
        <v>80</v>
      </c>
      <c r="F180" s="52">
        <v>111</v>
      </c>
      <c r="G180" s="52">
        <v>0</v>
      </c>
      <c r="H180" s="52">
        <v>0</v>
      </c>
      <c r="I180" s="52">
        <v>233</v>
      </c>
      <c r="J180" s="84">
        <v>6.1477572559366758</v>
      </c>
      <c r="K180" s="55" t="s">
        <v>661</v>
      </c>
      <c r="L180" s="84">
        <v>0</v>
      </c>
      <c r="M180" s="84">
        <v>2.666666666666667</v>
      </c>
      <c r="N180" s="84">
        <v>5.4719562243502047</v>
      </c>
      <c r="O180" s="84">
        <v>14.741035856573706</v>
      </c>
      <c r="P180" s="84">
        <v>6.1477572559366758</v>
      </c>
      <c r="BQ180" s="53"/>
      <c r="BR180" s="54"/>
      <c r="BS180" s="54"/>
      <c r="BT180" s="54"/>
    </row>
    <row r="181" spans="2:72">
      <c r="B181" s="55" t="s">
        <v>662</v>
      </c>
      <c r="C181" s="85">
        <v>0</v>
      </c>
      <c r="D181" s="52">
        <v>59</v>
      </c>
      <c r="E181" s="52">
        <v>73</v>
      </c>
      <c r="F181" s="52">
        <v>109</v>
      </c>
      <c r="G181" s="52">
        <v>0</v>
      </c>
      <c r="H181" s="52">
        <v>0</v>
      </c>
      <c r="I181" s="52">
        <v>241</v>
      </c>
      <c r="J181" s="84">
        <v>6.3588390501319259</v>
      </c>
      <c r="K181" s="55" t="s">
        <v>662</v>
      </c>
      <c r="L181" s="84">
        <v>0</v>
      </c>
      <c r="M181" s="84">
        <v>3.7460317460317456</v>
      </c>
      <c r="N181" s="84">
        <v>4.9931600547195618</v>
      </c>
      <c r="O181" s="84">
        <v>14.475431606905712</v>
      </c>
      <c r="P181" s="84">
        <v>6.3588390501319259</v>
      </c>
      <c r="BQ181" s="53"/>
      <c r="BR181" s="54"/>
      <c r="BS181" s="54"/>
      <c r="BT181" s="54"/>
    </row>
    <row r="182" spans="2:72">
      <c r="B182" s="55" t="s">
        <v>663</v>
      </c>
      <c r="C182" s="85">
        <v>0</v>
      </c>
      <c r="D182" s="52">
        <v>46</v>
      </c>
      <c r="E182" s="52">
        <v>63</v>
      </c>
      <c r="F182" s="52">
        <v>92</v>
      </c>
      <c r="G182" s="52">
        <v>0</v>
      </c>
      <c r="H182" s="52">
        <v>0</v>
      </c>
      <c r="I182" s="52">
        <v>201</v>
      </c>
      <c r="J182" s="84">
        <v>5.3034300791556728</v>
      </c>
      <c r="K182" s="55" t="s">
        <v>663</v>
      </c>
      <c r="L182" s="84">
        <v>0</v>
      </c>
      <c r="M182" s="84">
        <v>2.9206349206349209</v>
      </c>
      <c r="N182" s="84">
        <v>4.3091655266757867</v>
      </c>
      <c r="O182" s="84">
        <v>12.217795484727755</v>
      </c>
      <c r="P182" s="84">
        <v>5.3034300791556728</v>
      </c>
      <c r="BQ182" s="53"/>
      <c r="BR182" s="54"/>
      <c r="BS182" s="54"/>
      <c r="BT182" s="54"/>
    </row>
    <row r="183" spans="2:72">
      <c r="B183" s="55" t="s">
        <v>664</v>
      </c>
      <c r="C183" s="85">
        <v>0</v>
      </c>
      <c r="D183" s="52">
        <v>43</v>
      </c>
      <c r="E183" s="52">
        <v>65</v>
      </c>
      <c r="F183" s="52">
        <v>97</v>
      </c>
      <c r="G183" s="52">
        <v>0</v>
      </c>
      <c r="H183" s="52">
        <v>0</v>
      </c>
      <c r="I183" s="52">
        <v>205</v>
      </c>
      <c r="J183" s="84">
        <v>5.4089709762532978</v>
      </c>
      <c r="K183" s="55" t="s">
        <v>664</v>
      </c>
      <c r="L183" s="84">
        <v>0</v>
      </c>
      <c r="M183" s="84">
        <v>2.7301587301587302</v>
      </c>
      <c r="N183" s="84">
        <v>4.4459644322845415</v>
      </c>
      <c r="O183" s="84">
        <v>12.881806108897742</v>
      </c>
      <c r="P183" s="84">
        <v>5.4089709762532978</v>
      </c>
      <c r="BQ183" s="53"/>
      <c r="BR183" s="54"/>
      <c r="BS183" s="54"/>
      <c r="BT183" s="54"/>
    </row>
    <row r="184" spans="2:72">
      <c r="B184" s="55" t="s">
        <v>665</v>
      </c>
      <c r="C184" s="85">
        <v>0</v>
      </c>
      <c r="D184" s="52">
        <v>29</v>
      </c>
      <c r="E184" s="52">
        <v>72</v>
      </c>
      <c r="F184" s="52">
        <v>95</v>
      </c>
      <c r="G184" s="52">
        <v>0</v>
      </c>
      <c r="H184" s="52">
        <v>0</v>
      </c>
      <c r="I184" s="52">
        <v>196</v>
      </c>
      <c r="J184" s="84">
        <v>5.1715039577836412</v>
      </c>
      <c r="K184" s="55" t="s">
        <v>665</v>
      </c>
      <c r="L184" s="84">
        <v>0</v>
      </c>
      <c r="M184" s="84">
        <v>1.8412698412698412</v>
      </c>
      <c r="N184" s="84">
        <v>4.9247606019151844</v>
      </c>
      <c r="O184" s="84">
        <v>12.616201859229747</v>
      </c>
      <c r="P184" s="84">
        <v>5.1715039577836412</v>
      </c>
      <c r="BQ184" s="53"/>
      <c r="BR184" s="54"/>
      <c r="BS184" s="54"/>
      <c r="BT184" s="54"/>
    </row>
    <row r="185" spans="2:72">
      <c r="B185" s="55" t="s">
        <v>666</v>
      </c>
      <c r="C185" s="85">
        <v>0</v>
      </c>
      <c r="D185" s="52">
        <v>37</v>
      </c>
      <c r="E185" s="52">
        <v>84</v>
      </c>
      <c r="F185" s="52">
        <v>85</v>
      </c>
      <c r="G185" s="52">
        <v>0</v>
      </c>
      <c r="H185" s="52">
        <v>0</v>
      </c>
      <c r="I185" s="52">
        <v>206</v>
      </c>
      <c r="J185" s="84">
        <v>5.4353562005277043</v>
      </c>
      <c r="K185" s="55" t="s">
        <v>666</v>
      </c>
      <c r="L185" s="84">
        <v>0</v>
      </c>
      <c r="M185" s="84">
        <v>2.3492063492063493</v>
      </c>
      <c r="N185" s="84">
        <v>5.7455540355677153</v>
      </c>
      <c r="O185" s="84">
        <v>11.288180610889773</v>
      </c>
      <c r="P185" s="84">
        <v>5.4353562005277043</v>
      </c>
      <c r="BQ185" s="53"/>
      <c r="BR185" s="54"/>
      <c r="BS185" s="54"/>
      <c r="BT185" s="54"/>
    </row>
    <row r="186" spans="2:72">
      <c r="B186" s="55" t="s">
        <v>667</v>
      </c>
      <c r="C186" s="85">
        <v>0</v>
      </c>
      <c r="D186" s="52">
        <v>42</v>
      </c>
      <c r="E186" s="52">
        <v>63</v>
      </c>
      <c r="F186" s="52">
        <v>102</v>
      </c>
      <c r="G186" s="52">
        <v>0</v>
      </c>
      <c r="H186" s="52">
        <v>0</v>
      </c>
      <c r="I186" s="52">
        <v>207</v>
      </c>
      <c r="J186" s="84">
        <v>5.4617414248021108</v>
      </c>
      <c r="K186" s="55" t="s">
        <v>667</v>
      </c>
      <c r="L186" s="84">
        <v>0</v>
      </c>
      <c r="M186" s="84">
        <v>2.666666666666667</v>
      </c>
      <c r="N186" s="84">
        <v>4.3091655266757867</v>
      </c>
      <c r="O186" s="84">
        <v>13.545816733067728</v>
      </c>
      <c r="P186" s="84">
        <v>5.4617414248021108</v>
      </c>
      <c r="BQ186" s="53"/>
      <c r="BR186" s="54"/>
      <c r="BS186" s="54"/>
      <c r="BT186" s="54"/>
    </row>
    <row r="187" spans="2:72">
      <c r="B187" s="55" t="s">
        <v>668</v>
      </c>
      <c r="C187" s="85">
        <v>0</v>
      </c>
      <c r="D187" s="52">
        <v>33</v>
      </c>
      <c r="E187" s="52">
        <v>61</v>
      </c>
      <c r="F187" s="52">
        <v>104</v>
      </c>
      <c r="G187" s="52">
        <v>0</v>
      </c>
      <c r="H187" s="52">
        <v>0</v>
      </c>
      <c r="I187" s="52">
        <v>198</v>
      </c>
      <c r="J187" s="84">
        <v>5.2242744063324542</v>
      </c>
      <c r="K187" s="55" t="s">
        <v>668</v>
      </c>
      <c r="L187" s="84">
        <v>0</v>
      </c>
      <c r="M187" s="84">
        <v>2.0952380952380953</v>
      </c>
      <c r="N187" s="84">
        <v>4.1723666210670318</v>
      </c>
      <c r="O187" s="84">
        <v>13.811420982735722</v>
      </c>
      <c r="P187" s="84">
        <v>5.2242744063324542</v>
      </c>
      <c r="BQ187" s="53"/>
      <c r="BR187" s="54"/>
      <c r="BS187" s="54"/>
      <c r="BT187" s="54"/>
    </row>
    <row r="188" spans="2:72">
      <c r="B188" s="55" t="s">
        <v>669</v>
      </c>
      <c r="C188" s="85">
        <v>0</v>
      </c>
      <c r="D188" s="52">
        <v>42</v>
      </c>
      <c r="E188" s="52">
        <v>67</v>
      </c>
      <c r="F188" s="52">
        <v>116</v>
      </c>
      <c r="G188" s="52">
        <v>0</v>
      </c>
      <c r="H188" s="52">
        <v>0</v>
      </c>
      <c r="I188" s="52">
        <v>225</v>
      </c>
      <c r="J188" s="84">
        <v>5.9366754617414248</v>
      </c>
      <c r="K188" s="55" t="s">
        <v>669</v>
      </c>
      <c r="L188" s="84">
        <v>0</v>
      </c>
      <c r="M188" s="84">
        <v>2.666666666666667</v>
      </c>
      <c r="N188" s="84">
        <v>4.5827633378932964</v>
      </c>
      <c r="O188" s="84">
        <v>15.405046480743692</v>
      </c>
      <c r="P188" s="84">
        <v>5.9366754617414248</v>
      </c>
      <c r="BQ188" s="53"/>
      <c r="BR188" s="54"/>
      <c r="BS188" s="54"/>
      <c r="BT188" s="54"/>
    </row>
    <row r="189" spans="2:72">
      <c r="B189" s="55" t="s">
        <v>670</v>
      </c>
      <c r="C189" s="85">
        <v>0</v>
      </c>
      <c r="D189" s="52">
        <v>31</v>
      </c>
      <c r="E189" s="52">
        <v>67</v>
      </c>
      <c r="F189" s="52">
        <v>102</v>
      </c>
      <c r="G189" s="52">
        <v>0</v>
      </c>
      <c r="H189" s="52">
        <v>0</v>
      </c>
      <c r="I189" s="52">
        <v>200</v>
      </c>
      <c r="J189" s="84">
        <v>5.2770448548812663</v>
      </c>
      <c r="K189" s="55" t="s">
        <v>670</v>
      </c>
      <c r="L189" s="84">
        <v>0</v>
      </c>
      <c r="M189" s="84">
        <v>1.9682539682539684</v>
      </c>
      <c r="N189" s="84">
        <v>4.5827633378932964</v>
      </c>
      <c r="O189" s="84">
        <v>13.545816733067728</v>
      </c>
      <c r="P189" s="84">
        <v>5.2770448548812663</v>
      </c>
      <c r="BQ189" s="53"/>
      <c r="BR189" s="54"/>
      <c r="BS189" s="54"/>
      <c r="BT189" s="54"/>
    </row>
    <row r="190" spans="2:72">
      <c r="B190" s="55" t="s">
        <v>671</v>
      </c>
      <c r="C190" s="85">
        <v>0</v>
      </c>
      <c r="D190" s="52">
        <v>31</v>
      </c>
      <c r="E190" s="52">
        <v>74</v>
      </c>
      <c r="F190" s="52">
        <v>70</v>
      </c>
      <c r="G190" s="52">
        <v>0</v>
      </c>
      <c r="H190" s="52">
        <v>0</v>
      </c>
      <c r="I190" s="52">
        <v>175</v>
      </c>
      <c r="J190" s="84">
        <v>4.6174142480211078</v>
      </c>
      <c r="K190" s="55" t="s">
        <v>671</v>
      </c>
      <c r="L190" s="84">
        <v>0</v>
      </c>
      <c r="M190" s="84">
        <v>1.9682539682539684</v>
      </c>
      <c r="N190" s="84">
        <v>5.0615595075239401</v>
      </c>
      <c r="O190" s="84">
        <v>9.2961487383798147</v>
      </c>
      <c r="P190" s="84">
        <v>4.6174142480211078</v>
      </c>
      <c r="BQ190" s="53"/>
      <c r="BR190" s="54"/>
      <c r="BS190" s="54"/>
      <c r="BT190" s="54"/>
    </row>
    <row r="191" spans="2:72">
      <c r="B191" s="55" t="s">
        <v>672</v>
      </c>
      <c r="C191" s="85">
        <v>0</v>
      </c>
      <c r="D191" s="52">
        <v>36</v>
      </c>
      <c r="E191" s="52">
        <v>64</v>
      </c>
      <c r="F191" s="52">
        <v>77</v>
      </c>
      <c r="G191" s="52">
        <v>0</v>
      </c>
      <c r="H191" s="52">
        <v>0</v>
      </c>
      <c r="I191" s="52">
        <v>177</v>
      </c>
      <c r="J191" s="84">
        <v>4.6701846965699207</v>
      </c>
      <c r="K191" s="55" t="s">
        <v>672</v>
      </c>
      <c r="L191" s="84">
        <v>0</v>
      </c>
      <c r="M191" s="84">
        <v>2.2857142857142856</v>
      </c>
      <c r="N191" s="84">
        <v>4.3775649794801641</v>
      </c>
      <c r="O191" s="84">
        <v>10.225763612217795</v>
      </c>
      <c r="P191" s="84">
        <v>4.6701846965699207</v>
      </c>
      <c r="BQ191" s="53"/>
      <c r="BR191" s="54"/>
      <c r="BS191" s="54"/>
      <c r="BT191" s="54"/>
    </row>
    <row r="192" spans="2:72">
      <c r="B192" s="55" t="s">
        <v>673</v>
      </c>
      <c r="C192" s="85">
        <v>0</v>
      </c>
      <c r="D192" s="52">
        <v>25</v>
      </c>
      <c r="E192" s="52">
        <v>64</v>
      </c>
      <c r="F192" s="52">
        <v>82</v>
      </c>
      <c r="G192" s="52">
        <v>0</v>
      </c>
      <c r="H192" s="52">
        <v>0</v>
      </c>
      <c r="I192" s="52">
        <v>171</v>
      </c>
      <c r="J192" s="84">
        <v>4.5118733509234827</v>
      </c>
      <c r="K192" s="55" t="s">
        <v>673</v>
      </c>
      <c r="L192" s="84">
        <v>0</v>
      </c>
      <c r="M192" s="84">
        <v>1.5873015873015872</v>
      </c>
      <c r="N192" s="84">
        <v>4.3775649794801641</v>
      </c>
      <c r="O192" s="84">
        <v>10.889774236387781</v>
      </c>
      <c r="P192" s="84">
        <v>4.5118733509234827</v>
      </c>
      <c r="BQ192" s="53"/>
      <c r="BR192" s="54"/>
      <c r="BS192" s="54"/>
      <c r="BT192" s="54"/>
    </row>
    <row r="193" spans="2:72">
      <c r="B193" s="55" t="s">
        <v>674</v>
      </c>
      <c r="C193" s="85">
        <v>0</v>
      </c>
      <c r="D193" s="52">
        <v>40</v>
      </c>
      <c r="E193" s="52">
        <v>58</v>
      </c>
      <c r="F193" s="52">
        <v>80</v>
      </c>
      <c r="G193" s="52">
        <v>0</v>
      </c>
      <c r="H193" s="52">
        <v>0</v>
      </c>
      <c r="I193" s="52">
        <v>178</v>
      </c>
      <c r="J193" s="84">
        <v>4.6965699208443272</v>
      </c>
      <c r="K193" s="55" t="s">
        <v>674</v>
      </c>
      <c r="L193" s="84">
        <v>0</v>
      </c>
      <c r="M193" s="84">
        <v>2.5396825396825395</v>
      </c>
      <c r="N193" s="84">
        <v>3.9671682626538987</v>
      </c>
      <c r="O193" s="84">
        <v>10.624169986719787</v>
      </c>
      <c r="P193" s="84">
        <v>4.6965699208443272</v>
      </c>
      <c r="BQ193" s="53"/>
      <c r="BR193" s="54"/>
      <c r="BS193" s="54"/>
      <c r="BT193" s="54"/>
    </row>
    <row r="194" spans="2:72">
      <c r="B194" s="55" t="s">
        <v>675</v>
      </c>
      <c r="C194" s="85">
        <v>0</v>
      </c>
      <c r="D194" s="52">
        <v>37</v>
      </c>
      <c r="E194" s="52">
        <v>62</v>
      </c>
      <c r="F194" s="52">
        <v>79</v>
      </c>
      <c r="G194" s="52">
        <v>0</v>
      </c>
      <c r="H194" s="52">
        <v>0</v>
      </c>
      <c r="I194" s="52">
        <v>178</v>
      </c>
      <c r="J194" s="84">
        <v>4.6965699208443272</v>
      </c>
      <c r="K194" s="55" t="s">
        <v>675</v>
      </c>
      <c r="L194" s="84">
        <v>0</v>
      </c>
      <c r="M194" s="84">
        <v>2.3492063492063493</v>
      </c>
      <c r="N194" s="84">
        <v>4.2407660738714092</v>
      </c>
      <c r="O194" s="84">
        <v>10.49136786188579</v>
      </c>
      <c r="P194" s="84">
        <v>4.6965699208443272</v>
      </c>
      <c r="BQ194" s="53"/>
      <c r="BR194" s="54"/>
      <c r="BS194" s="54"/>
      <c r="BT194" s="54"/>
    </row>
    <row r="195" spans="2:72">
      <c r="B195" s="55" t="s">
        <v>676</v>
      </c>
      <c r="C195" s="85">
        <v>0</v>
      </c>
      <c r="D195" s="52">
        <v>31</v>
      </c>
      <c r="E195" s="52">
        <v>69</v>
      </c>
      <c r="F195" s="52">
        <v>59</v>
      </c>
      <c r="G195" s="52">
        <v>0</v>
      </c>
      <c r="H195" s="52">
        <v>0</v>
      </c>
      <c r="I195" s="52">
        <v>159</v>
      </c>
      <c r="J195" s="84">
        <v>4.1952506596306067</v>
      </c>
      <c r="K195" s="55" t="s">
        <v>676</v>
      </c>
      <c r="L195" s="84">
        <v>0</v>
      </c>
      <c r="M195" s="84">
        <v>1.9682539682539684</v>
      </c>
      <c r="N195" s="84">
        <v>4.7195622435020521</v>
      </c>
      <c r="O195" s="84">
        <v>7.8353253652058434</v>
      </c>
      <c r="P195" s="84">
        <v>4.1952506596306067</v>
      </c>
      <c r="BQ195" s="53"/>
      <c r="BR195" s="54"/>
      <c r="BS195" s="54"/>
      <c r="BT195" s="54"/>
    </row>
    <row r="196" spans="2:72">
      <c r="B196" s="55" t="s">
        <v>677</v>
      </c>
      <c r="C196" s="85">
        <v>0</v>
      </c>
      <c r="D196" s="52">
        <v>28</v>
      </c>
      <c r="E196" s="52">
        <v>67</v>
      </c>
      <c r="F196" s="52">
        <v>62</v>
      </c>
      <c r="G196" s="52">
        <v>0</v>
      </c>
      <c r="H196" s="52">
        <v>0</v>
      </c>
      <c r="I196" s="52">
        <v>157</v>
      </c>
      <c r="J196" s="84">
        <v>4.1424802110817938</v>
      </c>
      <c r="K196" s="55" t="s">
        <v>677</v>
      </c>
      <c r="L196" s="84">
        <v>0</v>
      </c>
      <c r="M196" s="84">
        <v>1.7777777777777777</v>
      </c>
      <c r="N196" s="84">
        <v>4.5827633378932964</v>
      </c>
      <c r="O196" s="84">
        <v>8.2337317397078351</v>
      </c>
      <c r="P196" s="84">
        <v>4.1424802110817938</v>
      </c>
      <c r="BQ196" s="53"/>
      <c r="BR196" s="54"/>
      <c r="BS196" s="54"/>
      <c r="BT196" s="54"/>
    </row>
    <row r="197" spans="2:72">
      <c r="B197" s="55" t="s">
        <v>678</v>
      </c>
      <c r="C197" s="85">
        <v>0</v>
      </c>
      <c r="D197" s="52">
        <v>21</v>
      </c>
      <c r="E197" s="52">
        <v>57</v>
      </c>
      <c r="F197" s="52">
        <v>53</v>
      </c>
      <c r="G197" s="52">
        <v>0</v>
      </c>
      <c r="H197" s="52">
        <v>0</v>
      </c>
      <c r="I197" s="52">
        <v>131</v>
      </c>
      <c r="J197" s="84">
        <v>3.4564643799472292</v>
      </c>
      <c r="K197" s="55" t="s">
        <v>678</v>
      </c>
      <c r="L197" s="84">
        <v>0</v>
      </c>
      <c r="M197" s="84">
        <v>1.3333333333333335</v>
      </c>
      <c r="N197" s="84">
        <v>3.8987688098495212</v>
      </c>
      <c r="O197" s="84">
        <v>7.0385126162018601</v>
      </c>
      <c r="P197" s="84">
        <v>3.4564643799472292</v>
      </c>
      <c r="BQ197" s="53"/>
      <c r="BR197" s="54"/>
      <c r="BS197" s="54"/>
      <c r="BT197" s="54"/>
    </row>
    <row r="198" spans="2:72">
      <c r="B198" s="55" t="s">
        <v>679</v>
      </c>
      <c r="C198" s="85">
        <v>0</v>
      </c>
      <c r="D198" s="52">
        <v>18</v>
      </c>
      <c r="E198" s="52">
        <v>60</v>
      </c>
      <c r="F198" s="52">
        <v>46</v>
      </c>
      <c r="G198" s="52">
        <v>0</v>
      </c>
      <c r="H198" s="52">
        <v>0</v>
      </c>
      <c r="I198" s="52">
        <v>124</v>
      </c>
      <c r="J198" s="84">
        <v>3.2717678100263852</v>
      </c>
      <c r="K198" s="55" t="s">
        <v>679</v>
      </c>
      <c r="L198" s="84">
        <v>0</v>
      </c>
      <c r="M198" s="84">
        <v>1.1428571428571428</v>
      </c>
      <c r="N198" s="84">
        <v>4.1039671682626535</v>
      </c>
      <c r="O198" s="84">
        <v>6.1088977423638777</v>
      </c>
      <c r="P198" s="84">
        <v>3.2717678100263852</v>
      </c>
      <c r="BQ198" s="53"/>
      <c r="BR198" s="54"/>
      <c r="BS198" s="54"/>
      <c r="BT198" s="54"/>
    </row>
    <row r="199" spans="2:72">
      <c r="B199" s="55" t="s">
        <v>680</v>
      </c>
      <c r="C199" s="85">
        <v>0</v>
      </c>
      <c r="D199" s="52">
        <v>12</v>
      </c>
      <c r="E199" s="52">
        <v>65</v>
      </c>
      <c r="F199" s="52">
        <v>56</v>
      </c>
      <c r="G199" s="52">
        <v>0</v>
      </c>
      <c r="H199" s="52">
        <v>0</v>
      </c>
      <c r="I199" s="52">
        <v>133</v>
      </c>
      <c r="J199" s="84">
        <v>3.5092348284960417</v>
      </c>
      <c r="K199" s="55" t="s">
        <v>680</v>
      </c>
      <c r="L199" s="84">
        <v>0</v>
      </c>
      <c r="M199" s="84">
        <v>0.76190476190476186</v>
      </c>
      <c r="N199" s="84">
        <v>4.4459644322845415</v>
      </c>
      <c r="O199" s="84">
        <v>7.4369189907038518</v>
      </c>
      <c r="P199" s="84">
        <v>3.5092348284960417</v>
      </c>
      <c r="BQ199" s="53"/>
      <c r="BR199" s="54"/>
      <c r="BS199" s="54"/>
      <c r="BT199" s="54"/>
    </row>
    <row r="200" spans="2:72">
      <c r="B200" s="55" t="s">
        <v>681</v>
      </c>
      <c r="C200" s="85">
        <v>0</v>
      </c>
      <c r="D200" s="52">
        <v>16</v>
      </c>
      <c r="E200" s="52">
        <v>57</v>
      </c>
      <c r="F200" s="52">
        <v>51</v>
      </c>
      <c r="G200" s="52">
        <v>0</v>
      </c>
      <c r="H200" s="52">
        <v>0</v>
      </c>
      <c r="I200" s="52">
        <v>124</v>
      </c>
      <c r="J200" s="84">
        <v>3.2717678100263852</v>
      </c>
      <c r="K200" s="55" t="s">
        <v>681</v>
      </c>
      <c r="L200" s="84">
        <v>0</v>
      </c>
      <c r="M200" s="84">
        <v>1.0158730158730158</v>
      </c>
      <c r="N200" s="84">
        <v>3.8987688098495212</v>
      </c>
      <c r="O200" s="84">
        <v>6.7729083665338639</v>
      </c>
      <c r="P200" s="84">
        <v>3.2717678100263852</v>
      </c>
      <c r="BQ200" s="53"/>
      <c r="BR200" s="54"/>
      <c r="BS200" s="54"/>
      <c r="BT200" s="54"/>
    </row>
    <row r="201" spans="2:72">
      <c r="B201" s="55" t="s">
        <v>682</v>
      </c>
      <c r="C201" s="85">
        <v>0</v>
      </c>
      <c r="D201" s="52">
        <v>20</v>
      </c>
      <c r="E201" s="52">
        <v>59</v>
      </c>
      <c r="F201" s="52">
        <v>53</v>
      </c>
      <c r="G201" s="52">
        <v>0</v>
      </c>
      <c r="H201" s="52">
        <v>0</v>
      </c>
      <c r="I201" s="52">
        <v>132</v>
      </c>
      <c r="J201" s="84">
        <v>3.4828496042216357</v>
      </c>
      <c r="K201" s="55" t="s">
        <v>682</v>
      </c>
      <c r="L201" s="84">
        <v>0</v>
      </c>
      <c r="M201" s="84">
        <v>1.2698412698412698</v>
      </c>
      <c r="N201" s="84">
        <v>4.0355677154582761</v>
      </c>
      <c r="O201" s="84">
        <v>7.0385126162018601</v>
      </c>
      <c r="P201" s="84">
        <v>3.4828496042216357</v>
      </c>
      <c r="BQ201" s="53"/>
      <c r="BR201" s="54"/>
      <c r="BS201" s="54"/>
      <c r="BT201" s="54"/>
    </row>
    <row r="202" spans="2:72">
      <c r="B202" s="55" t="s">
        <v>683</v>
      </c>
      <c r="C202" s="85">
        <v>0</v>
      </c>
      <c r="D202" s="52">
        <v>27</v>
      </c>
      <c r="E202" s="52">
        <v>70</v>
      </c>
      <c r="F202" s="52">
        <v>83</v>
      </c>
      <c r="G202" s="52">
        <v>0</v>
      </c>
      <c r="H202" s="52">
        <v>0</v>
      </c>
      <c r="I202" s="52">
        <v>180</v>
      </c>
      <c r="J202" s="84">
        <v>4.7493403693931393</v>
      </c>
      <c r="K202" s="55" t="s">
        <v>683</v>
      </c>
      <c r="L202" s="84">
        <v>0</v>
      </c>
      <c r="M202" s="84">
        <v>1.7142857142857144</v>
      </c>
      <c r="N202" s="84">
        <v>4.7879616963064295</v>
      </c>
      <c r="O202" s="84">
        <v>11.022576361221779</v>
      </c>
      <c r="P202" s="84">
        <v>4.7493403693931393</v>
      </c>
      <c r="BQ202" s="53"/>
      <c r="BR202" s="54"/>
      <c r="BS202" s="54"/>
      <c r="BT202" s="54"/>
    </row>
    <row r="203" spans="2:72">
      <c r="B203" s="55" t="s">
        <v>684</v>
      </c>
      <c r="C203" s="85">
        <v>0</v>
      </c>
      <c r="D203" s="52">
        <v>15</v>
      </c>
      <c r="E203" s="52">
        <v>48</v>
      </c>
      <c r="F203" s="52">
        <v>58</v>
      </c>
      <c r="G203" s="52">
        <v>0</v>
      </c>
      <c r="H203" s="52">
        <v>0</v>
      </c>
      <c r="I203" s="52">
        <v>121</v>
      </c>
      <c r="J203" s="84">
        <v>3.1926121372031666</v>
      </c>
      <c r="K203" s="55" t="s">
        <v>684</v>
      </c>
      <c r="L203" s="84">
        <v>0</v>
      </c>
      <c r="M203" s="84">
        <v>0.95238095238095244</v>
      </c>
      <c r="N203" s="84">
        <v>3.2831737346101231</v>
      </c>
      <c r="O203" s="84">
        <v>7.7025232403718462</v>
      </c>
      <c r="P203" s="84">
        <v>3.1926121372031666</v>
      </c>
      <c r="BQ203" s="53"/>
      <c r="BR203" s="54"/>
      <c r="BS203" s="54"/>
      <c r="BT203" s="54"/>
    </row>
    <row r="204" spans="2:72">
      <c r="B204" s="55" t="s">
        <v>685</v>
      </c>
      <c r="C204" s="85">
        <v>0</v>
      </c>
      <c r="D204" s="52">
        <v>10</v>
      </c>
      <c r="E204" s="52">
        <v>33</v>
      </c>
      <c r="F204" s="52">
        <v>57</v>
      </c>
      <c r="G204" s="52">
        <v>0</v>
      </c>
      <c r="H204" s="52">
        <v>0</v>
      </c>
      <c r="I204" s="52">
        <v>100</v>
      </c>
      <c r="J204" s="84">
        <v>2.4679170779861797</v>
      </c>
      <c r="K204" s="55" t="s">
        <v>685</v>
      </c>
      <c r="L204" s="84">
        <v>0</v>
      </c>
      <c r="M204" s="84">
        <v>0.59101654846335694</v>
      </c>
      <c r="N204" s="84">
        <v>2.1317829457364339</v>
      </c>
      <c r="O204" s="84">
        <v>7.0197044334975365</v>
      </c>
      <c r="P204" s="84">
        <v>2.4679170779861797</v>
      </c>
      <c r="BQ204" s="53"/>
      <c r="BR204" s="54"/>
      <c r="BS204" s="54"/>
      <c r="BT204" s="54"/>
    </row>
    <row r="205" spans="2:72">
      <c r="B205" s="55" t="s">
        <v>686</v>
      </c>
      <c r="C205" s="85">
        <v>0</v>
      </c>
      <c r="D205" s="52">
        <v>21</v>
      </c>
      <c r="E205" s="52">
        <v>29</v>
      </c>
      <c r="F205" s="52">
        <v>79</v>
      </c>
      <c r="G205" s="52">
        <v>0</v>
      </c>
      <c r="H205" s="52">
        <v>0</v>
      </c>
      <c r="I205" s="52">
        <v>129</v>
      </c>
      <c r="J205" s="84">
        <v>3.1836130306021717</v>
      </c>
      <c r="K205" s="55" t="s">
        <v>686</v>
      </c>
      <c r="L205" s="84">
        <v>0</v>
      </c>
      <c r="M205" s="84">
        <v>1.2411347517730498</v>
      </c>
      <c r="N205" s="84">
        <v>1.8733850129198968</v>
      </c>
      <c r="O205" s="84">
        <v>9.7290640394088683</v>
      </c>
      <c r="P205" s="84">
        <v>3.1836130306021717</v>
      </c>
      <c r="BQ205" s="53"/>
      <c r="BR205" s="54"/>
      <c r="BS205" s="54"/>
      <c r="BT205" s="54"/>
    </row>
    <row r="206" spans="2:72">
      <c r="B206" s="55" t="s">
        <v>687</v>
      </c>
      <c r="C206" s="85">
        <v>0</v>
      </c>
      <c r="D206" s="52">
        <v>25</v>
      </c>
      <c r="E206" s="52">
        <v>35</v>
      </c>
      <c r="F206" s="52">
        <v>76</v>
      </c>
      <c r="G206" s="52">
        <v>0</v>
      </c>
      <c r="H206" s="52">
        <v>0</v>
      </c>
      <c r="I206" s="52">
        <v>136</v>
      </c>
      <c r="J206" s="84">
        <v>3.3563672260612041</v>
      </c>
      <c r="K206" s="55" t="s">
        <v>687</v>
      </c>
      <c r="L206" s="84">
        <v>0</v>
      </c>
      <c r="M206" s="84">
        <v>1.4775413711583925</v>
      </c>
      <c r="N206" s="84">
        <v>2.260981912144703</v>
      </c>
      <c r="O206" s="84">
        <v>9.3596059113300498</v>
      </c>
      <c r="P206" s="84">
        <v>3.3563672260612041</v>
      </c>
      <c r="BQ206" s="53"/>
      <c r="BR206" s="54"/>
      <c r="BS206" s="54"/>
      <c r="BT206" s="54"/>
    </row>
    <row r="207" spans="2:72">
      <c r="B207" s="55" t="s">
        <v>688</v>
      </c>
      <c r="C207" s="85">
        <v>0</v>
      </c>
      <c r="D207" s="52">
        <v>19</v>
      </c>
      <c r="E207" s="52">
        <v>33</v>
      </c>
      <c r="F207" s="52">
        <v>116</v>
      </c>
      <c r="G207" s="52">
        <v>0</v>
      </c>
      <c r="H207" s="52">
        <v>0</v>
      </c>
      <c r="I207" s="52">
        <v>168</v>
      </c>
      <c r="J207" s="84">
        <v>4.1461006910167821</v>
      </c>
      <c r="K207" s="55" t="s">
        <v>688</v>
      </c>
      <c r="L207" s="84">
        <v>0</v>
      </c>
      <c r="M207" s="84">
        <v>1.1229314420803782</v>
      </c>
      <c r="N207" s="84">
        <v>2.1317829457364339</v>
      </c>
      <c r="O207" s="84">
        <v>14.285714285714285</v>
      </c>
      <c r="P207" s="84">
        <v>4.1461006910167821</v>
      </c>
      <c r="BQ207" s="53"/>
      <c r="BR207" s="54"/>
      <c r="BS207" s="54"/>
      <c r="BT207" s="54"/>
    </row>
    <row r="208" spans="2:72">
      <c r="B208" s="55" t="s">
        <v>689</v>
      </c>
      <c r="C208" s="85">
        <v>0</v>
      </c>
      <c r="D208" s="52">
        <v>20</v>
      </c>
      <c r="E208" s="52">
        <v>41</v>
      </c>
      <c r="F208" s="52">
        <v>128</v>
      </c>
      <c r="G208" s="52">
        <v>0</v>
      </c>
      <c r="H208" s="52">
        <v>0</v>
      </c>
      <c r="I208" s="52">
        <v>189</v>
      </c>
      <c r="J208" s="84">
        <v>4.6643632773938792</v>
      </c>
      <c r="K208" s="55" t="s">
        <v>689</v>
      </c>
      <c r="L208" s="84">
        <v>0</v>
      </c>
      <c r="M208" s="84">
        <v>1.1820330969267139</v>
      </c>
      <c r="N208" s="84">
        <v>2.648578811369509</v>
      </c>
      <c r="O208" s="84">
        <v>15.763546798029557</v>
      </c>
      <c r="P208" s="84">
        <v>4.6643632773938792</v>
      </c>
      <c r="BQ208" s="53"/>
      <c r="BR208" s="54"/>
      <c r="BS208" s="54"/>
      <c r="BT208" s="54"/>
    </row>
    <row r="209" spans="2:72">
      <c r="B209" s="55" t="s">
        <v>690</v>
      </c>
      <c r="C209" s="85">
        <v>0</v>
      </c>
      <c r="D209" s="52">
        <v>25</v>
      </c>
      <c r="E209" s="52">
        <v>34</v>
      </c>
      <c r="F209" s="52">
        <v>125</v>
      </c>
      <c r="G209" s="52">
        <v>0</v>
      </c>
      <c r="H209" s="52">
        <v>0</v>
      </c>
      <c r="I209" s="52">
        <v>184</v>
      </c>
      <c r="J209" s="84">
        <v>4.5409674234945703</v>
      </c>
      <c r="K209" s="55" t="s">
        <v>690</v>
      </c>
      <c r="L209" s="84">
        <v>0</v>
      </c>
      <c r="M209" s="84">
        <v>1.4775413711583925</v>
      </c>
      <c r="N209" s="84">
        <v>2.1963824289405682</v>
      </c>
      <c r="O209" s="84">
        <v>15.39408866995074</v>
      </c>
      <c r="P209" s="84">
        <v>4.5409674234945703</v>
      </c>
      <c r="BQ209" s="53"/>
      <c r="BR209" s="54"/>
      <c r="BS209" s="54"/>
      <c r="BT209" s="54"/>
    </row>
    <row r="210" spans="2:72">
      <c r="B210" s="55" t="s">
        <v>691</v>
      </c>
      <c r="C210" s="85">
        <v>0</v>
      </c>
      <c r="D210" s="52">
        <v>16</v>
      </c>
      <c r="E210" s="52">
        <v>38</v>
      </c>
      <c r="F210" s="52">
        <v>124</v>
      </c>
      <c r="G210" s="52">
        <v>0</v>
      </c>
      <c r="H210" s="52">
        <v>0</v>
      </c>
      <c r="I210" s="52">
        <v>178</v>
      </c>
      <c r="J210" s="84">
        <v>4.3928923988154001</v>
      </c>
      <c r="K210" s="55" t="s">
        <v>691</v>
      </c>
      <c r="L210" s="84">
        <v>0</v>
      </c>
      <c r="M210" s="84">
        <v>0.94562647754137119</v>
      </c>
      <c r="N210" s="84">
        <v>2.454780361757106</v>
      </c>
      <c r="O210" s="84">
        <v>15.270935960591133</v>
      </c>
      <c r="P210" s="84">
        <v>4.3928923988154001</v>
      </c>
      <c r="BQ210" s="53"/>
      <c r="BR210" s="54"/>
      <c r="BS210" s="54"/>
      <c r="BT210" s="54"/>
    </row>
    <row r="211" spans="2:72">
      <c r="B211" s="55" t="s">
        <v>692</v>
      </c>
      <c r="C211" s="85">
        <v>0</v>
      </c>
      <c r="D211" s="52">
        <v>15</v>
      </c>
      <c r="E211" s="52">
        <v>25</v>
      </c>
      <c r="F211" s="52">
        <v>134</v>
      </c>
      <c r="G211" s="52">
        <v>0</v>
      </c>
      <c r="H211" s="52">
        <v>0</v>
      </c>
      <c r="I211" s="52">
        <v>174</v>
      </c>
      <c r="J211" s="84">
        <v>4.2941757156959524</v>
      </c>
      <c r="K211" s="55" t="s">
        <v>692</v>
      </c>
      <c r="L211" s="84">
        <v>0</v>
      </c>
      <c r="M211" s="84">
        <v>0.88652482269503552</v>
      </c>
      <c r="N211" s="84">
        <v>1.614987080103359</v>
      </c>
      <c r="O211" s="84">
        <v>16.502463054187192</v>
      </c>
      <c r="P211" s="84">
        <v>4.2941757156959524</v>
      </c>
      <c r="BQ211" s="53"/>
      <c r="BR211" s="54"/>
      <c r="BS211" s="54"/>
      <c r="BT211" s="54"/>
    </row>
    <row r="212" spans="2:72">
      <c r="B212" s="55" t="s">
        <v>693</v>
      </c>
      <c r="C212" s="85">
        <v>0</v>
      </c>
      <c r="D212" s="52">
        <v>25</v>
      </c>
      <c r="E212" s="52">
        <v>34</v>
      </c>
      <c r="F212" s="52">
        <v>133</v>
      </c>
      <c r="G212" s="52">
        <v>0</v>
      </c>
      <c r="H212" s="52">
        <v>0</v>
      </c>
      <c r="I212" s="52">
        <v>192</v>
      </c>
      <c r="J212" s="84">
        <v>4.7384007897334648</v>
      </c>
      <c r="K212" s="55" t="s">
        <v>693</v>
      </c>
      <c r="L212" s="84">
        <v>0</v>
      </c>
      <c r="M212" s="84">
        <v>1.4775413711583925</v>
      </c>
      <c r="N212" s="84">
        <v>2.1963824289405682</v>
      </c>
      <c r="O212" s="84">
        <v>16.379310344827587</v>
      </c>
      <c r="P212" s="84">
        <v>4.7384007897334648</v>
      </c>
      <c r="BQ212" s="53"/>
      <c r="BR212" s="54"/>
      <c r="BS212" s="54"/>
      <c r="BT212" s="54"/>
    </row>
    <row r="213" spans="2:72">
      <c r="B213" s="55" t="s">
        <v>694</v>
      </c>
      <c r="C213" s="85">
        <v>0</v>
      </c>
      <c r="D213" s="52">
        <v>28</v>
      </c>
      <c r="E213" s="52">
        <v>56</v>
      </c>
      <c r="F213" s="52">
        <v>114</v>
      </c>
      <c r="G213" s="52">
        <v>0</v>
      </c>
      <c r="H213" s="52">
        <v>0</v>
      </c>
      <c r="I213" s="52">
        <v>198</v>
      </c>
      <c r="J213" s="84">
        <v>4.8864758144126359</v>
      </c>
      <c r="K213" s="55" t="s">
        <v>694</v>
      </c>
      <c r="L213" s="84">
        <v>0</v>
      </c>
      <c r="M213" s="84">
        <v>1.6548463356973995</v>
      </c>
      <c r="N213" s="84">
        <v>3.6175710594315245</v>
      </c>
      <c r="O213" s="84">
        <v>14.039408866995073</v>
      </c>
      <c r="P213" s="84">
        <v>4.8864758144126359</v>
      </c>
      <c r="BQ213" s="53"/>
      <c r="BR213" s="54"/>
      <c r="BS213" s="54"/>
      <c r="BT213" s="54"/>
    </row>
    <row r="214" spans="2:72">
      <c r="B214" s="55" t="s">
        <v>695</v>
      </c>
      <c r="C214" s="85">
        <v>0</v>
      </c>
      <c r="D214" s="52">
        <v>21</v>
      </c>
      <c r="E214" s="52">
        <v>59</v>
      </c>
      <c r="F214" s="52">
        <v>76</v>
      </c>
      <c r="G214" s="52">
        <v>0</v>
      </c>
      <c r="H214" s="52">
        <v>0</v>
      </c>
      <c r="I214" s="52">
        <v>156</v>
      </c>
      <c r="J214" s="84">
        <v>3.8499506416584404</v>
      </c>
      <c r="K214" s="55" t="s">
        <v>695</v>
      </c>
      <c r="L214" s="84">
        <v>0</v>
      </c>
      <c r="M214" s="84">
        <v>1.2411347517730498</v>
      </c>
      <c r="N214" s="84">
        <v>3.8113695090439279</v>
      </c>
      <c r="O214" s="84">
        <v>9.3596059113300498</v>
      </c>
      <c r="P214" s="84">
        <v>3.8499506416584404</v>
      </c>
      <c r="BQ214" s="53"/>
      <c r="BR214" s="54"/>
      <c r="BS214" s="54"/>
      <c r="BT214" s="54"/>
    </row>
    <row r="215" spans="2:72">
      <c r="B215" s="55" t="s">
        <v>696</v>
      </c>
      <c r="C215" s="85">
        <v>0</v>
      </c>
      <c r="D215" s="52">
        <v>20</v>
      </c>
      <c r="E215" s="52">
        <v>35</v>
      </c>
      <c r="F215" s="52">
        <v>95</v>
      </c>
      <c r="G215" s="52">
        <v>0</v>
      </c>
      <c r="H215" s="52">
        <v>0</v>
      </c>
      <c r="I215" s="52">
        <v>150</v>
      </c>
      <c r="J215" s="84">
        <v>3.6372453928225026</v>
      </c>
      <c r="K215" s="55" t="s">
        <v>696</v>
      </c>
      <c r="L215" s="84">
        <v>0</v>
      </c>
      <c r="M215" s="84">
        <v>1.1520737327188941</v>
      </c>
      <c r="N215" s="84">
        <v>2.2522522522522523</v>
      </c>
      <c r="O215" s="84">
        <v>11.390887290167866</v>
      </c>
      <c r="P215" s="84">
        <v>3.6372453928225026</v>
      </c>
      <c r="BQ215" s="53"/>
      <c r="BR215" s="54"/>
      <c r="BS215" s="54"/>
      <c r="BT215" s="54"/>
    </row>
    <row r="216" spans="2:72">
      <c r="B216" s="55" t="s">
        <v>697</v>
      </c>
      <c r="C216" s="85">
        <v>0</v>
      </c>
      <c r="D216" s="52">
        <v>22</v>
      </c>
      <c r="E216" s="52">
        <v>43</v>
      </c>
      <c r="F216" s="52">
        <v>104</v>
      </c>
      <c r="G216" s="52">
        <v>0</v>
      </c>
      <c r="H216" s="52">
        <v>0</v>
      </c>
      <c r="I216" s="52">
        <v>169</v>
      </c>
      <c r="J216" s="84">
        <v>4.0979631425800198</v>
      </c>
      <c r="K216" s="55" t="s">
        <v>697</v>
      </c>
      <c r="L216" s="84">
        <v>0</v>
      </c>
      <c r="M216" s="84">
        <v>1.2672811059907834</v>
      </c>
      <c r="N216" s="84">
        <v>2.7670527670527671</v>
      </c>
      <c r="O216" s="84">
        <v>12.470023980815348</v>
      </c>
      <c r="P216" s="84">
        <v>4.0979631425800198</v>
      </c>
      <c r="BQ216" s="53"/>
      <c r="BR216" s="54"/>
      <c r="BS216" s="54"/>
      <c r="BT216" s="54"/>
    </row>
    <row r="217" spans="2:72">
      <c r="B217" s="55" t="s">
        <v>698</v>
      </c>
      <c r="C217" s="85">
        <v>0</v>
      </c>
      <c r="D217" s="52">
        <v>26</v>
      </c>
      <c r="E217" s="52">
        <v>45</v>
      </c>
      <c r="F217" s="52">
        <v>109</v>
      </c>
      <c r="G217" s="52">
        <v>0</v>
      </c>
      <c r="H217" s="52">
        <v>0</v>
      </c>
      <c r="I217" s="52">
        <v>180</v>
      </c>
      <c r="J217" s="84">
        <v>4.3646944713870033</v>
      </c>
      <c r="K217" s="55" t="s">
        <v>698</v>
      </c>
      <c r="L217" s="84">
        <v>0</v>
      </c>
      <c r="M217" s="84">
        <v>1.4976958525345621</v>
      </c>
      <c r="N217" s="84">
        <v>2.8957528957528957</v>
      </c>
      <c r="O217" s="84">
        <v>13.069544364508392</v>
      </c>
      <c r="P217" s="84">
        <v>4.3646944713870033</v>
      </c>
      <c r="BQ217" s="53"/>
      <c r="BR217" s="54"/>
      <c r="BS217" s="54"/>
      <c r="BT217" s="54"/>
    </row>
    <row r="218" spans="2:72">
      <c r="B218" s="55" t="s">
        <v>699</v>
      </c>
      <c r="C218" s="85">
        <v>0</v>
      </c>
      <c r="D218" s="52">
        <v>25</v>
      </c>
      <c r="E218" s="52">
        <v>60</v>
      </c>
      <c r="F218" s="52">
        <v>143</v>
      </c>
      <c r="G218" s="52">
        <v>0</v>
      </c>
      <c r="H218" s="52">
        <v>0</v>
      </c>
      <c r="I218" s="52">
        <v>228</v>
      </c>
      <c r="J218" s="84">
        <v>5.5286129970902032</v>
      </c>
      <c r="K218" s="55" t="s">
        <v>699</v>
      </c>
      <c r="L218" s="84">
        <v>0</v>
      </c>
      <c r="M218" s="84">
        <v>1.4400921658986174</v>
      </c>
      <c r="N218" s="84">
        <v>3.8610038610038608</v>
      </c>
      <c r="O218" s="84">
        <v>17.146282973621101</v>
      </c>
      <c r="P218" s="84">
        <v>5.5286129970902032</v>
      </c>
      <c r="BQ218" s="53"/>
      <c r="BR218" s="54"/>
      <c r="BS218" s="54"/>
      <c r="BT218" s="54"/>
    </row>
    <row r="219" spans="2:72">
      <c r="B219" s="55" t="s">
        <v>700</v>
      </c>
      <c r="C219" s="85">
        <v>0</v>
      </c>
      <c r="D219" s="52">
        <v>22</v>
      </c>
      <c r="E219" s="52">
        <v>55</v>
      </c>
      <c r="F219" s="52">
        <v>132</v>
      </c>
      <c r="G219" s="52">
        <v>0</v>
      </c>
      <c r="H219" s="52">
        <v>0</v>
      </c>
      <c r="I219" s="52">
        <v>209</v>
      </c>
      <c r="J219" s="84">
        <v>5.0678952473326868</v>
      </c>
      <c r="K219" s="55" t="s">
        <v>700</v>
      </c>
      <c r="L219" s="84">
        <v>0</v>
      </c>
      <c r="M219" s="84">
        <v>1.2672811059907834</v>
      </c>
      <c r="N219" s="84">
        <v>3.5392535392535396</v>
      </c>
      <c r="O219" s="84">
        <v>15.827338129496402</v>
      </c>
      <c r="P219" s="84">
        <v>5.0678952473326868</v>
      </c>
      <c r="BQ219" s="53"/>
      <c r="BR219" s="54"/>
      <c r="BS219" s="54"/>
      <c r="BT219" s="54"/>
    </row>
    <row r="220" spans="2:72">
      <c r="B220" s="55" t="s">
        <v>701</v>
      </c>
      <c r="C220" s="85">
        <v>0</v>
      </c>
      <c r="D220" s="52">
        <v>22</v>
      </c>
      <c r="E220" s="52">
        <v>51</v>
      </c>
      <c r="F220" s="52">
        <v>125</v>
      </c>
      <c r="G220" s="52">
        <v>0</v>
      </c>
      <c r="H220" s="52">
        <v>0</v>
      </c>
      <c r="I220" s="52">
        <v>198</v>
      </c>
      <c r="J220" s="84">
        <v>4.8011639185257033</v>
      </c>
      <c r="K220" s="55" t="s">
        <v>701</v>
      </c>
      <c r="L220" s="84">
        <v>0</v>
      </c>
      <c r="M220" s="84">
        <v>1.2672811059907834</v>
      </c>
      <c r="N220" s="84">
        <v>3.2818532818532815</v>
      </c>
      <c r="O220" s="84">
        <v>14.98800959232614</v>
      </c>
      <c r="P220" s="84">
        <v>4.8011639185257033</v>
      </c>
      <c r="BQ220" s="53"/>
      <c r="BR220" s="54"/>
      <c r="BS220" s="54"/>
      <c r="BT220" s="54"/>
    </row>
    <row r="221" spans="2:72">
      <c r="B221" s="55" t="s">
        <v>702</v>
      </c>
      <c r="C221" s="85">
        <v>0</v>
      </c>
      <c r="D221" s="52">
        <v>20</v>
      </c>
      <c r="E221" s="52">
        <v>53</v>
      </c>
      <c r="F221" s="52">
        <v>118</v>
      </c>
      <c r="G221" s="52">
        <v>0</v>
      </c>
      <c r="H221" s="52">
        <v>0</v>
      </c>
      <c r="I221" s="52">
        <v>191</v>
      </c>
      <c r="J221" s="84">
        <v>4.6314258001939859</v>
      </c>
      <c r="K221" s="55" t="s">
        <v>702</v>
      </c>
      <c r="L221" s="84">
        <v>0</v>
      </c>
      <c r="M221" s="84">
        <v>1.1520737327188941</v>
      </c>
      <c r="N221" s="84">
        <v>3.4105534105534101</v>
      </c>
      <c r="O221" s="84">
        <v>14.148681055155876</v>
      </c>
      <c r="P221" s="84">
        <v>4.6314258001939859</v>
      </c>
      <c r="BQ221" s="53"/>
      <c r="BR221" s="54"/>
      <c r="BS221" s="54"/>
      <c r="BT221" s="54"/>
    </row>
    <row r="222" spans="2:72">
      <c r="B222" s="55" t="s">
        <v>703</v>
      </c>
      <c r="C222" s="85">
        <v>0</v>
      </c>
      <c r="D222" s="52">
        <v>25</v>
      </c>
      <c r="E222" s="52">
        <v>56</v>
      </c>
      <c r="F222" s="52">
        <v>123</v>
      </c>
      <c r="G222" s="52">
        <v>0</v>
      </c>
      <c r="H222" s="52">
        <v>0</v>
      </c>
      <c r="I222" s="52">
        <v>204</v>
      </c>
      <c r="J222" s="84">
        <v>4.9466537342386037</v>
      </c>
      <c r="K222" s="55" t="s">
        <v>703</v>
      </c>
      <c r="L222" s="84">
        <v>0</v>
      </c>
      <c r="M222" s="84">
        <v>1.4400921658986174</v>
      </c>
      <c r="N222" s="84">
        <v>3.6036036036036037</v>
      </c>
      <c r="O222" s="84">
        <v>14.748201438848922</v>
      </c>
      <c r="P222" s="84">
        <v>4.9466537342386037</v>
      </c>
      <c r="BQ222" s="53"/>
      <c r="BR222" s="54"/>
      <c r="BS222" s="54"/>
      <c r="BT222" s="54"/>
    </row>
    <row r="223" spans="2:72">
      <c r="B223" s="55" t="s">
        <v>704</v>
      </c>
      <c r="C223" s="85">
        <v>0</v>
      </c>
      <c r="D223" s="52">
        <v>22</v>
      </c>
      <c r="E223" s="52">
        <v>69</v>
      </c>
      <c r="F223" s="52">
        <v>131</v>
      </c>
      <c r="G223" s="52">
        <v>0</v>
      </c>
      <c r="H223" s="52">
        <v>0</v>
      </c>
      <c r="I223" s="52">
        <v>222</v>
      </c>
      <c r="J223" s="84">
        <v>5.3831231813773037</v>
      </c>
      <c r="K223" s="55" t="s">
        <v>704</v>
      </c>
      <c r="L223" s="84">
        <v>0</v>
      </c>
      <c r="M223" s="84">
        <v>1.2672811059907834</v>
      </c>
      <c r="N223" s="84">
        <v>4.4401544401544406</v>
      </c>
      <c r="O223" s="84">
        <v>15.707434052757794</v>
      </c>
      <c r="P223" s="84">
        <v>5.3831231813773037</v>
      </c>
      <c r="BQ223" s="53"/>
      <c r="BR223" s="54"/>
      <c r="BS223" s="54"/>
      <c r="BT223" s="54"/>
    </row>
    <row r="224" spans="2:72">
      <c r="B224" s="55" t="s">
        <v>705</v>
      </c>
      <c r="C224" s="85">
        <v>0</v>
      </c>
      <c r="D224" s="52">
        <v>32</v>
      </c>
      <c r="E224" s="52">
        <v>66</v>
      </c>
      <c r="F224" s="52">
        <v>136</v>
      </c>
      <c r="G224" s="52">
        <v>0</v>
      </c>
      <c r="H224" s="52">
        <v>0</v>
      </c>
      <c r="I224" s="52">
        <v>234</v>
      </c>
      <c r="J224" s="84">
        <v>5.6741028128031035</v>
      </c>
      <c r="K224" s="55" t="s">
        <v>705</v>
      </c>
      <c r="L224" s="84">
        <v>0</v>
      </c>
      <c r="M224" s="84">
        <v>1.8433179723502304</v>
      </c>
      <c r="N224" s="84">
        <v>4.2471042471042466</v>
      </c>
      <c r="O224" s="84">
        <v>16.306954436450841</v>
      </c>
      <c r="P224" s="84">
        <v>5.6741028128031035</v>
      </c>
      <c r="BQ224" s="53"/>
      <c r="BR224" s="54"/>
      <c r="BS224" s="54"/>
      <c r="BT224" s="54"/>
    </row>
    <row r="225" spans="2:72">
      <c r="B225" s="55" t="s">
        <v>706</v>
      </c>
      <c r="C225" s="85">
        <v>0</v>
      </c>
      <c r="D225" s="52">
        <v>21</v>
      </c>
      <c r="E225" s="52">
        <v>69</v>
      </c>
      <c r="F225" s="52">
        <v>133</v>
      </c>
      <c r="G225" s="52">
        <v>0</v>
      </c>
      <c r="H225" s="52">
        <v>0</v>
      </c>
      <c r="I225" s="52">
        <v>223</v>
      </c>
      <c r="J225" s="84">
        <v>5.40737148399612</v>
      </c>
      <c r="K225" s="55" t="s">
        <v>706</v>
      </c>
      <c r="L225" s="84">
        <v>0</v>
      </c>
      <c r="M225" s="84">
        <v>1.2096774193548387</v>
      </c>
      <c r="N225" s="84">
        <v>4.4401544401544406</v>
      </c>
      <c r="O225" s="84">
        <v>15.947242206235012</v>
      </c>
      <c r="P225" s="84">
        <v>5.40737148399612</v>
      </c>
      <c r="BQ225" s="53"/>
      <c r="BR225" s="54"/>
      <c r="BS225" s="54"/>
      <c r="BT225" s="54"/>
    </row>
    <row r="226" spans="2:72">
      <c r="B226" s="55" t="s">
        <v>707</v>
      </c>
      <c r="C226" s="85">
        <v>0</v>
      </c>
      <c r="D226" s="52">
        <v>32</v>
      </c>
      <c r="E226" s="52">
        <v>80</v>
      </c>
      <c r="F226" s="52">
        <v>157</v>
      </c>
      <c r="G226" s="52">
        <v>0</v>
      </c>
      <c r="H226" s="52">
        <v>0</v>
      </c>
      <c r="I226" s="52">
        <v>269</v>
      </c>
      <c r="J226" s="84">
        <v>6.5227934044616882</v>
      </c>
      <c r="K226" s="55" t="s">
        <v>707</v>
      </c>
      <c r="L226" s="84">
        <v>0</v>
      </c>
      <c r="M226" s="84">
        <v>1.8433179723502304</v>
      </c>
      <c r="N226" s="84">
        <v>5.1480051480051481</v>
      </c>
      <c r="O226" s="84">
        <v>18.824940047961629</v>
      </c>
      <c r="P226" s="84">
        <v>6.5227934044616882</v>
      </c>
      <c r="BQ226" s="53"/>
      <c r="BR226" s="54"/>
      <c r="BS226" s="54"/>
      <c r="BT226" s="54"/>
    </row>
    <row r="227" spans="2:72">
      <c r="B227" s="55" t="s">
        <v>708</v>
      </c>
      <c r="C227" s="85">
        <v>0</v>
      </c>
      <c r="D227" s="52">
        <v>31</v>
      </c>
      <c r="E227" s="52">
        <v>91</v>
      </c>
      <c r="F227" s="52">
        <v>157</v>
      </c>
      <c r="G227" s="52">
        <v>0</v>
      </c>
      <c r="H227" s="52">
        <v>0</v>
      </c>
      <c r="I227" s="52">
        <v>279</v>
      </c>
      <c r="J227" s="84">
        <v>6.7652764306498536</v>
      </c>
      <c r="K227" s="55" t="s">
        <v>708</v>
      </c>
      <c r="L227" s="84">
        <v>0</v>
      </c>
      <c r="M227" s="84">
        <v>1.7857142857142856</v>
      </c>
      <c r="N227" s="84">
        <v>5.8558558558558556</v>
      </c>
      <c r="O227" s="84">
        <v>18.824940047961629</v>
      </c>
      <c r="P227" s="84">
        <v>6.7652764306498536</v>
      </c>
      <c r="BQ227" s="53"/>
      <c r="BR227" s="54"/>
      <c r="BS227" s="54"/>
      <c r="BT227" s="54"/>
    </row>
    <row r="228" spans="2:72">
      <c r="B228" s="55" t="s">
        <v>709</v>
      </c>
      <c r="C228" s="85">
        <v>0</v>
      </c>
      <c r="D228" s="52">
        <v>47</v>
      </c>
      <c r="E228" s="52">
        <v>96</v>
      </c>
      <c r="F228" s="52">
        <v>164</v>
      </c>
      <c r="G228" s="52">
        <v>0</v>
      </c>
      <c r="H228" s="52">
        <v>0</v>
      </c>
      <c r="I228" s="52">
        <v>307</v>
      </c>
      <c r="J228" s="84">
        <v>7.4442289039767209</v>
      </c>
      <c r="K228" s="55" t="s">
        <v>709</v>
      </c>
      <c r="L228" s="84">
        <v>0</v>
      </c>
      <c r="M228" s="84">
        <v>2.7073732718894008</v>
      </c>
      <c r="N228" s="84">
        <v>6.1776061776061777</v>
      </c>
      <c r="O228" s="84">
        <v>19.664268585131893</v>
      </c>
      <c r="P228" s="84">
        <v>7.4442289039767209</v>
      </c>
      <c r="BQ228" s="53"/>
      <c r="BR228" s="54"/>
      <c r="BS228" s="54"/>
      <c r="BT228" s="54"/>
    </row>
    <row r="229" spans="2:72">
      <c r="B229" s="55" t="s">
        <v>710</v>
      </c>
      <c r="C229" s="85">
        <v>0</v>
      </c>
      <c r="D229" s="52">
        <v>43</v>
      </c>
      <c r="E229" s="52">
        <v>94</v>
      </c>
      <c r="F229" s="52">
        <v>142</v>
      </c>
      <c r="G229" s="52">
        <v>0</v>
      </c>
      <c r="H229" s="52">
        <v>0</v>
      </c>
      <c r="I229" s="52">
        <v>279</v>
      </c>
      <c r="J229" s="84">
        <v>6.5910701630049608</v>
      </c>
      <c r="K229" s="55" t="s">
        <v>710</v>
      </c>
      <c r="L229" s="84">
        <v>0</v>
      </c>
      <c r="M229" s="84">
        <v>2.4211711711711712</v>
      </c>
      <c r="N229" s="84">
        <v>5.9231253938248267</v>
      </c>
      <c r="O229" s="84">
        <v>16.321839080459771</v>
      </c>
      <c r="P229" s="84">
        <v>6.5910701630049608</v>
      </c>
      <c r="BQ229" s="53"/>
      <c r="BR229" s="54"/>
      <c r="BS229" s="54"/>
      <c r="BT229" s="54"/>
    </row>
    <row r="230" spans="2:72">
      <c r="B230" s="55" t="s">
        <v>711</v>
      </c>
      <c r="C230" s="85">
        <v>0</v>
      </c>
      <c r="D230" s="52">
        <v>41</v>
      </c>
      <c r="E230" s="52">
        <v>107</v>
      </c>
      <c r="F230" s="52">
        <v>142</v>
      </c>
      <c r="G230" s="52">
        <v>0</v>
      </c>
      <c r="H230" s="52">
        <v>0</v>
      </c>
      <c r="I230" s="52">
        <v>290</v>
      </c>
      <c r="J230" s="84">
        <v>6.8509331443420738</v>
      </c>
      <c r="K230" s="55" t="s">
        <v>711</v>
      </c>
      <c r="L230" s="84">
        <v>0</v>
      </c>
      <c r="M230" s="84">
        <v>2.3085585585585586</v>
      </c>
      <c r="N230" s="84">
        <v>6.7422810333963454</v>
      </c>
      <c r="O230" s="84">
        <v>16.321839080459771</v>
      </c>
      <c r="P230" s="84">
        <v>6.8509331443420738</v>
      </c>
      <c r="BQ230" s="53"/>
      <c r="BR230" s="54"/>
      <c r="BS230" s="54"/>
      <c r="BT230" s="54"/>
    </row>
    <row r="231" spans="2:72">
      <c r="B231" s="55" t="s">
        <v>712</v>
      </c>
      <c r="C231" s="85">
        <v>0</v>
      </c>
      <c r="D231" s="52">
        <v>41</v>
      </c>
      <c r="E231" s="52">
        <v>107</v>
      </c>
      <c r="F231" s="52">
        <v>141</v>
      </c>
      <c r="G231" s="52">
        <v>0</v>
      </c>
      <c r="H231" s="52">
        <v>0</v>
      </c>
      <c r="I231" s="52">
        <v>289</v>
      </c>
      <c r="J231" s="84">
        <v>6.8273092369477917</v>
      </c>
      <c r="K231" s="55" t="s">
        <v>712</v>
      </c>
      <c r="L231" s="84">
        <v>0</v>
      </c>
      <c r="M231" s="84">
        <v>2.3085585585585586</v>
      </c>
      <c r="N231" s="84">
        <v>6.7422810333963454</v>
      </c>
      <c r="O231" s="84">
        <v>16.206896551724135</v>
      </c>
      <c r="P231" s="84">
        <v>6.8273092369477917</v>
      </c>
      <c r="BQ231" s="53"/>
      <c r="BR231" s="54"/>
      <c r="BS231" s="54"/>
      <c r="BT231" s="54"/>
    </row>
    <row r="232" spans="2:72">
      <c r="B232" s="55" t="s">
        <v>713</v>
      </c>
      <c r="C232" s="85">
        <v>0</v>
      </c>
      <c r="D232" s="52">
        <v>42</v>
      </c>
      <c r="E232" s="52">
        <v>108</v>
      </c>
      <c r="F232" s="52">
        <v>140</v>
      </c>
      <c r="G232" s="52">
        <v>0</v>
      </c>
      <c r="H232" s="52">
        <v>0</v>
      </c>
      <c r="I232" s="52">
        <v>290</v>
      </c>
      <c r="J232" s="84">
        <v>6.8509331443420738</v>
      </c>
      <c r="K232" s="55" t="s">
        <v>713</v>
      </c>
      <c r="L232" s="84">
        <v>0</v>
      </c>
      <c r="M232" s="84">
        <v>2.3648648648648649</v>
      </c>
      <c r="N232" s="84">
        <v>6.8052930056710776</v>
      </c>
      <c r="O232" s="84">
        <v>16.091954022988507</v>
      </c>
      <c r="P232" s="84">
        <v>6.8509331443420738</v>
      </c>
      <c r="BQ232" s="53"/>
      <c r="BR232" s="54"/>
      <c r="BS232" s="54"/>
      <c r="BT232" s="54"/>
    </row>
    <row r="233" spans="2:72">
      <c r="B233" s="55" t="s">
        <v>714</v>
      </c>
      <c r="C233" s="85">
        <v>0</v>
      </c>
      <c r="D233" s="52">
        <v>44</v>
      </c>
      <c r="E233" s="52">
        <v>107</v>
      </c>
      <c r="F233" s="52">
        <v>130</v>
      </c>
      <c r="G233" s="52">
        <v>0</v>
      </c>
      <c r="H233" s="52">
        <v>0</v>
      </c>
      <c r="I233" s="52">
        <v>281</v>
      </c>
      <c r="J233" s="84">
        <v>6.6383179777935268</v>
      </c>
      <c r="K233" s="55" t="s">
        <v>714</v>
      </c>
      <c r="L233" s="84">
        <v>0</v>
      </c>
      <c r="M233" s="84">
        <v>2.4774774774774775</v>
      </c>
      <c r="N233" s="84">
        <v>6.7422810333963454</v>
      </c>
      <c r="O233" s="84">
        <v>14.942528735632186</v>
      </c>
      <c r="P233" s="84">
        <v>6.6383179777935268</v>
      </c>
      <c r="BQ233" s="53"/>
      <c r="BR233" s="54"/>
      <c r="BS233" s="54"/>
      <c r="BT233" s="54"/>
    </row>
    <row r="234" spans="2:72">
      <c r="B234" s="55" t="s">
        <v>715</v>
      </c>
      <c r="C234" s="85">
        <v>0</v>
      </c>
      <c r="D234" s="52">
        <v>46</v>
      </c>
      <c r="E234" s="52">
        <v>78</v>
      </c>
      <c r="F234" s="52">
        <v>134</v>
      </c>
      <c r="G234" s="52">
        <v>0</v>
      </c>
      <c r="H234" s="52">
        <v>0</v>
      </c>
      <c r="I234" s="52">
        <v>258</v>
      </c>
      <c r="J234" s="84">
        <v>6.094968107725018</v>
      </c>
      <c r="K234" s="55" t="s">
        <v>715</v>
      </c>
      <c r="L234" s="84">
        <v>0</v>
      </c>
      <c r="M234" s="84">
        <v>2.5900900900900901</v>
      </c>
      <c r="N234" s="84">
        <v>4.9149338374291114</v>
      </c>
      <c r="O234" s="84">
        <v>15.402298850574713</v>
      </c>
      <c r="P234" s="84">
        <v>6.094968107725018</v>
      </c>
      <c r="BQ234" s="53"/>
      <c r="BR234" s="54"/>
      <c r="BS234" s="54"/>
      <c r="BT234" s="54"/>
    </row>
    <row r="235" spans="2:72">
      <c r="B235" s="55" t="s">
        <v>716</v>
      </c>
      <c r="C235" s="85">
        <v>0</v>
      </c>
      <c r="D235" s="52">
        <v>53</v>
      </c>
      <c r="E235" s="52">
        <v>82</v>
      </c>
      <c r="F235" s="52">
        <v>127</v>
      </c>
      <c r="G235" s="52">
        <v>0</v>
      </c>
      <c r="H235" s="52">
        <v>0</v>
      </c>
      <c r="I235" s="52">
        <v>262</v>
      </c>
      <c r="J235" s="84">
        <v>6.1894637373021499</v>
      </c>
      <c r="K235" s="55" t="s">
        <v>716</v>
      </c>
      <c r="L235" s="84">
        <v>0</v>
      </c>
      <c r="M235" s="84">
        <v>2.9842342342342345</v>
      </c>
      <c r="N235" s="84">
        <v>5.1669817265280402</v>
      </c>
      <c r="O235" s="84">
        <v>14.597701149425287</v>
      </c>
      <c r="P235" s="84">
        <v>6.1894637373021499</v>
      </c>
      <c r="BQ235" s="53"/>
      <c r="BR235" s="54"/>
      <c r="BS235" s="54"/>
      <c r="BT235" s="54"/>
    </row>
    <row r="236" spans="2:72">
      <c r="B236" s="55" t="s">
        <v>717</v>
      </c>
      <c r="C236" s="85">
        <v>0</v>
      </c>
      <c r="D236" s="52">
        <v>58</v>
      </c>
      <c r="E236" s="52">
        <v>85</v>
      </c>
      <c r="F236" s="52">
        <v>121</v>
      </c>
      <c r="G236" s="52">
        <v>0</v>
      </c>
      <c r="H236" s="52">
        <v>0</v>
      </c>
      <c r="I236" s="52">
        <v>264</v>
      </c>
      <c r="J236" s="84">
        <v>6.2367115520907159</v>
      </c>
      <c r="K236" s="55" t="s">
        <v>717</v>
      </c>
      <c r="L236" s="84">
        <v>0</v>
      </c>
      <c r="M236" s="84">
        <v>3.2657657657657655</v>
      </c>
      <c r="N236" s="84">
        <v>5.3560176433522368</v>
      </c>
      <c r="O236" s="84">
        <v>13.908045977011493</v>
      </c>
      <c r="P236" s="84">
        <v>6.2367115520907159</v>
      </c>
      <c r="BQ236" s="53"/>
      <c r="BR236" s="54"/>
      <c r="BS236" s="54"/>
      <c r="BT236" s="54"/>
    </row>
    <row r="237" spans="2:72">
      <c r="B237" s="55" t="s">
        <v>718</v>
      </c>
      <c r="C237" s="85">
        <v>0</v>
      </c>
      <c r="D237" s="52">
        <v>50</v>
      </c>
      <c r="E237" s="52">
        <v>94</v>
      </c>
      <c r="F237" s="52">
        <v>121</v>
      </c>
      <c r="G237" s="52">
        <v>0</v>
      </c>
      <c r="H237" s="52">
        <v>0</v>
      </c>
      <c r="I237" s="52">
        <v>265</v>
      </c>
      <c r="J237" s="84">
        <v>6.2603354594849989</v>
      </c>
      <c r="K237" s="55" t="s">
        <v>718</v>
      </c>
      <c r="L237" s="84">
        <v>0</v>
      </c>
      <c r="M237" s="84">
        <v>2.8153153153153152</v>
      </c>
      <c r="N237" s="84">
        <v>5.9231253938248267</v>
      </c>
      <c r="O237" s="84">
        <v>13.908045977011493</v>
      </c>
      <c r="P237" s="84">
        <v>6.2603354594849989</v>
      </c>
      <c r="BQ237" s="53"/>
      <c r="BR237" s="54"/>
      <c r="BS237" s="54"/>
      <c r="BT237" s="54"/>
    </row>
    <row r="238" spans="2:72">
      <c r="B238" s="55" t="s">
        <v>719</v>
      </c>
      <c r="C238" s="85">
        <v>0</v>
      </c>
      <c r="D238" s="52">
        <v>50</v>
      </c>
      <c r="E238" s="52">
        <v>107</v>
      </c>
      <c r="F238" s="52">
        <v>113</v>
      </c>
      <c r="G238" s="52">
        <v>0</v>
      </c>
      <c r="H238" s="52">
        <v>0</v>
      </c>
      <c r="I238" s="52">
        <v>270</v>
      </c>
      <c r="J238" s="84">
        <v>6.378454996456413</v>
      </c>
      <c r="K238" s="55" t="s">
        <v>719</v>
      </c>
      <c r="L238" s="84">
        <v>0</v>
      </c>
      <c r="M238" s="84">
        <v>2.8153153153153152</v>
      </c>
      <c r="N238" s="84">
        <v>6.7422810333963454</v>
      </c>
      <c r="O238" s="84">
        <v>12.988505747126435</v>
      </c>
      <c r="P238" s="84">
        <v>6.378454996456413</v>
      </c>
      <c r="BQ238" s="53"/>
      <c r="BR238" s="54"/>
      <c r="BS238" s="54"/>
      <c r="BT238" s="54"/>
    </row>
    <row r="239" spans="2:72">
      <c r="B239" s="55" t="s">
        <v>720</v>
      </c>
      <c r="C239" s="85">
        <v>0</v>
      </c>
      <c r="D239" s="52">
        <v>44</v>
      </c>
      <c r="E239" s="52">
        <v>101</v>
      </c>
      <c r="F239" s="52">
        <v>120</v>
      </c>
      <c r="G239" s="52">
        <v>0</v>
      </c>
      <c r="H239" s="52">
        <v>0</v>
      </c>
      <c r="I239" s="52">
        <v>265</v>
      </c>
      <c r="J239" s="84">
        <v>6.2603354594849989</v>
      </c>
      <c r="K239" s="55" t="s">
        <v>720</v>
      </c>
      <c r="L239" s="84">
        <v>0</v>
      </c>
      <c r="M239" s="84">
        <v>2.4774774774774775</v>
      </c>
      <c r="N239" s="84">
        <v>6.3642091997479531</v>
      </c>
      <c r="O239" s="84">
        <v>13.793103448275861</v>
      </c>
      <c r="P239" s="84">
        <v>6.2603354594849989</v>
      </c>
      <c r="BQ239" s="53"/>
      <c r="BR239" s="54"/>
      <c r="BS239" s="54"/>
      <c r="BT239" s="54"/>
    </row>
    <row r="240" spans="2:72">
      <c r="B240" s="55" t="s">
        <v>721</v>
      </c>
      <c r="C240" s="85">
        <v>0</v>
      </c>
      <c r="D240" s="52">
        <v>41</v>
      </c>
      <c r="E240" s="52">
        <v>89</v>
      </c>
      <c r="F240" s="52">
        <v>100</v>
      </c>
      <c r="G240" s="52">
        <v>0</v>
      </c>
      <c r="H240" s="52">
        <v>0</v>
      </c>
      <c r="I240" s="52">
        <v>230</v>
      </c>
      <c r="J240" s="84">
        <v>5.4334987006850932</v>
      </c>
      <c r="K240" s="55" t="s">
        <v>721</v>
      </c>
      <c r="L240" s="84">
        <v>0</v>
      </c>
      <c r="M240" s="84">
        <v>2.3085585585585586</v>
      </c>
      <c r="N240" s="84">
        <v>5.6080655324511657</v>
      </c>
      <c r="O240" s="84">
        <v>11.494252873563218</v>
      </c>
      <c r="P240" s="84">
        <v>5.4334987006850932</v>
      </c>
      <c r="BQ240" s="53"/>
      <c r="BR240" s="54"/>
      <c r="BS240" s="54"/>
      <c r="BT240" s="54"/>
    </row>
    <row r="241" spans="2:72">
      <c r="B241" s="55" t="s">
        <v>722</v>
      </c>
      <c r="C241" s="85">
        <v>0</v>
      </c>
      <c r="D241" s="52">
        <v>42</v>
      </c>
      <c r="E241" s="52">
        <v>90</v>
      </c>
      <c r="F241" s="52">
        <v>123</v>
      </c>
      <c r="G241" s="52">
        <v>0</v>
      </c>
      <c r="H241" s="52">
        <v>0</v>
      </c>
      <c r="I241" s="52">
        <v>255</v>
      </c>
      <c r="J241" s="84">
        <v>6.024096385542169</v>
      </c>
      <c r="K241" s="55" t="s">
        <v>722</v>
      </c>
      <c r="L241" s="84">
        <v>0</v>
      </c>
      <c r="M241" s="84">
        <v>2.3648648648648649</v>
      </c>
      <c r="N241" s="84">
        <v>5.6710775047258979</v>
      </c>
      <c r="O241" s="84">
        <v>14.13793103448276</v>
      </c>
      <c r="P241" s="84">
        <v>6.024096385542169</v>
      </c>
      <c r="BQ241" s="53"/>
      <c r="BR241" s="54"/>
      <c r="BS241" s="54"/>
      <c r="BT241" s="54"/>
    </row>
    <row r="242" spans="2:72">
      <c r="B242" s="55" t="s">
        <v>723</v>
      </c>
      <c r="C242" s="85">
        <v>0</v>
      </c>
      <c r="D242" s="52">
        <v>43</v>
      </c>
      <c r="E242" s="52">
        <v>120</v>
      </c>
      <c r="F242" s="52">
        <v>117</v>
      </c>
      <c r="G242" s="52">
        <v>0</v>
      </c>
      <c r="H242" s="52">
        <v>0</v>
      </c>
      <c r="I242" s="52">
        <v>280</v>
      </c>
      <c r="J242" s="84">
        <v>6.6146940703992438</v>
      </c>
      <c r="K242" s="55" t="s">
        <v>723</v>
      </c>
      <c r="L242" s="84">
        <v>0</v>
      </c>
      <c r="M242" s="84">
        <v>2.4211711711711712</v>
      </c>
      <c r="N242" s="84">
        <v>7.5614366729678641</v>
      </c>
      <c r="O242" s="84">
        <v>13.448275862068964</v>
      </c>
      <c r="P242" s="84">
        <v>6.6146940703992438</v>
      </c>
      <c r="BQ242" s="53"/>
      <c r="BR242" s="54"/>
      <c r="BS242" s="54"/>
      <c r="BT242" s="54"/>
    </row>
    <row r="243" spans="2:72">
      <c r="B243" s="55" t="s">
        <v>724</v>
      </c>
      <c r="C243" s="85">
        <v>0</v>
      </c>
      <c r="D243" s="52">
        <v>27</v>
      </c>
      <c r="E243" s="52">
        <v>86</v>
      </c>
      <c r="F243" s="52">
        <v>100</v>
      </c>
      <c r="G243" s="52">
        <v>0</v>
      </c>
      <c r="H243" s="52">
        <v>0</v>
      </c>
      <c r="I243" s="52">
        <v>213</v>
      </c>
      <c r="J243" s="84">
        <v>4.9557933922754769</v>
      </c>
      <c r="K243" s="55" t="s">
        <v>724</v>
      </c>
      <c r="L243" s="84">
        <v>0</v>
      </c>
      <c r="M243" s="84">
        <v>1.4991671293725708</v>
      </c>
      <c r="N243" s="84">
        <v>5.3716427232979393</v>
      </c>
      <c r="O243" s="84">
        <v>11.160714285714286</v>
      </c>
      <c r="P243" s="84">
        <v>4.9557933922754769</v>
      </c>
      <c r="BQ243" s="53"/>
      <c r="BR243" s="54"/>
      <c r="BS243" s="54"/>
      <c r="BT243" s="54"/>
    </row>
    <row r="244" spans="2:72">
      <c r="B244" s="55" t="s">
        <v>725</v>
      </c>
      <c r="C244" s="85">
        <v>0</v>
      </c>
      <c r="D244" s="52">
        <v>36</v>
      </c>
      <c r="E244" s="52">
        <v>90</v>
      </c>
      <c r="F244" s="52">
        <v>112</v>
      </c>
      <c r="G244" s="52">
        <v>0</v>
      </c>
      <c r="H244" s="52">
        <v>0</v>
      </c>
      <c r="I244" s="52">
        <v>238</v>
      </c>
      <c r="J244" s="84">
        <v>5.5374592833876219</v>
      </c>
      <c r="K244" s="55" t="s">
        <v>725</v>
      </c>
      <c r="L244" s="84">
        <v>0</v>
      </c>
      <c r="M244" s="84">
        <v>1.9988895058300944</v>
      </c>
      <c r="N244" s="84">
        <v>5.6214865708931914</v>
      </c>
      <c r="O244" s="84">
        <v>12.5</v>
      </c>
      <c r="P244" s="84">
        <v>5.5374592833876219</v>
      </c>
      <c r="BQ244" s="53"/>
      <c r="BR244" s="54"/>
      <c r="BS244" s="54"/>
      <c r="BT244" s="54"/>
    </row>
    <row r="245" spans="2:72">
      <c r="B245" s="55" t="s">
        <v>726</v>
      </c>
      <c r="C245" s="85">
        <v>0</v>
      </c>
      <c r="D245" s="52">
        <v>44</v>
      </c>
      <c r="E245" s="52">
        <v>88</v>
      </c>
      <c r="F245" s="52">
        <v>114</v>
      </c>
      <c r="G245" s="52">
        <v>0</v>
      </c>
      <c r="H245" s="52">
        <v>0</v>
      </c>
      <c r="I245" s="52">
        <v>246</v>
      </c>
      <c r="J245" s="84">
        <v>5.7235923685435086</v>
      </c>
      <c r="K245" s="55" t="s">
        <v>726</v>
      </c>
      <c r="L245" s="84">
        <v>0</v>
      </c>
      <c r="M245" s="84">
        <v>2.4430871737923376</v>
      </c>
      <c r="N245" s="84">
        <v>5.4965646470955649</v>
      </c>
      <c r="O245" s="84">
        <v>12.723214285714285</v>
      </c>
      <c r="P245" s="84">
        <v>5.7235923685435086</v>
      </c>
      <c r="BQ245" s="53"/>
      <c r="BR245" s="54"/>
      <c r="BS245" s="54"/>
      <c r="BT245" s="54"/>
    </row>
    <row r="246" spans="2:72">
      <c r="B246" s="55" t="s">
        <v>727</v>
      </c>
      <c r="C246" s="85">
        <v>0</v>
      </c>
      <c r="D246" s="52">
        <v>44</v>
      </c>
      <c r="E246" s="52">
        <v>93</v>
      </c>
      <c r="F246" s="52">
        <v>111</v>
      </c>
      <c r="G246" s="52">
        <v>0</v>
      </c>
      <c r="H246" s="52">
        <v>0</v>
      </c>
      <c r="I246" s="52">
        <v>248</v>
      </c>
      <c r="J246" s="84">
        <v>5.7701256398324805</v>
      </c>
      <c r="K246" s="55" t="s">
        <v>727</v>
      </c>
      <c r="L246" s="84">
        <v>0</v>
      </c>
      <c r="M246" s="84">
        <v>2.4430871737923376</v>
      </c>
      <c r="N246" s="84">
        <v>5.8088694565896315</v>
      </c>
      <c r="O246" s="84">
        <v>12.388392857142858</v>
      </c>
      <c r="P246" s="84">
        <v>5.7701256398324805</v>
      </c>
      <c r="BQ246" s="53"/>
      <c r="BR246" s="54"/>
      <c r="BS246" s="54"/>
      <c r="BT246" s="54"/>
    </row>
    <row r="247" spans="2:72">
      <c r="B247" s="55" t="s">
        <v>728</v>
      </c>
      <c r="C247" s="85">
        <v>0</v>
      </c>
      <c r="D247" s="52">
        <v>50</v>
      </c>
      <c r="E247" s="52">
        <v>97</v>
      </c>
      <c r="F247" s="52">
        <v>112</v>
      </c>
      <c r="G247" s="52">
        <v>0</v>
      </c>
      <c r="H247" s="52">
        <v>0</v>
      </c>
      <c r="I247" s="52">
        <v>259</v>
      </c>
      <c r="J247" s="84">
        <v>6.0260586319218241</v>
      </c>
      <c r="K247" s="55" t="s">
        <v>728</v>
      </c>
      <c r="L247" s="84">
        <v>0</v>
      </c>
      <c r="M247" s="84">
        <v>2.7762354247640197</v>
      </c>
      <c r="N247" s="84">
        <v>6.0587133041848844</v>
      </c>
      <c r="O247" s="84">
        <v>12.5</v>
      </c>
      <c r="P247" s="84">
        <v>6.0260586319218241</v>
      </c>
      <c r="BQ247" s="53"/>
      <c r="BR247" s="54"/>
      <c r="BS247" s="54"/>
      <c r="BT247" s="54"/>
    </row>
    <row r="248" spans="2:72">
      <c r="B248" s="55" t="s">
        <v>729</v>
      </c>
      <c r="C248" s="85">
        <v>0</v>
      </c>
      <c r="D248" s="52">
        <v>46</v>
      </c>
      <c r="E248" s="52">
        <v>123</v>
      </c>
      <c r="F248" s="52">
        <v>128</v>
      </c>
      <c r="G248" s="52">
        <v>0</v>
      </c>
      <c r="H248" s="52">
        <v>0</v>
      </c>
      <c r="I248" s="52">
        <v>297</v>
      </c>
      <c r="J248" s="84">
        <v>6.9101907864122847</v>
      </c>
      <c r="K248" s="55" t="s">
        <v>729</v>
      </c>
      <c r="L248" s="84">
        <v>0</v>
      </c>
      <c r="M248" s="84">
        <v>2.5541365907828983</v>
      </c>
      <c r="N248" s="84">
        <v>7.6826983135540292</v>
      </c>
      <c r="O248" s="84">
        <v>14.285714285714285</v>
      </c>
      <c r="P248" s="84">
        <v>6.9101907864122847</v>
      </c>
      <c r="BQ248" s="53"/>
      <c r="BR248" s="54"/>
      <c r="BS248" s="54"/>
      <c r="BT248" s="54"/>
    </row>
    <row r="249" spans="2:72">
      <c r="B249" s="55" t="s">
        <v>730</v>
      </c>
      <c r="C249" s="85">
        <v>0</v>
      </c>
      <c r="D249" s="52">
        <v>58</v>
      </c>
      <c r="E249" s="52">
        <v>118</v>
      </c>
      <c r="F249" s="52">
        <v>144</v>
      </c>
      <c r="G249" s="52">
        <v>0</v>
      </c>
      <c r="H249" s="52">
        <v>0</v>
      </c>
      <c r="I249" s="52">
        <v>323</v>
      </c>
      <c r="J249" s="84">
        <v>7.5151233131689157</v>
      </c>
      <c r="K249" s="55" t="s">
        <v>730</v>
      </c>
      <c r="L249" s="84">
        <v>0</v>
      </c>
      <c r="M249" s="84">
        <v>3.220433092726263</v>
      </c>
      <c r="N249" s="84">
        <v>7.3703935040599617</v>
      </c>
      <c r="O249" s="84">
        <v>16.071428571428573</v>
      </c>
      <c r="P249" s="84">
        <v>7.5151233131689157</v>
      </c>
      <c r="BQ249" s="53"/>
      <c r="BR249" s="54"/>
      <c r="BS249" s="54"/>
      <c r="BT249" s="54"/>
    </row>
    <row r="250" spans="2:72">
      <c r="B250" s="55" t="s">
        <v>731</v>
      </c>
      <c r="C250" s="85">
        <v>0</v>
      </c>
      <c r="D250" s="52">
        <v>50</v>
      </c>
      <c r="E250" s="52">
        <v>108</v>
      </c>
      <c r="F250" s="52">
        <v>124</v>
      </c>
      <c r="G250" s="52">
        <v>0</v>
      </c>
      <c r="H250" s="52">
        <v>0</v>
      </c>
      <c r="I250" s="52">
        <v>282</v>
      </c>
      <c r="J250" s="84">
        <v>6.5611912517449982</v>
      </c>
      <c r="K250" s="55" t="s">
        <v>731</v>
      </c>
      <c r="L250" s="84">
        <v>0</v>
      </c>
      <c r="M250" s="84">
        <v>2.7762354247640197</v>
      </c>
      <c r="N250" s="84">
        <v>6.7457838850718304</v>
      </c>
      <c r="O250" s="84">
        <v>13.839285714285715</v>
      </c>
      <c r="P250" s="84">
        <v>6.5611912517449982</v>
      </c>
      <c r="BQ250" s="53"/>
      <c r="BR250" s="54"/>
      <c r="BS250" s="54"/>
      <c r="BT250" s="54"/>
    </row>
    <row r="251" spans="2:72">
      <c r="B251" s="55" t="s">
        <v>732</v>
      </c>
      <c r="C251" s="85">
        <v>0</v>
      </c>
      <c r="D251" s="52">
        <v>61</v>
      </c>
      <c r="E251" s="52">
        <v>125</v>
      </c>
      <c r="F251" s="52">
        <v>129</v>
      </c>
      <c r="G251" s="52">
        <v>0</v>
      </c>
      <c r="H251" s="52">
        <v>0</v>
      </c>
      <c r="I251" s="52">
        <v>315</v>
      </c>
      <c r="J251" s="84">
        <v>7.3289902280130299</v>
      </c>
      <c r="K251" s="55" t="s">
        <v>732</v>
      </c>
      <c r="L251" s="84">
        <v>0</v>
      </c>
      <c r="M251" s="84">
        <v>3.387007218212104</v>
      </c>
      <c r="N251" s="84">
        <v>7.8076202373516548</v>
      </c>
      <c r="O251" s="84">
        <v>14.397321428571427</v>
      </c>
      <c r="P251" s="84">
        <v>7.3289902280130299</v>
      </c>
      <c r="BQ251" s="53"/>
      <c r="BR251" s="54"/>
      <c r="BS251" s="54"/>
      <c r="BT251" s="54"/>
    </row>
    <row r="252" spans="2:72">
      <c r="B252" s="55" t="s">
        <v>733</v>
      </c>
      <c r="C252" s="85">
        <v>0</v>
      </c>
      <c r="D252" s="52">
        <v>81</v>
      </c>
      <c r="E252" s="52">
        <v>112</v>
      </c>
      <c r="F252" s="52">
        <v>153</v>
      </c>
      <c r="G252" s="52">
        <v>0</v>
      </c>
      <c r="H252" s="52">
        <v>0</v>
      </c>
      <c r="I252" s="52">
        <v>346</v>
      </c>
      <c r="J252" s="84">
        <v>8.0502559329920906</v>
      </c>
      <c r="K252" s="55" t="s">
        <v>733</v>
      </c>
      <c r="L252" s="84">
        <v>0</v>
      </c>
      <c r="M252" s="84">
        <v>4.4975013881177128</v>
      </c>
      <c r="N252" s="84">
        <v>6.9956277326670824</v>
      </c>
      <c r="O252" s="84">
        <v>17.075892857142858</v>
      </c>
      <c r="P252" s="84">
        <v>8.0502559329920906</v>
      </c>
      <c r="BQ252" s="53"/>
      <c r="BR252" s="54"/>
      <c r="BS252" s="54"/>
      <c r="BT252" s="54"/>
    </row>
    <row r="253" spans="2:72">
      <c r="B253" s="55" t="s">
        <v>734</v>
      </c>
      <c r="C253" s="85">
        <v>0</v>
      </c>
      <c r="D253" s="52">
        <v>60</v>
      </c>
      <c r="E253" s="52">
        <v>113</v>
      </c>
      <c r="F253" s="52">
        <v>152</v>
      </c>
      <c r="G253" s="52">
        <v>0</v>
      </c>
      <c r="H253" s="52">
        <v>0</v>
      </c>
      <c r="I253" s="52">
        <v>325</v>
      </c>
      <c r="J253" s="84">
        <v>7.5616565844578876</v>
      </c>
      <c r="K253" s="55" t="s">
        <v>734</v>
      </c>
      <c r="L253" s="84">
        <v>0</v>
      </c>
      <c r="M253" s="84">
        <v>3.3314825097168237</v>
      </c>
      <c r="N253" s="84">
        <v>7.058088694565896</v>
      </c>
      <c r="O253" s="84">
        <v>16.964285714285715</v>
      </c>
      <c r="P253" s="84">
        <v>7.5616565844578876</v>
      </c>
      <c r="BQ253" s="53"/>
      <c r="BR253" s="54"/>
      <c r="BS253" s="54"/>
      <c r="BT253" s="54"/>
    </row>
    <row r="254" spans="2:72">
      <c r="B254" s="55" t="s">
        <v>735</v>
      </c>
      <c r="C254" s="85">
        <v>0</v>
      </c>
      <c r="D254" s="52">
        <v>73</v>
      </c>
      <c r="E254" s="52">
        <v>129</v>
      </c>
      <c r="F254" s="52">
        <v>179</v>
      </c>
      <c r="G254" s="52">
        <v>0</v>
      </c>
      <c r="H254" s="52">
        <v>0</v>
      </c>
      <c r="I254" s="52">
        <v>381</v>
      </c>
      <c r="J254" s="84">
        <v>8.8645881805490916</v>
      </c>
      <c r="K254" s="55" t="s">
        <v>735</v>
      </c>
      <c r="L254" s="84">
        <v>0</v>
      </c>
      <c r="M254" s="84">
        <v>4.0533037201554691</v>
      </c>
      <c r="N254" s="84">
        <v>8.0574640849469077</v>
      </c>
      <c r="O254" s="84">
        <v>19.977678571428573</v>
      </c>
      <c r="P254" s="84">
        <v>8.8645881805490916</v>
      </c>
      <c r="BQ254" s="53"/>
      <c r="BR254" s="54"/>
      <c r="BS254" s="54"/>
      <c r="BT254" s="54"/>
    </row>
    <row r="255" spans="2:72">
      <c r="B255" s="55" t="s">
        <v>736</v>
      </c>
      <c r="C255" s="85">
        <v>0</v>
      </c>
      <c r="D255" s="52">
        <v>78</v>
      </c>
      <c r="E255" s="52">
        <v>142</v>
      </c>
      <c r="F255" s="52">
        <v>151</v>
      </c>
      <c r="G255" s="52">
        <v>0</v>
      </c>
      <c r="H255" s="52">
        <v>0</v>
      </c>
      <c r="I255" s="52">
        <v>371</v>
      </c>
      <c r="J255" s="84">
        <v>8.6319218241042339</v>
      </c>
      <c r="K255" s="55" t="s">
        <v>736</v>
      </c>
      <c r="L255" s="84">
        <v>0</v>
      </c>
      <c r="M255" s="84">
        <v>4.3309272626318718</v>
      </c>
      <c r="N255" s="84">
        <v>8.869456589631481</v>
      </c>
      <c r="O255" s="84">
        <v>16.852678571428573</v>
      </c>
      <c r="P255" s="84">
        <v>8.6319218241042339</v>
      </c>
      <c r="BQ255" s="53"/>
      <c r="BR255" s="54"/>
      <c r="BS255" s="54"/>
      <c r="BT255" s="54"/>
    </row>
    <row r="256" spans="2:72">
      <c r="B256" s="55" t="s">
        <v>737</v>
      </c>
      <c r="C256" s="85">
        <v>0</v>
      </c>
      <c r="D256" s="52">
        <v>70</v>
      </c>
      <c r="E256" s="52">
        <v>126</v>
      </c>
      <c r="F256" s="52">
        <v>171</v>
      </c>
      <c r="G256" s="52">
        <v>0</v>
      </c>
      <c r="H256" s="52">
        <v>0</v>
      </c>
      <c r="I256" s="52">
        <v>367</v>
      </c>
      <c r="J256" s="84">
        <v>8.5388552815262919</v>
      </c>
      <c r="K256" s="55" t="s">
        <v>737</v>
      </c>
      <c r="L256" s="84">
        <v>0</v>
      </c>
      <c r="M256" s="84">
        <v>3.8867295946696281</v>
      </c>
      <c r="N256" s="84">
        <v>7.8700811992504685</v>
      </c>
      <c r="O256" s="84">
        <v>19.084821428571427</v>
      </c>
      <c r="P256" s="84">
        <v>8.5388552815262919</v>
      </c>
      <c r="BQ256" s="53"/>
      <c r="BR256" s="54"/>
      <c r="BS256" s="54"/>
      <c r="BT256" s="54"/>
    </row>
    <row r="257" spans="2:72">
      <c r="B257" s="55" t="s">
        <v>738</v>
      </c>
      <c r="C257" s="85">
        <v>0</v>
      </c>
      <c r="D257" s="52">
        <v>66</v>
      </c>
      <c r="E257" s="52">
        <v>130</v>
      </c>
      <c r="F257" s="52">
        <v>158</v>
      </c>
      <c r="G257" s="52">
        <v>0</v>
      </c>
      <c r="H257" s="52">
        <v>0</v>
      </c>
      <c r="I257" s="52">
        <v>354</v>
      </c>
      <c r="J257" s="84">
        <v>8.2363890181479764</v>
      </c>
      <c r="K257" s="55" t="s">
        <v>738</v>
      </c>
      <c r="L257" s="84">
        <v>0</v>
      </c>
      <c r="M257" s="84">
        <v>3.6646307606885067</v>
      </c>
      <c r="N257" s="84">
        <v>8.1199250468457222</v>
      </c>
      <c r="O257" s="84">
        <v>17.633928571428573</v>
      </c>
      <c r="P257" s="84">
        <v>8.2363890181479764</v>
      </c>
      <c r="BQ257" s="53"/>
      <c r="BR257" s="54"/>
      <c r="BS257" s="54"/>
      <c r="BT257" s="54"/>
    </row>
    <row r="258" spans="2:72">
      <c r="B258" s="55" t="s">
        <v>739</v>
      </c>
      <c r="C258" s="85">
        <v>0</v>
      </c>
      <c r="D258" s="52">
        <v>62</v>
      </c>
      <c r="E258" s="52">
        <v>153</v>
      </c>
      <c r="F258" s="52">
        <v>151</v>
      </c>
      <c r="G258" s="52">
        <v>0</v>
      </c>
      <c r="H258" s="52">
        <v>0</v>
      </c>
      <c r="I258" s="52">
        <v>366</v>
      </c>
      <c r="J258" s="84">
        <v>8.515588645881806</v>
      </c>
      <c r="K258" s="55" t="s">
        <v>739</v>
      </c>
      <c r="L258" s="84">
        <v>0</v>
      </c>
      <c r="M258" s="84">
        <v>3.4425319267073844</v>
      </c>
      <c r="N258" s="84">
        <v>9.5565271705184269</v>
      </c>
      <c r="O258" s="84">
        <v>16.852678571428573</v>
      </c>
      <c r="P258" s="84">
        <v>8.515588645881806</v>
      </c>
      <c r="BQ258" s="53"/>
      <c r="BR258" s="54"/>
      <c r="BS258" s="54"/>
      <c r="BT258" s="54"/>
    </row>
    <row r="259" spans="2:72">
      <c r="B259" s="55" t="s">
        <v>740</v>
      </c>
      <c r="C259" s="85">
        <v>0</v>
      </c>
      <c r="D259" s="52">
        <v>66</v>
      </c>
      <c r="E259" s="52">
        <v>148</v>
      </c>
      <c r="F259" s="52">
        <v>138</v>
      </c>
      <c r="G259" s="52">
        <v>0</v>
      </c>
      <c r="H259" s="52">
        <v>0</v>
      </c>
      <c r="I259" s="52">
        <v>352</v>
      </c>
      <c r="J259" s="84">
        <v>8.1898557468590045</v>
      </c>
      <c r="K259" s="55" t="s">
        <v>740</v>
      </c>
      <c r="L259" s="84">
        <v>0</v>
      </c>
      <c r="M259" s="84">
        <v>3.6646307606885067</v>
      </c>
      <c r="N259" s="84">
        <v>9.2442223610243595</v>
      </c>
      <c r="O259" s="84">
        <v>15.401785714285715</v>
      </c>
      <c r="P259" s="84">
        <v>8.1898557468590045</v>
      </c>
      <c r="BQ259" s="53"/>
      <c r="BR259" s="54"/>
      <c r="BS259" s="54"/>
      <c r="BT259" s="54"/>
    </row>
    <row r="260" spans="2:72">
      <c r="B260" s="55" t="s">
        <v>741</v>
      </c>
      <c r="C260" s="85">
        <v>0</v>
      </c>
      <c r="D260" s="52">
        <v>59</v>
      </c>
      <c r="E260" s="52">
        <v>131</v>
      </c>
      <c r="F260" s="52">
        <v>142</v>
      </c>
      <c r="G260" s="52">
        <v>0</v>
      </c>
      <c r="H260" s="52">
        <v>0</v>
      </c>
      <c r="I260" s="52">
        <v>332</v>
      </c>
      <c r="J260" s="84">
        <v>7.7245230339692883</v>
      </c>
      <c r="K260" s="55" t="s">
        <v>741</v>
      </c>
      <c r="L260" s="84">
        <v>0</v>
      </c>
      <c r="M260" s="84">
        <v>3.2759578012215433</v>
      </c>
      <c r="N260" s="84">
        <v>8.1823860087445333</v>
      </c>
      <c r="O260" s="84">
        <v>15.848214285714285</v>
      </c>
      <c r="P260" s="84">
        <v>7.7245230339692883</v>
      </c>
      <c r="BQ260" s="53"/>
      <c r="BR260" s="54"/>
      <c r="BS260" s="54"/>
      <c r="BT260" s="54"/>
    </row>
    <row r="261" spans="2:72">
      <c r="B261" s="55" t="s">
        <v>742</v>
      </c>
      <c r="C261" s="85">
        <v>0</v>
      </c>
      <c r="D261" s="52">
        <v>63</v>
      </c>
      <c r="E261" s="52">
        <v>140</v>
      </c>
      <c r="F261" s="52">
        <v>168</v>
      </c>
      <c r="G261" s="52">
        <v>0</v>
      </c>
      <c r="H261" s="52">
        <v>0</v>
      </c>
      <c r="I261" s="52">
        <v>371</v>
      </c>
      <c r="J261" s="84">
        <v>8.6319218241042339</v>
      </c>
      <c r="K261" s="55" t="s">
        <v>742</v>
      </c>
      <c r="L261" s="84">
        <v>0</v>
      </c>
      <c r="M261" s="84">
        <v>3.4980566352026647</v>
      </c>
      <c r="N261" s="84">
        <v>8.7445346658338536</v>
      </c>
      <c r="O261" s="84">
        <v>18.75</v>
      </c>
      <c r="P261" s="84">
        <v>8.6319218241042339</v>
      </c>
      <c r="BQ261" s="53"/>
      <c r="BR261" s="54"/>
      <c r="BS261" s="54"/>
      <c r="BT261" s="54"/>
    </row>
    <row r="262" spans="2:72">
      <c r="B262" s="55" t="s">
        <v>743</v>
      </c>
      <c r="C262" s="85">
        <v>0</v>
      </c>
      <c r="D262" s="52">
        <v>41</v>
      </c>
      <c r="E262" s="52">
        <v>115</v>
      </c>
      <c r="F262" s="52">
        <v>93</v>
      </c>
      <c r="G262" s="52">
        <v>0</v>
      </c>
      <c r="H262" s="52">
        <v>0</v>
      </c>
      <c r="I262" s="52">
        <v>249</v>
      </c>
      <c r="J262" s="84">
        <v>5.7933922754769664</v>
      </c>
      <c r="K262" s="55" t="s">
        <v>743</v>
      </c>
      <c r="L262" s="84">
        <v>0</v>
      </c>
      <c r="M262" s="84">
        <v>2.2765130483064966</v>
      </c>
      <c r="N262" s="84">
        <v>7.1830106183635225</v>
      </c>
      <c r="O262" s="84">
        <v>10.379464285714286</v>
      </c>
      <c r="P262" s="84">
        <v>5.7933922754769664</v>
      </c>
      <c r="BQ262" s="53"/>
      <c r="BR262" s="54"/>
      <c r="BS262" s="54"/>
      <c r="BT262" s="54"/>
    </row>
    <row r="263" spans="2:72">
      <c r="B263" s="55" t="s">
        <v>744</v>
      </c>
      <c r="C263" s="85">
        <v>0</v>
      </c>
      <c r="D263" s="52">
        <v>58</v>
      </c>
      <c r="E263" s="52">
        <v>141</v>
      </c>
      <c r="F263" s="52">
        <v>151</v>
      </c>
      <c r="G263" s="52">
        <v>0</v>
      </c>
      <c r="H263" s="52">
        <v>0</v>
      </c>
      <c r="I263" s="52">
        <v>350</v>
      </c>
      <c r="J263" s="84">
        <v>8.1433224755700326</v>
      </c>
      <c r="K263" s="55" t="s">
        <v>744</v>
      </c>
      <c r="L263" s="84">
        <v>0</v>
      </c>
      <c r="M263" s="84">
        <v>3.220433092726263</v>
      </c>
      <c r="N263" s="84">
        <v>8.8069956277326664</v>
      </c>
      <c r="O263" s="84">
        <v>16.852678571428573</v>
      </c>
      <c r="P263" s="84">
        <v>8.1433224755700326</v>
      </c>
      <c r="BQ263" s="53"/>
      <c r="BR263" s="54"/>
      <c r="BS263" s="54"/>
      <c r="BT263" s="54"/>
    </row>
    <row r="264" spans="2:72">
      <c r="B264" s="55" t="s">
        <v>745</v>
      </c>
      <c r="C264" s="85">
        <v>0</v>
      </c>
      <c r="D264" s="52">
        <v>65</v>
      </c>
      <c r="E264" s="52">
        <v>140</v>
      </c>
      <c r="F264" s="52">
        <v>158</v>
      </c>
      <c r="G264" s="52">
        <v>0</v>
      </c>
      <c r="H264" s="52">
        <v>0</v>
      </c>
      <c r="I264" s="52">
        <v>363</v>
      </c>
      <c r="J264" s="84">
        <v>8.4457887389483481</v>
      </c>
      <c r="K264" s="55" t="s">
        <v>745</v>
      </c>
      <c r="L264" s="84">
        <v>0</v>
      </c>
      <c r="M264" s="84">
        <v>3.6091060521932263</v>
      </c>
      <c r="N264" s="84">
        <v>8.7445346658338536</v>
      </c>
      <c r="O264" s="84">
        <v>17.633928571428573</v>
      </c>
      <c r="P264" s="84">
        <v>8.4457887389483481</v>
      </c>
      <c r="BQ264" s="53"/>
      <c r="BR264" s="54"/>
      <c r="BS264" s="54"/>
      <c r="BT264" s="54"/>
    </row>
    <row r="265" spans="2:72">
      <c r="B265" s="55" t="s">
        <v>746</v>
      </c>
      <c r="C265" s="85">
        <v>0</v>
      </c>
      <c r="D265" s="52">
        <v>60</v>
      </c>
      <c r="E265" s="52">
        <v>111</v>
      </c>
      <c r="F265" s="52">
        <v>135</v>
      </c>
      <c r="G265" s="52">
        <v>0</v>
      </c>
      <c r="H265" s="52">
        <v>0</v>
      </c>
      <c r="I265" s="52">
        <v>306</v>
      </c>
      <c r="J265" s="84">
        <v>7.1195905072126573</v>
      </c>
      <c r="K265" s="55" t="s">
        <v>746</v>
      </c>
      <c r="L265" s="84">
        <v>0</v>
      </c>
      <c r="M265" s="84">
        <v>3.3314825097168237</v>
      </c>
      <c r="N265" s="84">
        <v>6.9331667707682705</v>
      </c>
      <c r="O265" s="84">
        <v>15.066964285714285</v>
      </c>
      <c r="P265" s="84">
        <v>7.1195905072126573</v>
      </c>
      <c r="BQ265" s="53"/>
      <c r="BR265" s="54"/>
      <c r="BS265" s="54"/>
      <c r="BT265" s="54"/>
    </row>
    <row r="266" spans="2:72">
      <c r="B266" s="55" t="s">
        <v>747</v>
      </c>
      <c r="C266" s="85">
        <v>0</v>
      </c>
      <c r="D266" s="52">
        <v>76</v>
      </c>
      <c r="E266" s="52">
        <v>134</v>
      </c>
      <c r="F266" s="52">
        <v>146</v>
      </c>
      <c r="G266" s="52">
        <v>0</v>
      </c>
      <c r="H266" s="52">
        <v>0</v>
      </c>
      <c r="I266" s="52">
        <v>356</v>
      </c>
      <c r="J266" s="84">
        <v>8.2829222894369483</v>
      </c>
      <c r="K266" s="55" t="s">
        <v>747</v>
      </c>
      <c r="L266" s="84">
        <v>0</v>
      </c>
      <c r="M266" s="84">
        <v>4.2198778456413102</v>
      </c>
      <c r="N266" s="84">
        <v>8.3697688944409734</v>
      </c>
      <c r="O266" s="84">
        <v>16.294642857142858</v>
      </c>
      <c r="P266" s="84">
        <v>8.2829222894369483</v>
      </c>
      <c r="BQ266" s="53"/>
      <c r="BR266" s="54"/>
      <c r="BS266" s="54"/>
      <c r="BT266" s="54"/>
    </row>
    <row r="267" spans="2:72">
      <c r="B267" s="55" t="s">
        <v>748</v>
      </c>
      <c r="C267" s="85">
        <v>0</v>
      </c>
      <c r="D267" s="52">
        <v>66</v>
      </c>
      <c r="E267" s="52">
        <v>146</v>
      </c>
      <c r="F267" s="52">
        <v>143</v>
      </c>
      <c r="G267" s="52">
        <v>0</v>
      </c>
      <c r="H267" s="52">
        <v>0</v>
      </c>
      <c r="I267" s="52">
        <v>355</v>
      </c>
      <c r="J267" s="84">
        <v>8.2596556537924606</v>
      </c>
      <c r="K267" s="55" t="s">
        <v>748</v>
      </c>
      <c r="L267" s="84">
        <v>0</v>
      </c>
      <c r="M267" s="84">
        <v>3.6646307606885067</v>
      </c>
      <c r="N267" s="84">
        <v>9.1193004372267339</v>
      </c>
      <c r="O267" s="84">
        <v>15.959821428571427</v>
      </c>
      <c r="P267" s="84">
        <v>8.2596556537924606</v>
      </c>
      <c r="BQ267" s="53"/>
      <c r="BR267" s="54"/>
      <c r="BS267" s="54"/>
      <c r="BT267" s="54"/>
    </row>
    <row r="268" spans="2:72">
      <c r="B268" s="55" t="s">
        <v>749</v>
      </c>
      <c r="C268" s="85">
        <v>0</v>
      </c>
      <c r="D268" s="52">
        <v>62</v>
      </c>
      <c r="E268" s="52">
        <v>148</v>
      </c>
      <c r="F268" s="52">
        <v>141</v>
      </c>
      <c r="G268" s="52">
        <v>0</v>
      </c>
      <c r="H268" s="52">
        <v>0</v>
      </c>
      <c r="I268" s="52">
        <v>351</v>
      </c>
      <c r="J268" s="84">
        <v>7.6570680628272259</v>
      </c>
      <c r="K268" s="55" t="s">
        <v>749</v>
      </c>
      <c r="L268" s="84">
        <v>0</v>
      </c>
      <c r="M268" s="84">
        <v>3.2580136626379401</v>
      </c>
      <c r="N268" s="84">
        <v>8.8835534213685481</v>
      </c>
      <c r="O268" s="84">
        <v>13.891625615763548</v>
      </c>
      <c r="P268" s="84">
        <v>7.6570680628272259</v>
      </c>
      <c r="BQ268" s="53"/>
      <c r="BR268" s="54"/>
      <c r="BS268" s="54"/>
      <c r="BT268" s="54"/>
    </row>
    <row r="269" spans="2:72">
      <c r="B269" s="55" t="s">
        <v>750</v>
      </c>
      <c r="C269" s="85">
        <v>0</v>
      </c>
      <c r="D269" s="52">
        <v>77</v>
      </c>
      <c r="E269" s="52">
        <v>120</v>
      </c>
      <c r="F269" s="52">
        <v>124</v>
      </c>
      <c r="G269" s="52">
        <v>0</v>
      </c>
      <c r="H269" s="52">
        <v>0</v>
      </c>
      <c r="I269" s="52">
        <v>321</v>
      </c>
      <c r="J269" s="84">
        <v>7.0026178010471201</v>
      </c>
      <c r="K269" s="55" t="s">
        <v>750</v>
      </c>
      <c r="L269" s="84">
        <v>0</v>
      </c>
      <c r="M269" s="84">
        <v>4.0462427745664744</v>
      </c>
      <c r="N269" s="84">
        <v>7.2028811524609839</v>
      </c>
      <c r="O269" s="84">
        <v>12.216748768472907</v>
      </c>
      <c r="P269" s="84">
        <v>7.0026178010471201</v>
      </c>
      <c r="BQ269" s="53"/>
      <c r="BR269" s="54"/>
      <c r="BS269" s="54"/>
      <c r="BT269" s="54"/>
    </row>
    <row r="270" spans="2:72">
      <c r="B270" s="55" t="s">
        <v>751</v>
      </c>
      <c r="C270" s="85">
        <v>0</v>
      </c>
      <c r="D270" s="52">
        <v>67</v>
      </c>
      <c r="E270" s="52">
        <v>126</v>
      </c>
      <c r="F270" s="52">
        <v>148</v>
      </c>
      <c r="G270" s="52">
        <v>0</v>
      </c>
      <c r="H270" s="52">
        <v>0</v>
      </c>
      <c r="I270" s="52">
        <v>341</v>
      </c>
      <c r="J270" s="84">
        <v>7.4389179755671897</v>
      </c>
      <c r="K270" s="55" t="s">
        <v>751</v>
      </c>
      <c r="L270" s="84">
        <v>0</v>
      </c>
      <c r="M270" s="84">
        <v>3.5207566999474511</v>
      </c>
      <c r="N270" s="84">
        <v>7.5630252100840334</v>
      </c>
      <c r="O270" s="84">
        <v>14.58128078817734</v>
      </c>
      <c r="P270" s="84">
        <v>7.4389179755671897</v>
      </c>
      <c r="BQ270" s="53"/>
      <c r="BR270" s="54"/>
      <c r="BS270" s="54"/>
      <c r="BT270" s="54"/>
    </row>
    <row r="271" spans="2:72">
      <c r="B271" s="55" t="s">
        <v>752</v>
      </c>
      <c r="C271" s="85">
        <v>0</v>
      </c>
      <c r="D271" s="52">
        <v>63</v>
      </c>
      <c r="E271" s="52">
        <v>126</v>
      </c>
      <c r="F271" s="52">
        <v>162</v>
      </c>
      <c r="G271" s="52">
        <v>0</v>
      </c>
      <c r="H271" s="52">
        <v>0</v>
      </c>
      <c r="I271" s="52">
        <v>351</v>
      </c>
      <c r="J271" s="84">
        <v>7.6570680628272259</v>
      </c>
      <c r="K271" s="55" t="s">
        <v>752</v>
      </c>
      <c r="L271" s="84">
        <v>0</v>
      </c>
      <c r="M271" s="84">
        <v>3.3105622700998421</v>
      </c>
      <c r="N271" s="84">
        <v>7.5630252100840334</v>
      </c>
      <c r="O271" s="84">
        <v>15.960591133004925</v>
      </c>
      <c r="P271" s="84">
        <v>7.6570680628272259</v>
      </c>
      <c r="BQ271" s="53"/>
      <c r="BR271" s="54"/>
      <c r="BS271" s="54"/>
      <c r="BT271" s="54"/>
    </row>
    <row r="272" spans="2:72">
      <c r="B272" s="55" t="s">
        <v>753</v>
      </c>
      <c r="C272" s="85">
        <v>0</v>
      </c>
      <c r="D272" s="52">
        <v>61</v>
      </c>
      <c r="E272" s="52">
        <v>102</v>
      </c>
      <c r="F272" s="52">
        <v>153</v>
      </c>
      <c r="G272" s="52">
        <v>0</v>
      </c>
      <c r="H272" s="52">
        <v>0</v>
      </c>
      <c r="I272" s="52">
        <v>316</v>
      </c>
      <c r="J272" s="84">
        <v>6.8935427574171024</v>
      </c>
      <c r="K272" s="55" t="s">
        <v>753</v>
      </c>
      <c r="L272" s="84">
        <v>0</v>
      </c>
      <c r="M272" s="84">
        <v>3.2054650551760377</v>
      </c>
      <c r="N272" s="84">
        <v>6.1224489795918364</v>
      </c>
      <c r="O272" s="84">
        <v>15.073891625615762</v>
      </c>
      <c r="P272" s="84">
        <v>6.8935427574171024</v>
      </c>
      <c r="BQ272" s="53"/>
      <c r="BR272" s="54"/>
      <c r="BS272" s="54"/>
      <c r="BT272" s="54"/>
    </row>
    <row r="273" spans="2:72">
      <c r="B273" s="55" t="s">
        <v>754</v>
      </c>
      <c r="C273" s="85">
        <v>0</v>
      </c>
      <c r="D273" s="52">
        <v>55</v>
      </c>
      <c r="E273" s="52">
        <v>95</v>
      </c>
      <c r="F273" s="52">
        <v>155</v>
      </c>
      <c r="G273" s="52">
        <v>0</v>
      </c>
      <c r="H273" s="52">
        <v>0</v>
      </c>
      <c r="I273" s="52">
        <v>305</v>
      </c>
      <c r="J273" s="84">
        <v>6.6535776614310649</v>
      </c>
      <c r="K273" s="55" t="s">
        <v>754</v>
      </c>
      <c r="L273" s="84">
        <v>0</v>
      </c>
      <c r="M273" s="84">
        <v>2.8901734104046244</v>
      </c>
      <c r="N273" s="84">
        <v>5.7022809123649463</v>
      </c>
      <c r="O273" s="84">
        <v>15.270935960591133</v>
      </c>
      <c r="P273" s="84">
        <v>6.6535776614310649</v>
      </c>
      <c r="BQ273" s="53"/>
      <c r="BR273" s="54"/>
      <c r="BS273" s="54"/>
      <c r="BT273" s="54"/>
    </row>
    <row r="274" spans="2:72">
      <c r="B274" s="55" t="s">
        <v>755</v>
      </c>
      <c r="C274" s="85">
        <v>0</v>
      </c>
      <c r="D274" s="52">
        <v>44</v>
      </c>
      <c r="E274" s="52">
        <v>95</v>
      </c>
      <c r="F274" s="52">
        <v>157</v>
      </c>
      <c r="G274" s="52">
        <v>0</v>
      </c>
      <c r="H274" s="52">
        <v>0</v>
      </c>
      <c r="I274" s="52">
        <v>296</v>
      </c>
      <c r="J274" s="84">
        <v>6.4572425828970328</v>
      </c>
      <c r="K274" s="55" t="s">
        <v>755</v>
      </c>
      <c r="L274" s="84">
        <v>0</v>
      </c>
      <c r="M274" s="84">
        <v>2.3121387283236992</v>
      </c>
      <c r="N274" s="84">
        <v>5.7022809123649463</v>
      </c>
      <c r="O274" s="84">
        <v>15.467980295566502</v>
      </c>
      <c r="P274" s="84">
        <v>6.4572425828970328</v>
      </c>
      <c r="BQ274" s="53"/>
      <c r="BR274" s="54"/>
      <c r="BS274" s="54"/>
      <c r="BT274" s="54"/>
    </row>
    <row r="275" spans="2:72">
      <c r="B275" s="55" t="s">
        <v>756</v>
      </c>
      <c r="C275" s="85">
        <v>0</v>
      </c>
      <c r="D275" s="52">
        <v>57</v>
      </c>
      <c r="E275" s="52">
        <v>102</v>
      </c>
      <c r="F275" s="52">
        <v>159</v>
      </c>
      <c r="G275" s="52">
        <v>0</v>
      </c>
      <c r="H275" s="52">
        <v>0</v>
      </c>
      <c r="I275" s="52">
        <v>318</v>
      </c>
      <c r="J275" s="84">
        <v>6.9371727748691105</v>
      </c>
      <c r="K275" s="55" t="s">
        <v>756</v>
      </c>
      <c r="L275" s="84">
        <v>0</v>
      </c>
      <c r="M275" s="84">
        <v>2.9952706253284287</v>
      </c>
      <c r="N275" s="84">
        <v>6.1224489795918364</v>
      </c>
      <c r="O275" s="84">
        <v>15.665024630541872</v>
      </c>
      <c r="P275" s="84">
        <v>6.9371727748691105</v>
      </c>
      <c r="BQ275" s="53"/>
      <c r="BR275" s="54"/>
      <c r="BS275" s="54"/>
      <c r="BT275" s="54"/>
    </row>
    <row r="276" spans="2:72">
      <c r="B276" s="55" t="s">
        <v>757</v>
      </c>
      <c r="C276" s="85">
        <v>0</v>
      </c>
      <c r="D276" s="52">
        <v>49</v>
      </c>
      <c r="E276" s="52">
        <v>105</v>
      </c>
      <c r="F276" s="52">
        <v>171</v>
      </c>
      <c r="G276" s="52">
        <v>0</v>
      </c>
      <c r="H276" s="52">
        <v>0</v>
      </c>
      <c r="I276" s="52">
        <v>325</v>
      </c>
      <c r="J276" s="84">
        <v>7.0898778359511345</v>
      </c>
      <c r="K276" s="55" t="s">
        <v>757</v>
      </c>
      <c r="L276" s="84">
        <v>0</v>
      </c>
      <c r="M276" s="84">
        <v>2.5748817656332106</v>
      </c>
      <c r="N276" s="84">
        <v>6.3025210084033612</v>
      </c>
      <c r="O276" s="84">
        <v>16.847290640394089</v>
      </c>
      <c r="P276" s="84">
        <v>7.0898778359511345</v>
      </c>
      <c r="BQ276" s="53"/>
      <c r="BR276" s="54"/>
      <c r="BS276" s="54"/>
      <c r="BT276" s="54"/>
    </row>
    <row r="277" spans="2:72">
      <c r="B277" s="55" t="s">
        <v>758</v>
      </c>
      <c r="C277" s="85">
        <v>0</v>
      </c>
      <c r="D277" s="52">
        <v>63</v>
      </c>
      <c r="E277" s="52">
        <v>86</v>
      </c>
      <c r="F277" s="52">
        <v>165</v>
      </c>
      <c r="G277" s="52">
        <v>0</v>
      </c>
      <c r="H277" s="52">
        <v>0</v>
      </c>
      <c r="I277" s="52">
        <v>314</v>
      </c>
      <c r="J277" s="84">
        <v>6.8499127399650961</v>
      </c>
      <c r="K277" s="55" t="s">
        <v>758</v>
      </c>
      <c r="L277" s="84">
        <v>0</v>
      </c>
      <c r="M277" s="84">
        <v>3.3105622700998421</v>
      </c>
      <c r="N277" s="84">
        <v>5.1620648259303721</v>
      </c>
      <c r="O277" s="84">
        <v>16.256157635467979</v>
      </c>
      <c r="P277" s="84">
        <v>6.8499127399650961</v>
      </c>
      <c r="BQ277" s="53"/>
      <c r="BR277" s="54"/>
      <c r="BS277" s="54"/>
      <c r="BT277" s="54"/>
    </row>
    <row r="278" spans="2:72">
      <c r="B278" s="55" t="s">
        <v>759</v>
      </c>
      <c r="C278" s="85">
        <v>0</v>
      </c>
      <c r="D278" s="52">
        <v>54</v>
      </c>
      <c r="E278" s="52">
        <v>101</v>
      </c>
      <c r="F278" s="52">
        <v>153</v>
      </c>
      <c r="G278" s="52">
        <v>0</v>
      </c>
      <c r="H278" s="52">
        <v>0</v>
      </c>
      <c r="I278" s="52">
        <v>308</v>
      </c>
      <c r="J278" s="84">
        <v>6.7190226876090744</v>
      </c>
      <c r="K278" s="55" t="s">
        <v>759</v>
      </c>
      <c r="L278" s="84">
        <v>0</v>
      </c>
      <c r="M278" s="84">
        <v>2.837624802942722</v>
      </c>
      <c r="N278" s="84">
        <v>6.0624249699879948</v>
      </c>
      <c r="O278" s="84">
        <v>15.073891625615762</v>
      </c>
      <c r="P278" s="84">
        <v>6.7190226876090744</v>
      </c>
      <c r="BQ278" s="53"/>
      <c r="BR278" s="54"/>
      <c r="BS278" s="54"/>
      <c r="BT278" s="54"/>
    </row>
    <row r="279" spans="2:72">
      <c r="B279" s="55" t="s">
        <v>760</v>
      </c>
      <c r="C279" s="85">
        <v>0</v>
      </c>
      <c r="D279" s="52">
        <v>42</v>
      </c>
      <c r="E279" s="52">
        <v>117</v>
      </c>
      <c r="F279" s="52">
        <v>156</v>
      </c>
      <c r="G279" s="52">
        <v>0</v>
      </c>
      <c r="H279" s="52">
        <v>0</v>
      </c>
      <c r="I279" s="52">
        <v>315</v>
      </c>
      <c r="J279" s="84">
        <v>6.8717277486910993</v>
      </c>
      <c r="K279" s="55" t="s">
        <v>760</v>
      </c>
      <c r="L279" s="84">
        <v>0</v>
      </c>
      <c r="M279" s="84">
        <v>2.2070415133998948</v>
      </c>
      <c r="N279" s="84">
        <v>7.0228091236494592</v>
      </c>
      <c r="O279" s="84">
        <v>15.369458128078817</v>
      </c>
      <c r="P279" s="84">
        <v>6.8717277486910993</v>
      </c>
      <c r="BQ279" s="53"/>
      <c r="BR279" s="54"/>
      <c r="BS279" s="54"/>
      <c r="BT279" s="54"/>
    </row>
    <row r="280" spans="2:72">
      <c r="B280" s="55" t="s">
        <v>761</v>
      </c>
      <c r="C280" s="85">
        <v>0</v>
      </c>
      <c r="D280" s="52">
        <v>45</v>
      </c>
      <c r="E280" s="52">
        <v>113</v>
      </c>
      <c r="F280" s="52">
        <v>170</v>
      </c>
      <c r="G280" s="52">
        <v>0</v>
      </c>
      <c r="H280" s="52">
        <v>0</v>
      </c>
      <c r="I280" s="52">
        <v>328</v>
      </c>
      <c r="J280" s="84">
        <v>7.1553228621291449</v>
      </c>
      <c r="K280" s="55" t="s">
        <v>761</v>
      </c>
      <c r="L280" s="84">
        <v>0</v>
      </c>
      <c r="M280" s="84">
        <v>2.364687335785602</v>
      </c>
      <c r="N280" s="84">
        <v>6.7827130852340929</v>
      </c>
      <c r="O280" s="84">
        <v>16.748768472906402</v>
      </c>
      <c r="P280" s="84">
        <v>7.1553228621291449</v>
      </c>
      <c r="BQ280" s="53"/>
      <c r="BR280" s="54"/>
      <c r="BS280" s="54"/>
      <c r="BT280" s="54"/>
    </row>
    <row r="281" spans="2:72">
      <c r="B281" s="55" t="s">
        <v>762</v>
      </c>
      <c r="C281" s="85">
        <v>0</v>
      </c>
      <c r="D281" s="52">
        <v>49</v>
      </c>
      <c r="E281" s="52">
        <v>89</v>
      </c>
      <c r="F281" s="52">
        <v>154</v>
      </c>
      <c r="G281" s="52">
        <v>0</v>
      </c>
      <c r="H281" s="52">
        <v>0</v>
      </c>
      <c r="I281" s="52">
        <v>292</v>
      </c>
      <c r="J281" s="84">
        <v>6.3699825479930192</v>
      </c>
      <c r="K281" s="55" t="s">
        <v>762</v>
      </c>
      <c r="L281" s="84">
        <v>0</v>
      </c>
      <c r="M281" s="84">
        <v>2.5748817656332106</v>
      </c>
      <c r="N281" s="84">
        <v>5.3421368547418968</v>
      </c>
      <c r="O281" s="84">
        <v>15.172413793103448</v>
      </c>
      <c r="P281" s="84">
        <v>6.3699825479930192</v>
      </c>
      <c r="BQ281" s="53"/>
      <c r="BR281" s="54"/>
      <c r="BS281" s="54"/>
      <c r="BT281" s="54"/>
    </row>
    <row r="282" spans="2:72">
      <c r="B282" s="55" t="s">
        <v>763</v>
      </c>
      <c r="C282" s="85">
        <v>0</v>
      </c>
      <c r="D282" s="52">
        <v>40</v>
      </c>
      <c r="E282" s="52">
        <v>112</v>
      </c>
      <c r="F282" s="52">
        <v>146</v>
      </c>
      <c r="G282" s="52">
        <v>0</v>
      </c>
      <c r="H282" s="52">
        <v>0</v>
      </c>
      <c r="I282" s="52">
        <v>298</v>
      </c>
      <c r="J282" s="84">
        <v>6.2513110971260746</v>
      </c>
      <c r="K282" s="55" t="s">
        <v>763</v>
      </c>
      <c r="L282" s="84">
        <v>0</v>
      </c>
      <c r="M282" s="84">
        <v>2.0070245860511791</v>
      </c>
      <c r="N282" s="84">
        <v>6.5497076023391818</v>
      </c>
      <c r="O282" s="84">
        <v>13.721804511278195</v>
      </c>
      <c r="P282" s="84">
        <v>6.2513110971260746</v>
      </c>
      <c r="BQ282" s="53"/>
      <c r="BR282" s="54"/>
      <c r="BS282" s="54"/>
      <c r="BT282" s="54"/>
    </row>
    <row r="283" spans="2:72">
      <c r="B283" s="55" t="s">
        <v>764</v>
      </c>
      <c r="C283" s="85">
        <v>0</v>
      </c>
      <c r="D283" s="52">
        <v>41</v>
      </c>
      <c r="E283" s="52">
        <v>109</v>
      </c>
      <c r="F283" s="52">
        <v>133</v>
      </c>
      <c r="G283" s="52">
        <v>0</v>
      </c>
      <c r="H283" s="52">
        <v>0</v>
      </c>
      <c r="I283" s="52">
        <v>283</v>
      </c>
      <c r="J283" s="84">
        <v>5.9366477868680514</v>
      </c>
      <c r="K283" s="55" t="s">
        <v>764</v>
      </c>
      <c r="L283" s="84">
        <v>0</v>
      </c>
      <c r="M283" s="84">
        <v>2.0572002007024586</v>
      </c>
      <c r="N283" s="84">
        <v>6.3742690058479532</v>
      </c>
      <c r="O283" s="84">
        <v>12.5</v>
      </c>
      <c r="P283" s="84">
        <v>5.9366477868680514</v>
      </c>
      <c r="BQ283" s="53"/>
      <c r="BR283" s="54"/>
      <c r="BS283" s="54"/>
      <c r="BT283" s="54"/>
    </row>
    <row r="284" spans="2:72">
      <c r="B284" s="55" t="s">
        <v>765</v>
      </c>
      <c r="C284" s="85">
        <v>0</v>
      </c>
      <c r="D284" s="52">
        <v>41</v>
      </c>
      <c r="E284" s="52">
        <v>106</v>
      </c>
      <c r="F284" s="52">
        <v>122</v>
      </c>
      <c r="G284" s="52">
        <v>0</v>
      </c>
      <c r="H284" s="52">
        <v>0</v>
      </c>
      <c r="I284" s="52">
        <v>269</v>
      </c>
      <c r="J284" s="84">
        <v>5.6429620306272295</v>
      </c>
      <c r="K284" s="55" t="s">
        <v>765</v>
      </c>
      <c r="L284" s="84">
        <v>0</v>
      </c>
      <c r="M284" s="84">
        <v>2.0572002007024586</v>
      </c>
      <c r="N284" s="84">
        <v>6.1988304093567255</v>
      </c>
      <c r="O284" s="84">
        <v>11.466165413533833</v>
      </c>
      <c r="P284" s="84">
        <v>5.6429620306272295</v>
      </c>
      <c r="BQ284" s="53"/>
      <c r="BR284" s="54"/>
      <c r="BS284" s="54"/>
      <c r="BT284" s="54"/>
    </row>
    <row r="285" spans="2:72">
      <c r="B285" s="55" t="s">
        <v>766</v>
      </c>
      <c r="C285" s="85">
        <v>0</v>
      </c>
      <c r="D285" s="52">
        <v>40</v>
      </c>
      <c r="E285" s="52">
        <v>112</v>
      </c>
      <c r="F285" s="52">
        <v>117</v>
      </c>
      <c r="G285" s="52">
        <v>0</v>
      </c>
      <c r="H285" s="52">
        <v>0</v>
      </c>
      <c r="I285" s="52">
        <v>269</v>
      </c>
      <c r="J285" s="84">
        <v>5.6429620306272295</v>
      </c>
      <c r="K285" s="55" t="s">
        <v>766</v>
      </c>
      <c r="L285" s="84">
        <v>0</v>
      </c>
      <c r="M285" s="84">
        <v>2.0070245860511791</v>
      </c>
      <c r="N285" s="84">
        <v>6.5497076023391818</v>
      </c>
      <c r="O285" s="84">
        <v>10.996240601503759</v>
      </c>
      <c r="P285" s="84">
        <v>5.6429620306272295</v>
      </c>
      <c r="BQ285" s="53"/>
      <c r="BR285" s="54"/>
      <c r="BS285" s="54"/>
      <c r="BT285" s="54"/>
    </row>
    <row r="286" spans="2:72">
      <c r="B286" s="55" t="s">
        <v>767</v>
      </c>
      <c r="C286" s="85">
        <v>0</v>
      </c>
      <c r="D286" s="52">
        <v>32</v>
      </c>
      <c r="E286" s="52">
        <v>113</v>
      </c>
      <c r="F286" s="52">
        <v>118</v>
      </c>
      <c r="G286" s="52">
        <v>0</v>
      </c>
      <c r="H286" s="52">
        <v>0</v>
      </c>
      <c r="I286" s="52">
        <v>263</v>
      </c>
      <c r="J286" s="84">
        <v>5.5170967065240193</v>
      </c>
      <c r="K286" s="55" t="s">
        <v>767</v>
      </c>
      <c r="L286" s="84">
        <v>0</v>
      </c>
      <c r="M286" s="84">
        <v>1.6056196688409432</v>
      </c>
      <c r="N286" s="84">
        <v>6.6081871345029244</v>
      </c>
      <c r="O286" s="84">
        <v>11.090225563909774</v>
      </c>
      <c r="P286" s="84">
        <v>5.5170967065240193</v>
      </c>
      <c r="BQ286" s="53"/>
      <c r="BR286" s="54"/>
      <c r="BS286" s="54"/>
      <c r="BT286" s="54"/>
    </row>
    <row r="287" spans="2:72">
      <c r="B287" s="55" t="s">
        <v>768</v>
      </c>
      <c r="C287" s="85">
        <v>0</v>
      </c>
      <c r="D287" s="52">
        <v>28</v>
      </c>
      <c r="E287" s="52">
        <v>108</v>
      </c>
      <c r="F287" s="52">
        <v>137</v>
      </c>
      <c r="G287" s="52">
        <v>0</v>
      </c>
      <c r="H287" s="52">
        <v>0</v>
      </c>
      <c r="I287" s="52">
        <v>273</v>
      </c>
      <c r="J287" s="84">
        <v>5.7268722466960353</v>
      </c>
      <c r="K287" s="55" t="s">
        <v>768</v>
      </c>
      <c r="L287" s="84">
        <v>0</v>
      </c>
      <c r="M287" s="84">
        <v>1.4049172102358254</v>
      </c>
      <c r="N287" s="84">
        <v>6.3157894736842106</v>
      </c>
      <c r="O287" s="84">
        <v>12.875939849624061</v>
      </c>
      <c r="P287" s="84">
        <v>5.7268722466960353</v>
      </c>
      <c r="BQ287" s="53"/>
      <c r="BR287" s="54"/>
      <c r="BS287" s="54"/>
      <c r="BT287" s="54"/>
    </row>
    <row r="288" spans="2:72">
      <c r="B288" s="55" t="s">
        <v>769</v>
      </c>
      <c r="C288" s="85">
        <v>0</v>
      </c>
      <c r="D288" s="52">
        <v>50</v>
      </c>
      <c r="E288" s="52">
        <v>118</v>
      </c>
      <c r="F288" s="52">
        <v>140</v>
      </c>
      <c r="G288" s="52">
        <v>0</v>
      </c>
      <c r="H288" s="52">
        <v>0</v>
      </c>
      <c r="I288" s="52">
        <v>308</v>
      </c>
      <c r="J288" s="84">
        <v>6.4610866372980915</v>
      </c>
      <c r="K288" s="55" t="s">
        <v>769</v>
      </c>
      <c r="L288" s="84">
        <v>0</v>
      </c>
      <c r="M288" s="84">
        <v>2.5087807325639737</v>
      </c>
      <c r="N288" s="84">
        <v>6.9005847953216373</v>
      </c>
      <c r="O288" s="84">
        <v>13.157894736842104</v>
      </c>
      <c r="P288" s="84">
        <v>6.4610866372980915</v>
      </c>
      <c r="BQ288" s="53"/>
      <c r="BR288" s="54"/>
      <c r="BS288" s="54"/>
      <c r="BT288" s="54"/>
    </row>
    <row r="289" spans="2:72">
      <c r="B289" s="55" t="s">
        <v>770</v>
      </c>
      <c r="C289" s="85">
        <v>0</v>
      </c>
      <c r="D289" s="52">
        <v>44</v>
      </c>
      <c r="E289" s="52">
        <v>107</v>
      </c>
      <c r="F289" s="52">
        <v>137</v>
      </c>
      <c r="G289" s="52">
        <v>0</v>
      </c>
      <c r="H289" s="52">
        <v>0</v>
      </c>
      <c r="I289" s="52">
        <v>288</v>
      </c>
      <c r="J289" s="84">
        <v>6.0415355569540594</v>
      </c>
      <c r="K289" s="55" t="s">
        <v>770</v>
      </c>
      <c r="L289" s="84">
        <v>0</v>
      </c>
      <c r="M289" s="84">
        <v>2.2077270446562971</v>
      </c>
      <c r="N289" s="84">
        <v>6.257309941520468</v>
      </c>
      <c r="O289" s="84">
        <v>12.875939849624061</v>
      </c>
      <c r="P289" s="84">
        <v>6.0415355569540594</v>
      </c>
      <c r="BQ289" s="53"/>
      <c r="BR289" s="54"/>
      <c r="BS289" s="54"/>
      <c r="BT289" s="54"/>
    </row>
    <row r="290" spans="2:72">
      <c r="B290" s="55" t="s">
        <v>771</v>
      </c>
      <c r="C290" s="85">
        <v>0</v>
      </c>
      <c r="D290" s="52">
        <v>37</v>
      </c>
      <c r="E290" s="52">
        <v>84</v>
      </c>
      <c r="F290" s="52">
        <v>124</v>
      </c>
      <c r="G290" s="52">
        <v>0</v>
      </c>
      <c r="H290" s="52">
        <v>0</v>
      </c>
      <c r="I290" s="52">
        <v>245</v>
      </c>
      <c r="J290" s="84">
        <v>5.1395007342143906</v>
      </c>
      <c r="K290" s="55" t="s">
        <v>771</v>
      </c>
      <c r="L290" s="84">
        <v>0</v>
      </c>
      <c r="M290" s="84">
        <v>1.8564977420973405</v>
      </c>
      <c r="N290" s="84">
        <v>4.9122807017543861</v>
      </c>
      <c r="O290" s="84">
        <v>11.654135338345863</v>
      </c>
      <c r="P290" s="84">
        <v>5.1395007342143906</v>
      </c>
      <c r="BQ290" s="53"/>
      <c r="BR290" s="54"/>
      <c r="BS290" s="54"/>
      <c r="BT290" s="54"/>
    </row>
    <row r="291" spans="2:72">
      <c r="B291" s="55" t="s">
        <v>772</v>
      </c>
      <c r="C291" s="85">
        <v>0</v>
      </c>
      <c r="D291" s="52">
        <v>38</v>
      </c>
      <c r="E291" s="52">
        <v>90</v>
      </c>
      <c r="F291" s="52">
        <v>133</v>
      </c>
      <c r="G291" s="52">
        <v>0</v>
      </c>
      <c r="H291" s="52">
        <v>0</v>
      </c>
      <c r="I291" s="52">
        <v>261</v>
      </c>
      <c r="J291" s="84">
        <v>5.4751415984896159</v>
      </c>
      <c r="K291" s="55" t="s">
        <v>772</v>
      </c>
      <c r="L291" s="84">
        <v>0</v>
      </c>
      <c r="M291" s="84">
        <v>1.9066733567486203</v>
      </c>
      <c r="N291" s="84">
        <v>5.2631578947368416</v>
      </c>
      <c r="O291" s="84">
        <v>12.5</v>
      </c>
      <c r="P291" s="84">
        <v>5.4751415984896159</v>
      </c>
      <c r="BQ291" s="53"/>
      <c r="BR291" s="54"/>
      <c r="BS291" s="54"/>
      <c r="BT291" s="54"/>
    </row>
    <row r="292" spans="2:72">
      <c r="B292" s="55" t="s">
        <v>773</v>
      </c>
      <c r="C292" s="85">
        <v>0</v>
      </c>
      <c r="D292" s="52">
        <v>46</v>
      </c>
      <c r="E292" s="52">
        <v>86</v>
      </c>
      <c r="F292" s="52">
        <v>127</v>
      </c>
      <c r="G292" s="52">
        <v>0</v>
      </c>
      <c r="H292" s="52">
        <v>0</v>
      </c>
      <c r="I292" s="52">
        <v>259</v>
      </c>
      <c r="J292" s="84">
        <v>5.4331864904552125</v>
      </c>
      <c r="K292" s="55" t="s">
        <v>773</v>
      </c>
      <c r="L292" s="84">
        <v>0</v>
      </c>
      <c r="M292" s="84">
        <v>2.3080782739588561</v>
      </c>
      <c r="N292" s="84">
        <v>5.0292397660818713</v>
      </c>
      <c r="O292" s="84">
        <v>11.936090225563909</v>
      </c>
      <c r="P292" s="84">
        <v>5.4331864904552125</v>
      </c>
      <c r="BQ292" s="53"/>
      <c r="BR292" s="54"/>
      <c r="BS292" s="54"/>
      <c r="BT292" s="54"/>
    </row>
    <row r="293" spans="2:72">
      <c r="B293" s="55" t="s">
        <v>774</v>
      </c>
      <c r="C293" s="85">
        <v>0</v>
      </c>
      <c r="D293" s="52">
        <v>41</v>
      </c>
      <c r="E293" s="52">
        <v>89</v>
      </c>
      <c r="F293" s="52">
        <v>142</v>
      </c>
      <c r="G293" s="52">
        <v>0</v>
      </c>
      <c r="H293" s="52">
        <v>0</v>
      </c>
      <c r="I293" s="52">
        <v>272</v>
      </c>
      <c r="J293" s="84">
        <v>5.7058946926788341</v>
      </c>
      <c r="K293" s="55" t="s">
        <v>774</v>
      </c>
      <c r="L293" s="84">
        <v>0</v>
      </c>
      <c r="M293" s="84">
        <v>2.0572002007024586</v>
      </c>
      <c r="N293" s="84">
        <v>5.204678362573099</v>
      </c>
      <c r="O293" s="84">
        <v>13.345864661654137</v>
      </c>
      <c r="P293" s="84">
        <v>5.7058946926788341</v>
      </c>
      <c r="BQ293" s="53"/>
      <c r="BR293" s="54"/>
      <c r="BS293" s="54"/>
      <c r="BT293" s="54"/>
    </row>
    <row r="294" spans="2:72">
      <c r="B294" s="55" t="s">
        <v>775</v>
      </c>
      <c r="C294" s="85">
        <v>0</v>
      </c>
      <c r="D294" s="52">
        <v>39</v>
      </c>
      <c r="E294" s="52">
        <v>94</v>
      </c>
      <c r="F294" s="52">
        <v>147</v>
      </c>
      <c r="G294" s="52">
        <v>0</v>
      </c>
      <c r="H294" s="52">
        <v>0</v>
      </c>
      <c r="I294" s="52">
        <v>280</v>
      </c>
      <c r="J294" s="84">
        <v>5.8737151248164459</v>
      </c>
      <c r="K294" s="55" t="s">
        <v>775</v>
      </c>
      <c r="L294" s="84">
        <v>0</v>
      </c>
      <c r="M294" s="84">
        <v>1.9568489713998998</v>
      </c>
      <c r="N294" s="84">
        <v>5.4970760233918128</v>
      </c>
      <c r="O294" s="84">
        <v>13.815789473684212</v>
      </c>
      <c r="P294" s="84">
        <v>5.8737151248164459</v>
      </c>
      <c r="BQ294" s="53"/>
      <c r="BR294" s="54"/>
      <c r="BS294" s="54"/>
      <c r="BT294" s="54"/>
    </row>
    <row r="295" spans="2:72">
      <c r="B295" s="55" t="s">
        <v>776</v>
      </c>
      <c r="C295" s="85">
        <v>0</v>
      </c>
      <c r="D295" s="52">
        <v>25</v>
      </c>
      <c r="E295" s="52">
        <v>91</v>
      </c>
      <c r="F295" s="52">
        <v>144</v>
      </c>
      <c r="G295" s="52">
        <v>0</v>
      </c>
      <c r="H295" s="52">
        <v>0</v>
      </c>
      <c r="I295" s="52">
        <v>260</v>
      </c>
      <c r="J295" s="84">
        <v>5.4541640444724138</v>
      </c>
      <c r="K295" s="55" t="s">
        <v>776</v>
      </c>
      <c r="L295" s="84">
        <v>0</v>
      </c>
      <c r="M295" s="84">
        <v>1.2543903662819869</v>
      </c>
      <c r="N295" s="84">
        <v>5.3216374269005851</v>
      </c>
      <c r="O295" s="84">
        <v>13.533834586466165</v>
      </c>
      <c r="P295" s="84">
        <v>5.4541640444724138</v>
      </c>
      <c r="BQ295" s="53"/>
      <c r="BR295" s="54"/>
      <c r="BS295" s="54"/>
      <c r="BT295" s="54"/>
    </row>
    <row r="296" spans="2:72">
      <c r="B296" s="55" t="s">
        <v>777</v>
      </c>
      <c r="C296" s="85">
        <v>0</v>
      </c>
      <c r="D296" s="52">
        <v>35</v>
      </c>
      <c r="E296" s="52">
        <v>76</v>
      </c>
      <c r="F296" s="52">
        <v>147</v>
      </c>
      <c r="G296" s="52">
        <v>0</v>
      </c>
      <c r="H296" s="52">
        <v>0</v>
      </c>
      <c r="I296" s="52">
        <v>258</v>
      </c>
      <c r="J296" s="84">
        <v>5.4122089364380113</v>
      </c>
      <c r="K296" s="55" t="s">
        <v>777</v>
      </c>
      <c r="L296" s="84">
        <v>0</v>
      </c>
      <c r="M296" s="84">
        <v>1.7561465127947817</v>
      </c>
      <c r="N296" s="84">
        <v>4.4444444444444446</v>
      </c>
      <c r="O296" s="84">
        <v>13.815789473684212</v>
      </c>
      <c r="P296" s="84">
        <v>5.4122089364380113</v>
      </c>
      <c r="BQ296" s="53"/>
      <c r="BR296" s="54"/>
      <c r="BS296" s="54"/>
      <c r="BT296" s="54"/>
    </row>
    <row r="297" spans="2:72">
      <c r="B297" s="55" t="s">
        <v>778</v>
      </c>
      <c r="C297" s="85">
        <v>0</v>
      </c>
      <c r="D297" s="52">
        <v>34</v>
      </c>
      <c r="E297" s="52">
        <v>87</v>
      </c>
      <c r="F297" s="52">
        <v>136</v>
      </c>
      <c r="G297" s="52">
        <v>0</v>
      </c>
      <c r="H297" s="52">
        <v>0</v>
      </c>
      <c r="I297" s="52">
        <v>257</v>
      </c>
      <c r="J297" s="84">
        <v>5.3912313824208091</v>
      </c>
      <c r="K297" s="55" t="s">
        <v>778</v>
      </c>
      <c r="L297" s="84">
        <v>0</v>
      </c>
      <c r="M297" s="84">
        <v>1.7059708981435024</v>
      </c>
      <c r="N297" s="84">
        <v>5.0877192982456139</v>
      </c>
      <c r="O297" s="84">
        <v>12.781954887218044</v>
      </c>
      <c r="P297" s="84">
        <v>5.3912313824208091</v>
      </c>
      <c r="BQ297" s="53"/>
      <c r="BR297" s="54"/>
      <c r="BS297" s="54"/>
      <c r="BT297" s="54"/>
    </row>
    <row r="298" spans="2:72">
      <c r="B298" s="55" t="s">
        <v>779</v>
      </c>
      <c r="C298" s="85">
        <v>0</v>
      </c>
      <c r="D298" s="52">
        <v>33</v>
      </c>
      <c r="E298" s="52">
        <v>86</v>
      </c>
      <c r="F298" s="52">
        <v>122</v>
      </c>
      <c r="G298" s="52">
        <v>0</v>
      </c>
      <c r="H298" s="52">
        <v>0</v>
      </c>
      <c r="I298" s="52">
        <v>241</v>
      </c>
      <c r="J298" s="84">
        <v>0</v>
      </c>
      <c r="K298" s="55" t="s">
        <v>779</v>
      </c>
      <c r="L298" s="84">
        <v>0</v>
      </c>
      <c r="M298" s="84">
        <v>1.6557952834922229</v>
      </c>
      <c r="N298" s="84">
        <v>5.0292397660818713</v>
      </c>
      <c r="O298" s="84">
        <v>0.18796992481203006</v>
      </c>
      <c r="P298" s="84">
        <v>0</v>
      </c>
      <c r="BQ298" s="53"/>
      <c r="BR298" s="54"/>
      <c r="BS298" s="54"/>
      <c r="BT298" s="54"/>
    </row>
    <row r="299" spans="2:72">
      <c r="B299" s="55" t="s">
        <v>780</v>
      </c>
      <c r="C299" s="85">
        <v>0</v>
      </c>
      <c r="D299" s="52">
        <v>31</v>
      </c>
      <c r="E299" s="52">
        <v>83</v>
      </c>
      <c r="F299" s="52">
        <v>123</v>
      </c>
      <c r="G299" s="52">
        <v>0</v>
      </c>
      <c r="H299" s="52">
        <v>0</v>
      </c>
      <c r="I299" s="52">
        <v>237</v>
      </c>
      <c r="J299" s="84">
        <v>2.0977554017201593E-2</v>
      </c>
      <c r="K299" s="55" t="s">
        <v>780</v>
      </c>
      <c r="L299" s="84">
        <v>0</v>
      </c>
      <c r="M299" s="84">
        <v>1.5554440541896637</v>
      </c>
      <c r="N299" s="84">
        <v>4.8538011695906436</v>
      </c>
      <c r="O299" s="84">
        <v>9.3984962406015032E-2</v>
      </c>
      <c r="P299" s="84">
        <v>2.0977554017201593E-2</v>
      </c>
      <c r="BQ299" s="53"/>
      <c r="BR299" s="54"/>
      <c r="BS299" s="54"/>
      <c r="BT299" s="54"/>
    </row>
    <row r="300" spans="2:72">
      <c r="B300" s="55" t="s">
        <v>781</v>
      </c>
      <c r="C300" s="85">
        <v>0</v>
      </c>
      <c r="D300" s="52">
        <v>37</v>
      </c>
      <c r="E300" s="52">
        <v>72</v>
      </c>
      <c r="F300" s="52">
        <v>116</v>
      </c>
      <c r="G300" s="52">
        <v>0</v>
      </c>
      <c r="H300" s="52">
        <v>0</v>
      </c>
      <c r="I300" s="52">
        <v>225</v>
      </c>
      <c r="J300" s="84">
        <v>2.0977554017201593E-2</v>
      </c>
      <c r="K300" s="55" t="s">
        <v>781</v>
      </c>
      <c r="L300" s="84">
        <v>0</v>
      </c>
      <c r="M300" s="84">
        <v>1.8564977420973405</v>
      </c>
      <c r="N300" s="84">
        <v>4.2105263157894735</v>
      </c>
      <c r="O300" s="84">
        <v>0</v>
      </c>
      <c r="P300" s="84">
        <v>2.0977554017201593E-2</v>
      </c>
      <c r="BQ300" s="53"/>
      <c r="BR300" s="54"/>
      <c r="BS300" s="54"/>
      <c r="BT300" s="54"/>
    </row>
    <row r="301" spans="2:72">
      <c r="B301" s="55" t="s">
        <v>782</v>
      </c>
      <c r="C301" s="85">
        <v>0</v>
      </c>
      <c r="D301" s="52">
        <v>49</v>
      </c>
      <c r="E301" s="52">
        <v>91</v>
      </c>
      <c r="F301" s="52">
        <v>127</v>
      </c>
      <c r="G301" s="52">
        <v>0</v>
      </c>
      <c r="H301" s="52">
        <v>0</v>
      </c>
      <c r="I301" s="52">
        <v>267</v>
      </c>
      <c r="J301" s="84">
        <v>4.1955108034403187E-2</v>
      </c>
      <c r="K301" s="55" t="s">
        <v>782</v>
      </c>
      <c r="L301" s="84">
        <v>0</v>
      </c>
      <c r="M301" s="84">
        <v>2.4586051179126942</v>
      </c>
      <c r="N301" s="84">
        <v>5.3216374269005851</v>
      </c>
      <c r="O301" s="84">
        <v>0</v>
      </c>
      <c r="P301" s="84">
        <v>4.1955108034403187E-2</v>
      </c>
      <c r="BQ301" s="53"/>
      <c r="BR301" s="54"/>
      <c r="BS301" s="54"/>
      <c r="BT301" s="54"/>
    </row>
    <row r="302" spans="2:72">
      <c r="B302" s="55" t="s">
        <v>783</v>
      </c>
      <c r="C302" s="85">
        <v>0</v>
      </c>
      <c r="D302" s="52">
        <v>41</v>
      </c>
      <c r="E302" s="52">
        <v>109</v>
      </c>
      <c r="F302" s="52">
        <v>154</v>
      </c>
      <c r="G302" s="52">
        <v>0</v>
      </c>
      <c r="H302" s="52">
        <v>0</v>
      </c>
      <c r="I302" s="52">
        <v>304</v>
      </c>
      <c r="J302" s="84">
        <v>6.293266205160479E-2</v>
      </c>
      <c r="K302" s="55" t="s">
        <v>783</v>
      </c>
      <c r="L302" s="84">
        <v>0</v>
      </c>
      <c r="M302" s="84">
        <v>2.0572002007024586</v>
      </c>
      <c r="N302" s="84">
        <v>6.3742690058479532</v>
      </c>
      <c r="O302" s="84">
        <v>0</v>
      </c>
      <c r="P302" s="84">
        <v>6.293266205160479E-2</v>
      </c>
      <c r="BQ302" s="53"/>
      <c r="BR302" s="54"/>
      <c r="BS302" s="54"/>
      <c r="BT302" s="54"/>
    </row>
    <row r="303" spans="2:72">
      <c r="B303" s="55" t="s">
        <v>784</v>
      </c>
      <c r="C303" s="85">
        <v>0</v>
      </c>
      <c r="D303" s="52">
        <v>45</v>
      </c>
      <c r="E303" s="52">
        <v>121</v>
      </c>
      <c r="F303" s="52">
        <v>138</v>
      </c>
      <c r="G303" s="52">
        <v>0</v>
      </c>
      <c r="H303" s="52">
        <v>0</v>
      </c>
      <c r="I303" s="52">
        <v>304</v>
      </c>
      <c r="J303" s="84">
        <v>6.293266205160479E-2</v>
      </c>
      <c r="K303" s="55" t="s">
        <v>784</v>
      </c>
      <c r="L303" s="84">
        <v>0</v>
      </c>
      <c r="M303" s="84">
        <v>2.2579026593075766</v>
      </c>
      <c r="N303" s="84">
        <v>7.076023391812865</v>
      </c>
      <c r="O303" s="84">
        <v>0</v>
      </c>
      <c r="P303" s="84">
        <v>6.293266205160479E-2</v>
      </c>
      <c r="BQ303" s="53"/>
      <c r="BR303" s="54"/>
      <c r="BS303" s="54"/>
      <c r="BT303" s="54"/>
    </row>
    <row r="304" spans="2:72">
      <c r="B304" s="55" t="s">
        <v>785</v>
      </c>
      <c r="C304" s="85">
        <v>0</v>
      </c>
      <c r="D304" s="52">
        <v>60</v>
      </c>
      <c r="E304" s="52">
        <v>111</v>
      </c>
      <c r="F304" s="52">
        <v>156</v>
      </c>
      <c r="G304" s="52">
        <v>0</v>
      </c>
      <c r="H304" s="52">
        <v>0</v>
      </c>
      <c r="I304" s="52">
        <v>327</v>
      </c>
      <c r="J304" s="84">
        <v>2.0977554017201593E-2</v>
      </c>
      <c r="K304" s="55" t="s">
        <v>785</v>
      </c>
      <c r="L304" s="84">
        <v>0</v>
      </c>
      <c r="M304" s="84">
        <v>3.0105368790767688</v>
      </c>
      <c r="N304" s="84">
        <v>6.4912280701754383</v>
      </c>
      <c r="O304" s="84">
        <v>9.3984962406015032E-2</v>
      </c>
      <c r="P304" s="84">
        <v>2.0977554017201593E-2</v>
      </c>
      <c r="BQ304" s="53"/>
      <c r="BR304" s="54"/>
      <c r="BS304" s="54"/>
      <c r="BT304" s="54"/>
    </row>
    <row r="305" spans="2:72">
      <c r="B305" s="55" t="s">
        <v>786</v>
      </c>
      <c r="C305" s="85">
        <v>0</v>
      </c>
      <c r="D305" s="52">
        <v>59</v>
      </c>
      <c r="E305" s="52">
        <v>134</v>
      </c>
      <c r="F305" s="52">
        <v>165</v>
      </c>
      <c r="G305" s="52">
        <v>0</v>
      </c>
      <c r="H305" s="52">
        <v>0</v>
      </c>
      <c r="I305" s="52">
        <v>358</v>
      </c>
      <c r="J305" s="84">
        <v>2.0977554017201593E-2</v>
      </c>
      <c r="K305" s="55" t="s">
        <v>786</v>
      </c>
      <c r="L305" s="84">
        <v>0</v>
      </c>
      <c r="M305" s="84">
        <v>2.9603612644254889</v>
      </c>
      <c r="N305" s="84">
        <v>7.8362573099415203</v>
      </c>
      <c r="O305" s="84">
        <v>0</v>
      </c>
      <c r="P305" s="84">
        <v>2.0977554017201593E-2</v>
      </c>
      <c r="BQ305" s="53"/>
      <c r="BR305" s="54"/>
      <c r="BS305" s="54"/>
      <c r="BT305" s="54"/>
    </row>
    <row r="306" spans="2:72">
      <c r="B306" s="55" t="s">
        <v>787</v>
      </c>
      <c r="C306" s="85">
        <v>0</v>
      </c>
      <c r="D306" s="52">
        <v>64</v>
      </c>
      <c r="E306" s="52">
        <v>146</v>
      </c>
      <c r="F306" s="52">
        <v>166</v>
      </c>
      <c r="G306" s="52">
        <v>0</v>
      </c>
      <c r="H306" s="52">
        <v>0</v>
      </c>
      <c r="I306" s="52">
        <v>376</v>
      </c>
      <c r="J306" s="84">
        <v>0</v>
      </c>
      <c r="K306" s="55" t="str">
        <f t="shared" ref="K306:K369" si="28">B306</f>
        <v>week 51/10</v>
      </c>
      <c r="L306" s="84">
        <v>0</v>
      </c>
      <c r="M306" s="84">
        <v>3.2112393376818864</v>
      </c>
      <c r="N306" s="84">
        <v>8.5380116959064338</v>
      </c>
      <c r="O306" s="84">
        <v>0</v>
      </c>
      <c r="P306" s="84">
        <v>0</v>
      </c>
      <c r="BQ306" s="53"/>
      <c r="BR306" s="54"/>
      <c r="BS306" s="54"/>
      <c r="BT306" s="54"/>
    </row>
    <row r="307" spans="2:72">
      <c r="B307" s="55" t="s">
        <v>788</v>
      </c>
      <c r="C307" s="85">
        <v>0</v>
      </c>
      <c r="D307" s="52">
        <v>82</v>
      </c>
      <c r="E307" s="52">
        <v>123</v>
      </c>
      <c r="F307" s="52">
        <v>170</v>
      </c>
      <c r="G307" s="52">
        <v>0</v>
      </c>
      <c r="H307" s="52">
        <v>0</v>
      </c>
      <c r="I307" s="52">
        <v>375</v>
      </c>
      <c r="J307" s="84">
        <v>2.0977554017201593E-2</v>
      </c>
      <c r="K307" s="55" t="str">
        <f t="shared" si="28"/>
        <v>week 52/10</v>
      </c>
      <c r="L307" s="84">
        <v>0</v>
      </c>
      <c r="M307" s="84">
        <v>4.1144004014049171</v>
      </c>
      <c r="N307" s="84">
        <v>7.192982456140351</v>
      </c>
      <c r="O307" s="84">
        <v>9.3984962406015032E-2</v>
      </c>
      <c r="P307" s="84">
        <v>2.0977554017201593E-2</v>
      </c>
      <c r="BQ307" s="53"/>
      <c r="BR307" s="54"/>
      <c r="BS307" s="54"/>
      <c r="BT307" s="54"/>
    </row>
    <row r="308" spans="2:72">
      <c r="B308" s="55" t="s">
        <v>789</v>
      </c>
      <c r="C308" s="85">
        <v>0</v>
      </c>
      <c r="D308" s="52">
        <v>61</v>
      </c>
      <c r="E308" s="52">
        <v>108</v>
      </c>
      <c r="F308" s="52">
        <v>200</v>
      </c>
      <c r="G308" s="52">
        <v>0</v>
      </c>
      <c r="H308" s="52">
        <v>0</v>
      </c>
      <c r="I308" s="52">
        <v>369</v>
      </c>
      <c r="J308" s="84">
        <v>7.20703125</v>
      </c>
      <c r="K308" s="55" t="str">
        <f t="shared" si="28"/>
        <v>week 01/11</v>
      </c>
      <c r="L308" s="84">
        <v>0</v>
      </c>
      <c r="M308" s="84">
        <v>2.8571428571428572</v>
      </c>
      <c r="N308" s="84">
        <v>5.9569773855488135</v>
      </c>
      <c r="O308" s="84">
        <v>17.064846416382252</v>
      </c>
      <c r="P308" s="84">
        <v>7.20703125</v>
      </c>
      <c r="BQ308" s="53"/>
      <c r="BR308" s="54"/>
      <c r="BS308" s="54"/>
      <c r="BT308" s="54"/>
    </row>
    <row r="309" spans="2:72">
      <c r="B309" s="55" t="s">
        <v>790</v>
      </c>
      <c r="C309" s="85">
        <v>0</v>
      </c>
      <c r="D309" s="52">
        <v>61</v>
      </c>
      <c r="E309" s="52">
        <v>106</v>
      </c>
      <c r="F309" s="52">
        <v>192</v>
      </c>
      <c r="G309" s="52">
        <v>0</v>
      </c>
      <c r="H309" s="52">
        <v>0</v>
      </c>
      <c r="I309" s="52">
        <v>359</v>
      </c>
      <c r="J309" s="84">
        <v>7.01171875</v>
      </c>
      <c r="K309" s="55" t="str">
        <f t="shared" si="28"/>
        <v>week 02/11</v>
      </c>
      <c r="L309" s="84">
        <v>0</v>
      </c>
      <c r="M309" s="84">
        <v>2.8571428571428572</v>
      </c>
      <c r="N309" s="84">
        <v>5.8466629895201319</v>
      </c>
      <c r="O309" s="84">
        <v>16.382252559726961</v>
      </c>
      <c r="P309" s="84">
        <v>7.01171875</v>
      </c>
      <c r="BQ309" s="53"/>
      <c r="BR309" s="54"/>
      <c r="BS309" s="54"/>
      <c r="BT309" s="54"/>
    </row>
    <row r="310" spans="2:72">
      <c r="B310" s="55" t="s">
        <v>791</v>
      </c>
      <c r="C310" s="85">
        <v>0</v>
      </c>
      <c r="D310" s="52">
        <v>68</v>
      </c>
      <c r="E310" s="52">
        <v>109</v>
      </c>
      <c r="F310" s="52">
        <v>174</v>
      </c>
      <c r="G310" s="52">
        <v>0</v>
      </c>
      <c r="H310" s="52">
        <v>0</v>
      </c>
      <c r="I310" s="52">
        <v>351</v>
      </c>
      <c r="J310" s="84">
        <v>6.85546875</v>
      </c>
      <c r="K310" s="55" t="str">
        <f t="shared" si="28"/>
        <v>week 03/11</v>
      </c>
      <c r="L310" s="84">
        <v>0</v>
      </c>
      <c r="M310" s="84">
        <v>3.185011709601874</v>
      </c>
      <c r="N310" s="84">
        <v>6.0121345835631548</v>
      </c>
      <c r="O310" s="84">
        <v>14.846416382252558</v>
      </c>
      <c r="P310" s="84">
        <v>6.85546875</v>
      </c>
      <c r="BQ310" s="53"/>
      <c r="BR310" s="54"/>
      <c r="BS310" s="54"/>
      <c r="BT310" s="54"/>
    </row>
    <row r="311" spans="2:72">
      <c r="B311" s="55" t="s">
        <v>792</v>
      </c>
      <c r="C311" s="85">
        <v>0</v>
      </c>
      <c r="D311" s="52">
        <v>76</v>
      </c>
      <c r="E311" s="52">
        <v>117</v>
      </c>
      <c r="F311" s="52">
        <v>167</v>
      </c>
      <c r="G311" s="52">
        <v>0</v>
      </c>
      <c r="H311" s="52">
        <v>0</v>
      </c>
      <c r="I311" s="52">
        <v>360</v>
      </c>
      <c r="J311" s="84">
        <v>7.03125</v>
      </c>
      <c r="K311" s="55" t="str">
        <f t="shared" si="28"/>
        <v>week 04/11</v>
      </c>
      <c r="L311" s="84">
        <v>0</v>
      </c>
      <c r="M311" s="84">
        <v>3.5597189695550355</v>
      </c>
      <c r="N311" s="84">
        <v>6.4533921676778823</v>
      </c>
      <c r="O311" s="84">
        <v>14.249146757679181</v>
      </c>
      <c r="P311" s="84">
        <v>7.03125</v>
      </c>
      <c r="BQ311" s="53"/>
      <c r="BR311" s="54"/>
      <c r="BS311" s="54"/>
      <c r="BT311" s="54"/>
    </row>
    <row r="312" spans="2:72">
      <c r="B312" s="55" t="s">
        <v>793</v>
      </c>
      <c r="C312" s="85">
        <v>0</v>
      </c>
      <c r="D312" s="52">
        <v>74</v>
      </c>
      <c r="E312" s="52">
        <v>111</v>
      </c>
      <c r="F312" s="52">
        <v>172</v>
      </c>
      <c r="G312" s="52">
        <v>0</v>
      </c>
      <c r="H312" s="52">
        <v>0</v>
      </c>
      <c r="I312" s="52">
        <v>357</v>
      </c>
      <c r="J312" s="84">
        <v>6.9726562500000009</v>
      </c>
      <c r="K312" s="55" t="str">
        <f t="shared" si="28"/>
        <v>week 05/11</v>
      </c>
      <c r="L312" s="84">
        <v>0</v>
      </c>
      <c r="M312" s="84">
        <v>3.4660421545667446</v>
      </c>
      <c r="N312" s="84">
        <v>6.1224489795918364</v>
      </c>
      <c r="O312" s="84">
        <v>14.675767918088736</v>
      </c>
      <c r="P312" s="84">
        <v>6.9726562500000009</v>
      </c>
      <c r="BQ312" s="53"/>
      <c r="BR312" s="54"/>
      <c r="BS312" s="54"/>
      <c r="BT312" s="54"/>
    </row>
    <row r="313" spans="2:72">
      <c r="B313" s="55" t="s">
        <v>794</v>
      </c>
      <c r="C313" s="85">
        <v>0</v>
      </c>
      <c r="D313" s="52">
        <v>53</v>
      </c>
      <c r="E313" s="52">
        <v>85</v>
      </c>
      <c r="F313" s="52">
        <v>152</v>
      </c>
      <c r="G313" s="52">
        <v>0</v>
      </c>
      <c r="H313" s="52">
        <v>0</v>
      </c>
      <c r="I313" s="52">
        <v>290</v>
      </c>
      <c r="J313" s="84">
        <v>5.6640625</v>
      </c>
      <c r="K313" s="55" t="str">
        <f t="shared" si="28"/>
        <v>week 06/11</v>
      </c>
      <c r="L313" s="84">
        <v>0</v>
      </c>
      <c r="M313" s="84">
        <v>2.4824355971896956</v>
      </c>
      <c r="N313" s="84">
        <v>4.6883618312189741</v>
      </c>
      <c r="O313" s="84">
        <v>12.969283276450511</v>
      </c>
      <c r="P313" s="84">
        <v>5.6640625</v>
      </c>
      <c r="BQ313" s="53"/>
      <c r="BR313" s="54"/>
      <c r="BS313" s="54"/>
      <c r="BT313" s="54"/>
    </row>
    <row r="314" spans="2:72">
      <c r="B314" s="55" t="s">
        <v>795</v>
      </c>
      <c r="C314" s="85">
        <v>0</v>
      </c>
      <c r="D314" s="52">
        <v>51</v>
      </c>
      <c r="E314" s="52">
        <v>74</v>
      </c>
      <c r="F314" s="52">
        <v>133</v>
      </c>
      <c r="G314" s="52">
        <v>0</v>
      </c>
      <c r="H314" s="52">
        <v>0</v>
      </c>
      <c r="I314" s="52">
        <v>258</v>
      </c>
      <c r="J314" s="84">
        <v>5.0390625</v>
      </c>
      <c r="K314" s="55" t="str">
        <f t="shared" si="28"/>
        <v>week 07/11</v>
      </c>
      <c r="L314" s="84">
        <v>0</v>
      </c>
      <c r="M314" s="84">
        <v>2.3887587822014051</v>
      </c>
      <c r="N314" s="84">
        <v>4.0816326530612246</v>
      </c>
      <c r="O314" s="84">
        <v>11.348122866894197</v>
      </c>
      <c r="P314" s="84">
        <v>5.0390625</v>
      </c>
      <c r="BQ314" s="53"/>
      <c r="BR314" s="54"/>
      <c r="BS314" s="54"/>
      <c r="BT314" s="54"/>
    </row>
    <row r="315" spans="2:72">
      <c r="B315" s="55" t="s">
        <v>796</v>
      </c>
      <c r="C315" s="85">
        <v>0</v>
      </c>
      <c r="D315" s="52">
        <v>58</v>
      </c>
      <c r="E315" s="52">
        <v>70</v>
      </c>
      <c r="F315" s="52">
        <v>132</v>
      </c>
      <c r="G315" s="52">
        <v>0</v>
      </c>
      <c r="H315" s="52">
        <v>0</v>
      </c>
      <c r="I315" s="52">
        <v>260</v>
      </c>
      <c r="J315" s="84">
        <v>5.078125</v>
      </c>
      <c r="K315" s="55" t="str">
        <f t="shared" si="28"/>
        <v>week 08/11</v>
      </c>
      <c r="L315" s="84">
        <v>0</v>
      </c>
      <c r="M315" s="84">
        <v>2.7166276346604219</v>
      </c>
      <c r="N315" s="84">
        <v>3.8610038610038608</v>
      </c>
      <c r="O315" s="84">
        <v>11.262798634812286</v>
      </c>
      <c r="P315" s="84">
        <v>5.078125</v>
      </c>
      <c r="BQ315" s="53"/>
      <c r="BR315" s="54"/>
      <c r="BS315" s="54"/>
      <c r="BT315" s="54"/>
    </row>
    <row r="316" spans="2:72">
      <c r="B316" s="55" t="s">
        <v>797</v>
      </c>
      <c r="C316" s="85">
        <v>0</v>
      </c>
      <c r="D316" s="52">
        <v>64</v>
      </c>
      <c r="E316" s="52">
        <v>82</v>
      </c>
      <c r="F316" s="52">
        <v>142</v>
      </c>
      <c r="G316" s="52">
        <v>0</v>
      </c>
      <c r="H316" s="52">
        <v>0</v>
      </c>
      <c r="I316" s="52">
        <v>288</v>
      </c>
      <c r="J316" s="84">
        <v>5.625</v>
      </c>
      <c r="K316" s="55" t="str">
        <f t="shared" si="28"/>
        <v>week 09/11</v>
      </c>
      <c r="L316" s="84">
        <v>0</v>
      </c>
      <c r="M316" s="84">
        <v>2.9976580796252925</v>
      </c>
      <c r="N316" s="84">
        <v>4.5228902371759512</v>
      </c>
      <c r="O316" s="84">
        <v>12.1160409556314</v>
      </c>
      <c r="P316" s="84">
        <v>5.625</v>
      </c>
      <c r="BQ316" s="53"/>
      <c r="BR316" s="54"/>
      <c r="BS316" s="54"/>
      <c r="BT316" s="54"/>
    </row>
    <row r="317" spans="2:72">
      <c r="B317" s="55" t="s">
        <v>798</v>
      </c>
      <c r="C317" s="85">
        <v>0</v>
      </c>
      <c r="D317" s="52">
        <v>39</v>
      </c>
      <c r="E317" s="52">
        <v>79</v>
      </c>
      <c r="F317" s="52">
        <v>113</v>
      </c>
      <c r="G317" s="52">
        <v>0</v>
      </c>
      <c r="H317" s="52">
        <v>0</v>
      </c>
      <c r="I317" s="52">
        <v>231</v>
      </c>
      <c r="J317" s="84">
        <v>4.51171875</v>
      </c>
      <c r="K317" s="55" t="str">
        <f t="shared" si="28"/>
        <v>week 10/11</v>
      </c>
      <c r="L317" s="84">
        <v>0</v>
      </c>
      <c r="M317" s="84">
        <v>1.8266978922716628</v>
      </c>
      <c r="N317" s="84">
        <v>4.3574186431329283</v>
      </c>
      <c r="O317" s="84">
        <v>9.6416382252559725</v>
      </c>
      <c r="P317" s="84">
        <v>4.51171875</v>
      </c>
      <c r="BQ317" s="53"/>
      <c r="BR317" s="54"/>
      <c r="BS317" s="54"/>
      <c r="BT317" s="54"/>
    </row>
    <row r="318" spans="2:72">
      <c r="B318" s="55" t="s">
        <v>799</v>
      </c>
      <c r="C318" s="85">
        <v>0</v>
      </c>
      <c r="D318" s="52">
        <v>49</v>
      </c>
      <c r="E318" s="52">
        <v>68</v>
      </c>
      <c r="F318" s="52">
        <v>120</v>
      </c>
      <c r="G318" s="52">
        <v>0</v>
      </c>
      <c r="H318" s="52">
        <v>0</v>
      </c>
      <c r="I318" s="52">
        <v>237</v>
      </c>
      <c r="J318" s="84">
        <v>4.62890625</v>
      </c>
      <c r="K318" s="55" t="str">
        <f t="shared" si="28"/>
        <v>week 11/11</v>
      </c>
      <c r="L318" s="84">
        <v>0</v>
      </c>
      <c r="M318" s="84">
        <v>2.2950819672131146</v>
      </c>
      <c r="N318" s="84">
        <v>3.7506894649751792</v>
      </c>
      <c r="O318" s="84">
        <v>10.238907849829351</v>
      </c>
      <c r="P318" s="84">
        <v>4.62890625</v>
      </c>
      <c r="BQ318" s="53"/>
      <c r="BR318" s="54"/>
      <c r="BS318" s="54"/>
      <c r="BT318" s="54"/>
    </row>
    <row r="319" spans="2:72">
      <c r="B319" s="55" t="s">
        <v>800</v>
      </c>
      <c r="C319" s="85">
        <v>0</v>
      </c>
      <c r="D319" s="52">
        <v>64</v>
      </c>
      <c r="E319" s="52">
        <v>86</v>
      </c>
      <c r="F319" s="52">
        <v>124</v>
      </c>
      <c r="G319" s="52">
        <v>0</v>
      </c>
      <c r="H319" s="52">
        <v>0</v>
      </c>
      <c r="I319" s="52">
        <v>274</v>
      </c>
      <c r="J319" s="84">
        <v>5.3515625</v>
      </c>
      <c r="K319" s="55" t="str">
        <f t="shared" si="28"/>
        <v>week 12/11</v>
      </c>
      <c r="L319" s="84">
        <v>0</v>
      </c>
      <c r="M319" s="84">
        <v>2.9976580796252925</v>
      </c>
      <c r="N319" s="84">
        <v>4.7435190292333154</v>
      </c>
      <c r="O319" s="84">
        <v>10.580204778156997</v>
      </c>
      <c r="P319" s="84">
        <v>5.3515625</v>
      </c>
      <c r="BQ319" s="53"/>
      <c r="BR319" s="54"/>
      <c r="BS319" s="54"/>
      <c r="BT319" s="54"/>
    </row>
    <row r="320" spans="2:72">
      <c r="B320" s="55" t="s">
        <v>801</v>
      </c>
      <c r="C320" s="85">
        <v>0</v>
      </c>
      <c r="D320" s="52">
        <v>28</v>
      </c>
      <c r="E320" s="52">
        <v>62</v>
      </c>
      <c r="F320" s="52">
        <v>129</v>
      </c>
      <c r="G320" s="52">
        <v>0</v>
      </c>
      <c r="H320" s="52">
        <v>0</v>
      </c>
      <c r="I320" s="52">
        <v>219</v>
      </c>
      <c r="J320" s="84">
        <v>4.27734375</v>
      </c>
      <c r="K320" s="55" t="str">
        <f t="shared" si="28"/>
        <v>week 13/11</v>
      </c>
      <c r="L320" s="84">
        <v>0</v>
      </c>
      <c r="M320" s="84">
        <v>1.3114754098360655</v>
      </c>
      <c r="N320" s="84">
        <v>3.4197462768891338</v>
      </c>
      <c r="O320" s="84">
        <v>11.006825938566553</v>
      </c>
      <c r="P320" s="84">
        <v>4.27734375</v>
      </c>
      <c r="BQ320" s="53"/>
      <c r="BR320" s="54"/>
      <c r="BS320" s="54"/>
      <c r="BT320" s="54"/>
    </row>
    <row r="321" spans="2:72">
      <c r="B321" s="55" t="s">
        <v>802</v>
      </c>
      <c r="C321" s="85">
        <v>0</v>
      </c>
      <c r="D321" s="52">
        <v>45</v>
      </c>
      <c r="E321" s="52">
        <v>82</v>
      </c>
      <c r="F321" s="52">
        <v>154</v>
      </c>
      <c r="G321" s="52">
        <v>0</v>
      </c>
      <c r="H321" s="52">
        <v>0</v>
      </c>
      <c r="I321" s="52">
        <v>281</v>
      </c>
      <c r="J321" s="84">
        <v>5.48828125</v>
      </c>
      <c r="K321" s="55" t="str">
        <f t="shared" si="28"/>
        <v>week 14/11</v>
      </c>
      <c r="L321" s="84">
        <v>0</v>
      </c>
      <c r="M321" s="84">
        <v>2.1077283372365341</v>
      </c>
      <c r="N321" s="84">
        <v>4.5228902371759512</v>
      </c>
      <c r="O321" s="84">
        <v>13.139931740614335</v>
      </c>
      <c r="P321" s="84">
        <v>5.48828125</v>
      </c>
      <c r="BQ321" s="53"/>
      <c r="BR321" s="54"/>
      <c r="BS321" s="54"/>
      <c r="BT321" s="54"/>
    </row>
    <row r="322" spans="2:72">
      <c r="B322" s="55" t="s">
        <v>803</v>
      </c>
      <c r="C322" s="85">
        <v>0</v>
      </c>
      <c r="D322" s="52">
        <v>43</v>
      </c>
      <c r="E322" s="52">
        <v>68</v>
      </c>
      <c r="F322" s="52">
        <v>147</v>
      </c>
      <c r="G322" s="52">
        <v>0</v>
      </c>
      <c r="H322" s="52">
        <v>0</v>
      </c>
      <c r="I322" s="52">
        <v>258</v>
      </c>
      <c r="J322" s="84">
        <v>5.0390625</v>
      </c>
      <c r="K322" s="55" t="str">
        <f t="shared" si="28"/>
        <v>week 15/11</v>
      </c>
      <c r="L322" s="84">
        <v>0</v>
      </c>
      <c r="M322" s="84">
        <v>2.0140515222482436</v>
      </c>
      <c r="N322" s="84">
        <v>3.7506894649751792</v>
      </c>
      <c r="O322" s="84">
        <v>12.542662116040956</v>
      </c>
      <c r="P322" s="84">
        <v>5.0390625</v>
      </c>
      <c r="BQ322" s="53"/>
      <c r="BR322" s="54"/>
      <c r="BS322" s="54"/>
      <c r="BT322" s="54"/>
    </row>
    <row r="323" spans="2:72">
      <c r="B323" s="55" t="s">
        <v>804</v>
      </c>
      <c r="C323" s="85">
        <v>0</v>
      </c>
      <c r="D323" s="52">
        <v>43</v>
      </c>
      <c r="E323" s="52">
        <v>57</v>
      </c>
      <c r="F323" s="52">
        <v>121</v>
      </c>
      <c r="G323" s="52">
        <v>0</v>
      </c>
      <c r="H323" s="52">
        <v>0</v>
      </c>
      <c r="I323" s="52">
        <v>222</v>
      </c>
      <c r="J323" s="84">
        <v>4.3359375</v>
      </c>
      <c r="K323" s="55" t="str">
        <f t="shared" si="28"/>
        <v>week 16/11</v>
      </c>
      <c r="L323" s="84">
        <v>0</v>
      </c>
      <c r="M323" s="84">
        <v>2.0140515222482436</v>
      </c>
      <c r="N323" s="84">
        <v>3.1439602868174292</v>
      </c>
      <c r="O323" s="84">
        <v>10.324232081911262</v>
      </c>
      <c r="P323" s="84">
        <v>4.3359375</v>
      </c>
      <c r="BQ323" s="53"/>
      <c r="BR323" s="54"/>
      <c r="BS323" s="54"/>
      <c r="BT323" s="54"/>
    </row>
    <row r="324" spans="2:72">
      <c r="B324" s="55" t="s">
        <v>805</v>
      </c>
      <c r="C324" s="85">
        <v>0</v>
      </c>
      <c r="D324" s="52">
        <v>34</v>
      </c>
      <c r="E324" s="52">
        <v>53</v>
      </c>
      <c r="F324" s="52">
        <v>90</v>
      </c>
      <c r="G324" s="52">
        <v>0</v>
      </c>
      <c r="H324" s="52">
        <v>0</v>
      </c>
      <c r="I324" s="52">
        <v>177</v>
      </c>
      <c r="J324" s="84">
        <v>3.45703125</v>
      </c>
      <c r="K324" s="55" t="str">
        <f t="shared" si="28"/>
        <v>week 17/11</v>
      </c>
      <c r="L324" s="84">
        <v>0</v>
      </c>
      <c r="M324" s="84">
        <v>1.592505854800937</v>
      </c>
      <c r="N324" s="84">
        <v>2.9233314947600659</v>
      </c>
      <c r="O324" s="84">
        <v>7.6791808873720138</v>
      </c>
      <c r="P324" s="84">
        <v>3.45703125</v>
      </c>
      <c r="BQ324" s="53"/>
      <c r="BR324" s="54"/>
      <c r="BS324" s="54"/>
      <c r="BT324" s="54"/>
    </row>
    <row r="325" spans="2:72">
      <c r="B325" s="55" t="s">
        <v>806</v>
      </c>
      <c r="C325" s="85">
        <v>0</v>
      </c>
      <c r="D325" s="52">
        <v>37</v>
      </c>
      <c r="E325" s="52">
        <v>66</v>
      </c>
      <c r="F325" s="52">
        <v>127</v>
      </c>
      <c r="G325" s="52">
        <v>0</v>
      </c>
      <c r="H325" s="52">
        <v>0</v>
      </c>
      <c r="I325" s="52">
        <v>230</v>
      </c>
      <c r="J325" s="84">
        <v>4.4921875</v>
      </c>
      <c r="K325" s="55" t="str">
        <f t="shared" si="28"/>
        <v>week 18/11</v>
      </c>
      <c r="L325" s="84">
        <v>0</v>
      </c>
      <c r="M325" s="84">
        <v>1.7330210772833723</v>
      </c>
      <c r="N325" s="84">
        <v>3.6403750689464975</v>
      </c>
      <c r="O325" s="84">
        <v>10.836177474402731</v>
      </c>
      <c r="P325" s="84">
        <v>4.4921875</v>
      </c>
      <c r="BQ325" s="53"/>
      <c r="BR325" s="54"/>
      <c r="BS325" s="54"/>
      <c r="BT325" s="54"/>
    </row>
    <row r="326" spans="2:72">
      <c r="B326" s="55" t="s">
        <v>807</v>
      </c>
      <c r="C326" s="85">
        <v>0</v>
      </c>
      <c r="D326" s="52">
        <v>37</v>
      </c>
      <c r="E326" s="52">
        <v>65</v>
      </c>
      <c r="F326" s="52">
        <v>141</v>
      </c>
      <c r="G326" s="52">
        <v>0</v>
      </c>
      <c r="H326" s="52">
        <v>0</v>
      </c>
      <c r="I326" s="52">
        <v>242</v>
      </c>
      <c r="J326" s="84">
        <v>4.7265625</v>
      </c>
      <c r="K326" s="55" t="str">
        <f t="shared" si="28"/>
        <v>week 19/11</v>
      </c>
      <c r="L326" s="84">
        <v>0</v>
      </c>
      <c r="M326" s="84">
        <v>1.7330210772833723</v>
      </c>
      <c r="N326" s="84">
        <v>3.5852178709321567</v>
      </c>
      <c r="O326" s="84">
        <v>12.030716723549489</v>
      </c>
      <c r="P326" s="84">
        <v>4.7265625</v>
      </c>
      <c r="BQ326" s="53"/>
      <c r="BR326" s="54"/>
      <c r="BS326" s="54"/>
      <c r="BT326" s="54"/>
    </row>
    <row r="327" spans="2:72">
      <c r="B327" s="55" t="s">
        <v>808</v>
      </c>
      <c r="C327" s="85">
        <v>0</v>
      </c>
      <c r="D327" s="52">
        <v>41</v>
      </c>
      <c r="E327" s="52">
        <v>57</v>
      </c>
      <c r="F327" s="52">
        <v>147</v>
      </c>
      <c r="G327" s="52">
        <v>0</v>
      </c>
      <c r="H327" s="52">
        <v>0</v>
      </c>
      <c r="I327" s="52">
        <v>244</v>
      </c>
      <c r="J327" s="84">
        <v>4.7786458333333339</v>
      </c>
      <c r="K327" s="55" t="str">
        <f t="shared" si="28"/>
        <v>week 20/11</v>
      </c>
      <c r="L327" s="84">
        <v>0</v>
      </c>
      <c r="M327" s="84">
        <v>1.9203747072599531</v>
      </c>
      <c r="N327" s="84">
        <v>3.1439602868174292</v>
      </c>
      <c r="O327" s="84">
        <v>12.542662116040956</v>
      </c>
      <c r="P327" s="84">
        <v>4.7786458333333339</v>
      </c>
      <c r="BQ327" s="53"/>
      <c r="BR327" s="54"/>
      <c r="BS327" s="54"/>
      <c r="BT327" s="54"/>
    </row>
    <row r="328" spans="2:72">
      <c r="B328" s="55" t="s">
        <v>809</v>
      </c>
      <c r="C328" s="85">
        <v>0</v>
      </c>
      <c r="D328" s="52">
        <v>48</v>
      </c>
      <c r="E328" s="52">
        <v>76</v>
      </c>
      <c r="F328" s="52">
        <v>137</v>
      </c>
      <c r="G328" s="52">
        <v>0</v>
      </c>
      <c r="H328" s="52">
        <v>0</v>
      </c>
      <c r="I328" s="85">
        <v>263</v>
      </c>
      <c r="J328" s="84">
        <v>5.13671875</v>
      </c>
      <c r="K328" s="55" t="str">
        <f t="shared" si="28"/>
        <v>week 21/11</v>
      </c>
      <c r="L328" s="84">
        <v>0</v>
      </c>
      <c r="M328" s="84">
        <v>2.2482435597189694</v>
      </c>
      <c r="N328" s="84">
        <v>4.1919470490899062</v>
      </c>
      <c r="O328" s="84">
        <v>11.689419795221843</v>
      </c>
      <c r="P328" s="84">
        <v>5.13671875</v>
      </c>
      <c r="BQ328" s="53"/>
      <c r="BR328" s="54"/>
      <c r="BS328" s="54"/>
      <c r="BT328" s="54"/>
    </row>
    <row r="329" spans="2:72">
      <c r="B329" s="55" t="s">
        <v>810</v>
      </c>
      <c r="C329" s="85">
        <v>0</v>
      </c>
      <c r="D329" s="52">
        <v>44</v>
      </c>
      <c r="E329" s="52">
        <v>74</v>
      </c>
      <c r="F329" s="52">
        <v>135</v>
      </c>
      <c r="G329" s="52">
        <v>0</v>
      </c>
      <c r="H329" s="52">
        <v>0</v>
      </c>
      <c r="I329" s="85">
        <v>252</v>
      </c>
      <c r="J329" s="84">
        <v>4.8046875</v>
      </c>
      <c r="K329" s="55" t="str">
        <f t="shared" si="28"/>
        <v>week 22/11</v>
      </c>
      <c r="L329" s="84">
        <v>0</v>
      </c>
      <c r="M329" s="84">
        <v>1.9203747072599531</v>
      </c>
      <c r="N329" s="84">
        <v>3.8610038610038608</v>
      </c>
      <c r="O329" s="84">
        <v>11.604095563139932</v>
      </c>
      <c r="P329" s="84">
        <v>4.8046875</v>
      </c>
      <c r="BQ329" s="53"/>
      <c r="BR329" s="54"/>
      <c r="BS329" s="54"/>
      <c r="BT329" s="54"/>
    </row>
    <row r="330" spans="2:72">
      <c r="B330" s="55" t="s">
        <v>811</v>
      </c>
      <c r="C330" s="85">
        <v>0</v>
      </c>
      <c r="D330" s="52">
        <v>49</v>
      </c>
      <c r="E330" s="52">
        <v>80</v>
      </c>
      <c r="F330" s="52">
        <v>138</v>
      </c>
      <c r="G330" s="52">
        <v>0</v>
      </c>
      <c r="H330" s="52">
        <v>0</v>
      </c>
      <c r="I330" s="85">
        <v>265</v>
      </c>
      <c r="J330" s="84">
        <v>5.17578125</v>
      </c>
      <c r="K330" s="55" t="str">
        <f t="shared" si="28"/>
        <v>week 23/11</v>
      </c>
      <c r="L330" s="84">
        <v>0</v>
      </c>
      <c r="M330" s="84">
        <v>2.2950819672131146</v>
      </c>
      <c r="N330" s="84">
        <v>4.4125758411472695</v>
      </c>
      <c r="O330" s="84">
        <v>11.774744027303754</v>
      </c>
      <c r="P330" s="84">
        <v>5.17578125</v>
      </c>
      <c r="BQ330" s="53"/>
      <c r="BR330" s="54"/>
      <c r="BS330" s="54"/>
      <c r="BT330" s="54"/>
    </row>
    <row r="331" spans="2:72">
      <c r="B331" s="55" t="s">
        <v>812</v>
      </c>
      <c r="C331" s="85">
        <v>0</v>
      </c>
      <c r="D331" s="52">
        <v>47</v>
      </c>
      <c r="E331" s="52">
        <v>73</v>
      </c>
      <c r="F331" s="52">
        <v>135</v>
      </c>
      <c r="G331" s="52">
        <v>0</v>
      </c>
      <c r="H331" s="52">
        <v>0</v>
      </c>
      <c r="I331" s="85">
        <v>255</v>
      </c>
      <c r="J331" s="84">
        <v>4.98046875</v>
      </c>
      <c r="K331" s="55" t="str">
        <f t="shared" si="28"/>
        <v>week 24/11</v>
      </c>
      <c r="L331" s="84">
        <v>0</v>
      </c>
      <c r="M331" s="84">
        <v>2.2014051522248246</v>
      </c>
      <c r="N331" s="84">
        <v>4.0264754550468833</v>
      </c>
      <c r="O331" s="84">
        <v>11.518771331058021</v>
      </c>
      <c r="P331" s="84">
        <v>4.98046875</v>
      </c>
      <c r="BQ331" s="53"/>
      <c r="BR331" s="54"/>
      <c r="BS331" s="54"/>
      <c r="BT331" s="54"/>
    </row>
    <row r="332" spans="2:72">
      <c r="B332" s="55" t="s">
        <v>813</v>
      </c>
      <c r="C332" s="85">
        <v>0</v>
      </c>
      <c r="D332" s="52">
        <v>42</v>
      </c>
      <c r="E332" s="52">
        <v>80</v>
      </c>
      <c r="F332" s="52">
        <v>140</v>
      </c>
      <c r="G332" s="52">
        <v>0</v>
      </c>
      <c r="H332" s="52">
        <v>0</v>
      </c>
      <c r="I332" s="85">
        <v>262</v>
      </c>
      <c r="J332" s="84">
        <v>5.1171875</v>
      </c>
      <c r="K332" s="55" t="str">
        <f t="shared" si="28"/>
        <v>week 25/11</v>
      </c>
      <c r="L332" s="84">
        <v>0</v>
      </c>
      <c r="M332" s="84">
        <v>1.9672131147540985</v>
      </c>
      <c r="N332" s="84">
        <v>4.4125758411472695</v>
      </c>
      <c r="O332" s="84">
        <v>11.945392491467576</v>
      </c>
      <c r="P332" s="84">
        <v>5.1171875</v>
      </c>
      <c r="BQ332" s="53"/>
      <c r="BR332" s="54"/>
      <c r="BS332" s="54"/>
      <c r="BT332" s="54"/>
    </row>
    <row r="333" spans="2:72">
      <c r="B333" s="55" t="s">
        <v>814</v>
      </c>
      <c r="C333" s="85">
        <v>0</v>
      </c>
      <c r="D333" s="52">
        <v>55</v>
      </c>
      <c r="E333" s="52">
        <v>71</v>
      </c>
      <c r="F333" s="52">
        <v>136</v>
      </c>
      <c r="G333" s="52">
        <v>0</v>
      </c>
      <c r="H333" s="52">
        <v>0</v>
      </c>
      <c r="I333" s="85">
        <v>262</v>
      </c>
      <c r="J333" s="84">
        <v>0.64453125</v>
      </c>
      <c r="K333" s="55" t="str">
        <f t="shared" si="28"/>
        <v>week 26/11</v>
      </c>
      <c r="L333" s="84">
        <v>0</v>
      </c>
      <c r="M333" s="84">
        <v>2.5761124121779861</v>
      </c>
      <c r="N333" s="84">
        <v>3.9161610590182021</v>
      </c>
      <c r="O333" s="84">
        <v>1.1945392491467577</v>
      </c>
      <c r="P333" s="84">
        <v>0.64453125</v>
      </c>
      <c r="BQ333" s="53"/>
      <c r="BR333" s="54"/>
      <c r="BS333" s="54"/>
      <c r="BT333" s="54"/>
    </row>
    <row r="334" spans="2:72">
      <c r="B334" s="55" t="s">
        <v>815</v>
      </c>
      <c r="C334" s="85">
        <v>0</v>
      </c>
      <c r="D334" s="52">
        <v>50</v>
      </c>
      <c r="E334" s="52">
        <v>71</v>
      </c>
      <c r="F334" s="52">
        <v>125</v>
      </c>
      <c r="G334" s="52">
        <v>0</v>
      </c>
      <c r="H334" s="52">
        <v>0</v>
      </c>
      <c r="I334" s="85">
        <v>246</v>
      </c>
      <c r="J334" s="84">
        <v>0.33203125</v>
      </c>
      <c r="K334" s="55" t="str">
        <f t="shared" si="28"/>
        <v>week 27/11</v>
      </c>
      <c r="L334" s="84">
        <v>0</v>
      </c>
      <c r="M334" s="84">
        <v>2.3419203747072603</v>
      </c>
      <c r="N334" s="84">
        <v>3.9161610590182021</v>
      </c>
      <c r="O334" s="84">
        <v>1.0238907849829351</v>
      </c>
      <c r="P334" s="84">
        <v>0.33203125</v>
      </c>
      <c r="BQ334" s="53"/>
      <c r="BR334" s="54"/>
      <c r="BS334" s="54"/>
      <c r="BT334" s="54"/>
    </row>
    <row r="335" spans="2:72">
      <c r="B335" s="55" t="s">
        <v>816</v>
      </c>
      <c r="C335" s="85">
        <v>0</v>
      </c>
      <c r="D335" s="52">
        <v>60</v>
      </c>
      <c r="E335" s="52">
        <v>64</v>
      </c>
      <c r="F335" s="52">
        <v>139</v>
      </c>
      <c r="G335" s="52">
        <v>0</v>
      </c>
      <c r="H335" s="52">
        <v>0</v>
      </c>
      <c r="I335" s="85">
        <v>263</v>
      </c>
      <c r="J335" s="84">
        <v>0.2734375</v>
      </c>
      <c r="K335" s="55" t="str">
        <f t="shared" si="28"/>
        <v>week 28/11</v>
      </c>
      <c r="L335" s="84">
        <v>0</v>
      </c>
      <c r="M335" s="84">
        <v>2.810304449648712</v>
      </c>
      <c r="N335" s="84">
        <v>3.5300606729178159</v>
      </c>
      <c r="O335" s="84">
        <v>0.17064846416382254</v>
      </c>
      <c r="P335" s="84">
        <v>0.2734375</v>
      </c>
      <c r="BQ335" s="53"/>
      <c r="BR335" s="54"/>
      <c r="BS335" s="54"/>
      <c r="BT335" s="54"/>
    </row>
    <row r="336" spans="2:72">
      <c r="B336" s="55" t="s">
        <v>817</v>
      </c>
      <c r="C336" s="85">
        <v>0</v>
      </c>
      <c r="D336" s="52">
        <v>65</v>
      </c>
      <c r="E336" s="52">
        <v>92</v>
      </c>
      <c r="F336" s="52">
        <v>140</v>
      </c>
      <c r="G336" s="52">
        <v>0</v>
      </c>
      <c r="H336" s="52">
        <v>0</v>
      </c>
      <c r="I336" s="85">
        <v>297</v>
      </c>
      <c r="J336" s="84">
        <v>0.44921874999999994</v>
      </c>
      <c r="K336" s="55" t="str">
        <f t="shared" si="28"/>
        <v>week 29/11</v>
      </c>
      <c r="L336" s="84">
        <v>0</v>
      </c>
      <c r="M336" s="84">
        <v>3.0444964871194378</v>
      </c>
      <c r="N336" s="84">
        <v>5.0744622173193603</v>
      </c>
      <c r="O336" s="84">
        <v>0.93856655290102398</v>
      </c>
      <c r="P336" s="84">
        <v>0.44921874999999994</v>
      </c>
      <c r="BQ336" s="53"/>
      <c r="BR336" s="54"/>
      <c r="BS336" s="54"/>
      <c r="BT336" s="54"/>
    </row>
    <row r="337" spans="2:72">
      <c r="B337" s="55" t="s">
        <v>818</v>
      </c>
      <c r="C337" s="85">
        <v>0</v>
      </c>
      <c r="D337" s="52">
        <v>56</v>
      </c>
      <c r="E337" s="52">
        <v>104</v>
      </c>
      <c r="F337" s="52">
        <v>131</v>
      </c>
      <c r="G337" s="52">
        <v>0</v>
      </c>
      <c r="H337" s="52">
        <v>0</v>
      </c>
      <c r="I337" s="85">
        <v>291</v>
      </c>
      <c r="J337" s="84">
        <v>0.2734375</v>
      </c>
      <c r="K337" s="55" t="str">
        <f t="shared" si="28"/>
        <v>week 30/11</v>
      </c>
      <c r="L337" s="84">
        <v>0</v>
      </c>
      <c r="M337" s="84">
        <v>2.622950819672131</v>
      </c>
      <c r="N337" s="84">
        <v>5.7363485934914502</v>
      </c>
      <c r="O337" s="84">
        <v>0.42662116040955633</v>
      </c>
      <c r="P337" s="84">
        <v>0.2734375</v>
      </c>
      <c r="BQ337" s="53"/>
      <c r="BR337" s="54"/>
      <c r="BS337" s="54"/>
      <c r="BT337" s="54"/>
    </row>
    <row r="338" spans="2:72">
      <c r="B338" s="55" t="s">
        <v>819</v>
      </c>
      <c r="C338" s="85">
        <v>0</v>
      </c>
      <c r="D338" s="52">
        <v>69</v>
      </c>
      <c r="E338" s="52">
        <v>92</v>
      </c>
      <c r="F338" s="52">
        <v>114</v>
      </c>
      <c r="G338" s="52">
        <v>0</v>
      </c>
      <c r="H338" s="52">
        <v>0</v>
      </c>
      <c r="I338" s="85">
        <v>275</v>
      </c>
      <c r="J338" s="84">
        <v>0.33203125</v>
      </c>
      <c r="K338" s="55" t="str">
        <f t="shared" si="28"/>
        <v>week 31/11</v>
      </c>
      <c r="L338" s="84">
        <v>0</v>
      </c>
      <c r="M338" s="84">
        <v>3.2318501170960188</v>
      </c>
      <c r="N338" s="84">
        <v>5.0744622173193603</v>
      </c>
      <c r="O338" s="84">
        <v>8.5324232081911269E-2</v>
      </c>
      <c r="P338" s="84">
        <v>0.33203125</v>
      </c>
      <c r="BQ338" s="53"/>
      <c r="BR338" s="54"/>
      <c r="BS338" s="54"/>
      <c r="BT338" s="54"/>
    </row>
    <row r="339" spans="2:72">
      <c r="B339" s="55" t="s">
        <v>820</v>
      </c>
      <c r="C339" s="85">
        <v>0</v>
      </c>
      <c r="D339" s="52">
        <v>60</v>
      </c>
      <c r="E339" s="52">
        <v>82</v>
      </c>
      <c r="F339" s="52">
        <v>138</v>
      </c>
      <c r="G339" s="52">
        <v>0</v>
      </c>
      <c r="H339" s="52">
        <v>0</v>
      </c>
      <c r="I339" s="85">
        <v>280</v>
      </c>
      <c r="J339" s="84">
        <v>0.37109375</v>
      </c>
      <c r="K339" s="55" t="str">
        <f t="shared" si="28"/>
        <v>week 32/11</v>
      </c>
      <c r="L339" s="84">
        <v>0</v>
      </c>
      <c r="M339" s="84">
        <v>2.810304449648712</v>
      </c>
      <c r="N339" s="84">
        <v>4.5228902371759512</v>
      </c>
      <c r="O339" s="84">
        <v>0.42662116040955633</v>
      </c>
      <c r="P339" s="84">
        <v>0.37109375</v>
      </c>
      <c r="BQ339" s="53"/>
      <c r="BR339" s="54"/>
      <c r="BS339" s="54"/>
      <c r="BT339" s="54"/>
    </row>
    <row r="340" spans="2:72">
      <c r="B340" s="55" t="s">
        <v>821</v>
      </c>
      <c r="C340" s="85">
        <v>0</v>
      </c>
      <c r="D340" s="52">
        <v>55</v>
      </c>
      <c r="E340" s="52">
        <v>84</v>
      </c>
      <c r="F340" s="52">
        <v>141</v>
      </c>
      <c r="G340" s="52">
        <v>0</v>
      </c>
      <c r="H340" s="52">
        <v>0</v>
      </c>
      <c r="I340" s="85">
        <v>280</v>
      </c>
      <c r="J340" s="84">
        <v>0.3515625</v>
      </c>
      <c r="K340" s="55" t="str">
        <f t="shared" si="28"/>
        <v>week 33/11</v>
      </c>
      <c r="L340" s="84">
        <v>0</v>
      </c>
      <c r="M340" s="84">
        <v>2.5761124121779861</v>
      </c>
      <c r="N340" s="84">
        <v>4.6332046332046328</v>
      </c>
      <c r="O340" s="84">
        <v>0.17064846416382254</v>
      </c>
      <c r="P340" s="84">
        <v>0.3515625</v>
      </c>
      <c r="BQ340" s="53"/>
      <c r="BR340" s="54"/>
      <c r="BS340" s="54"/>
      <c r="BT340" s="54"/>
    </row>
    <row r="341" spans="2:72">
      <c r="B341" s="55" t="s">
        <v>822</v>
      </c>
      <c r="C341" s="85">
        <v>0</v>
      </c>
      <c r="D341" s="52">
        <v>57</v>
      </c>
      <c r="E341" s="52">
        <v>100</v>
      </c>
      <c r="F341" s="52">
        <v>137</v>
      </c>
      <c r="G341" s="52">
        <v>0</v>
      </c>
      <c r="H341" s="52">
        <v>0</v>
      </c>
      <c r="I341" s="85">
        <v>294</v>
      </c>
      <c r="J341" s="84">
        <v>0.42968750000000006</v>
      </c>
      <c r="K341" s="55" t="str">
        <f t="shared" si="28"/>
        <v>week 34/11</v>
      </c>
      <c r="L341" s="84">
        <v>0</v>
      </c>
      <c r="M341" s="84">
        <v>2.6697892271662762</v>
      </c>
      <c r="N341" s="84">
        <v>5.5157198014340869</v>
      </c>
      <c r="O341" s="84">
        <v>0.85324232081911267</v>
      </c>
      <c r="P341" s="84">
        <v>0.42968750000000006</v>
      </c>
      <c r="BQ341" s="53"/>
      <c r="BR341" s="54"/>
      <c r="BS341" s="54"/>
      <c r="BT341" s="54"/>
    </row>
    <row r="342" spans="2:72">
      <c r="B342" s="55" t="s">
        <v>823</v>
      </c>
      <c r="C342" s="85">
        <v>0</v>
      </c>
      <c r="D342" s="52">
        <v>61</v>
      </c>
      <c r="E342" s="52">
        <v>75</v>
      </c>
      <c r="F342" s="52">
        <v>134</v>
      </c>
      <c r="G342" s="52">
        <v>0</v>
      </c>
      <c r="H342" s="52">
        <v>0</v>
      </c>
      <c r="I342" s="85">
        <v>270</v>
      </c>
      <c r="J342" s="84">
        <v>0.25390625</v>
      </c>
      <c r="K342" s="55" t="str">
        <f t="shared" si="28"/>
        <v>week 35/11</v>
      </c>
      <c r="L342" s="84">
        <v>0</v>
      </c>
      <c r="M342" s="84">
        <v>2.8571428571428572</v>
      </c>
      <c r="N342" s="84">
        <v>4.136789851075565</v>
      </c>
      <c r="O342" s="84">
        <v>0.76791808873720135</v>
      </c>
      <c r="P342" s="84">
        <v>0.25390625</v>
      </c>
      <c r="BQ342" s="53"/>
      <c r="BR342" s="54"/>
      <c r="BS342" s="54"/>
      <c r="BT342" s="54"/>
    </row>
    <row r="343" spans="2:72">
      <c r="B343" s="55" t="s">
        <v>824</v>
      </c>
      <c r="C343" s="85">
        <v>0</v>
      </c>
      <c r="D343" s="52">
        <v>53</v>
      </c>
      <c r="E343" s="52">
        <v>88</v>
      </c>
      <c r="F343" s="52">
        <v>120</v>
      </c>
      <c r="G343" s="52">
        <v>0</v>
      </c>
      <c r="H343" s="52">
        <v>0</v>
      </c>
      <c r="I343" s="85">
        <v>261</v>
      </c>
      <c r="J343" s="84">
        <v>5.09765625</v>
      </c>
      <c r="K343" s="55" t="str">
        <f t="shared" si="28"/>
        <v>week 36/11</v>
      </c>
      <c r="L343" s="84">
        <v>0</v>
      </c>
      <c r="M343" s="84">
        <v>2.4824355971896956</v>
      </c>
      <c r="N343" s="84">
        <v>4.853833425261997</v>
      </c>
      <c r="O343" s="84">
        <v>10.238907849829351</v>
      </c>
      <c r="P343" s="84">
        <v>5.09765625</v>
      </c>
      <c r="BQ343" s="53"/>
      <c r="BR343" s="54"/>
      <c r="BS343" s="54"/>
      <c r="BT343" s="54"/>
    </row>
    <row r="344" spans="2:72">
      <c r="B344" s="55" t="s">
        <v>825</v>
      </c>
      <c r="C344" s="85">
        <v>0</v>
      </c>
      <c r="D344" s="52">
        <v>38</v>
      </c>
      <c r="E344" s="52">
        <v>70</v>
      </c>
      <c r="F344" s="52">
        <v>114</v>
      </c>
      <c r="G344" s="52">
        <v>0</v>
      </c>
      <c r="H344" s="52">
        <v>0</v>
      </c>
      <c r="I344" s="85">
        <v>222</v>
      </c>
      <c r="J344" s="84">
        <v>4.3359375</v>
      </c>
      <c r="K344" s="55" t="str">
        <f t="shared" si="28"/>
        <v>week 37/11</v>
      </c>
      <c r="L344" s="84">
        <v>0</v>
      </c>
      <c r="M344" s="84">
        <v>1.7798594847775178</v>
      </c>
      <c r="N344" s="84">
        <v>3.8610038610038608</v>
      </c>
      <c r="O344" s="84">
        <v>9.7269624573378834</v>
      </c>
      <c r="P344" s="84">
        <v>4.3359375</v>
      </c>
      <c r="BQ344" s="53"/>
      <c r="BR344" s="54"/>
      <c r="BS344" s="54"/>
      <c r="BT344" s="54"/>
    </row>
    <row r="345" spans="2:72">
      <c r="B345" s="55" t="s">
        <v>826</v>
      </c>
      <c r="C345" s="85">
        <v>0</v>
      </c>
      <c r="D345" s="52">
        <v>70</v>
      </c>
      <c r="E345" s="52">
        <v>90</v>
      </c>
      <c r="F345" s="52">
        <v>117</v>
      </c>
      <c r="G345" s="52">
        <v>0</v>
      </c>
      <c r="H345" s="52">
        <v>0</v>
      </c>
      <c r="I345" s="85">
        <v>277</v>
      </c>
      <c r="J345" s="84">
        <v>5.41015625</v>
      </c>
      <c r="K345" s="55" t="str">
        <f t="shared" si="28"/>
        <v>week 38/11</v>
      </c>
      <c r="L345" s="84">
        <v>0</v>
      </c>
      <c r="M345" s="84">
        <v>3.278688524590164</v>
      </c>
      <c r="N345" s="84">
        <v>4.9641478212906787</v>
      </c>
      <c r="O345" s="84">
        <v>9.9829351535836182</v>
      </c>
      <c r="P345" s="84">
        <v>5.41015625</v>
      </c>
      <c r="BQ345" s="53"/>
      <c r="BR345" s="54"/>
      <c r="BS345" s="54"/>
      <c r="BT345" s="54"/>
    </row>
    <row r="346" spans="2:72">
      <c r="B346" s="55" t="s">
        <v>827</v>
      </c>
      <c r="C346" s="85">
        <v>0</v>
      </c>
      <c r="D346" s="52">
        <v>41</v>
      </c>
      <c r="E346" s="52">
        <v>73</v>
      </c>
      <c r="F346" s="52">
        <v>120</v>
      </c>
      <c r="G346" s="52">
        <v>0</v>
      </c>
      <c r="H346" s="52">
        <v>0</v>
      </c>
      <c r="I346" s="85">
        <v>234</v>
      </c>
      <c r="J346" s="84">
        <v>4.5703125</v>
      </c>
      <c r="K346" s="55" t="str">
        <f t="shared" si="28"/>
        <v>week 39/11</v>
      </c>
      <c r="L346" s="84">
        <v>0</v>
      </c>
      <c r="M346" s="84">
        <v>1.9203747072599531</v>
      </c>
      <c r="N346" s="84">
        <v>4.0264754550468833</v>
      </c>
      <c r="O346" s="84">
        <v>10.238907849829351</v>
      </c>
      <c r="P346" s="84">
        <v>4.5703125</v>
      </c>
      <c r="BQ346" s="53"/>
      <c r="BR346" s="54"/>
      <c r="BS346" s="54"/>
      <c r="BT346" s="54"/>
    </row>
    <row r="347" spans="2:72">
      <c r="B347" s="55" t="s">
        <v>828</v>
      </c>
      <c r="C347" s="85">
        <v>0</v>
      </c>
      <c r="D347" s="52">
        <v>33</v>
      </c>
      <c r="E347" s="52">
        <v>77</v>
      </c>
      <c r="F347" s="52">
        <v>125</v>
      </c>
      <c r="G347" s="52">
        <v>0</v>
      </c>
      <c r="H347" s="52">
        <v>0</v>
      </c>
      <c r="I347" s="85">
        <v>235</v>
      </c>
      <c r="J347" s="84">
        <v>4.58984375</v>
      </c>
      <c r="K347" s="55" t="str">
        <f t="shared" si="28"/>
        <v>week 40/11</v>
      </c>
      <c r="L347" s="84">
        <v>0</v>
      </c>
      <c r="M347" s="84">
        <v>1.5456674473067917</v>
      </c>
      <c r="N347" s="84">
        <v>4.2471042471042466</v>
      </c>
      <c r="O347" s="84">
        <v>10.665529010238908</v>
      </c>
      <c r="P347" s="84">
        <v>4.58984375</v>
      </c>
      <c r="BQ347" s="53"/>
      <c r="BR347" s="54"/>
      <c r="BS347" s="54"/>
      <c r="BT347" s="54"/>
    </row>
    <row r="348" spans="2:72">
      <c r="B348" s="55" t="s">
        <v>829</v>
      </c>
      <c r="C348" s="85">
        <v>0</v>
      </c>
      <c r="D348" s="52">
        <v>54</v>
      </c>
      <c r="E348" s="52">
        <v>104</v>
      </c>
      <c r="F348" s="52">
        <v>158</v>
      </c>
      <c r="G348" s="52">
        <v>0</v>
      </c>
      <c r="H348" s="52">
        <v>0</v>
      </c>
      <c r="I348" s="85">
        <v>316</v>
      </c>
      <c r="J348" s="84">
        <v>6.171875</v>
      </c>
      <c r="K348" s="55" t="str">
        <f t="shared" si="28"/>
        <v>week 41/11</v>
      </c>
      <c r="L348" s="84">
        <v>0</v>
      </c>
      <c r="M348" s="84">
        <v>2.5292740046838409</v>
      </c>
      <c r="N348" s="84">
        <v>5.7363485934914502</v>
      </c>
      <c r="O348" s="84">
        <v>13.481228668941981</v>
      </c>
      <c r="P348" s="84">
        <v>6.171875</v>
      </c>
      <c r="BQ348" s="53"/>
      <c r="BR348" s="54"/>
      <c r="BS348" s="54"/>
      <c r="BT348" s="54"/>
    </row>
    <row r="349" spans="2:72">
      <c r="B349" s="55" t="s">
        <v>830</v>
      </c>
      <c r="C349" s="85">
        <v>0</v>
      </c>
      <c r="D349" s="52">
        <v>60</v>
      </c>
      <c r="E349" s="52">
        <v>97</v>
      </c>
      <c r="F349" s="52">
        <v>153</v>
      </c>
      <c r="G349" s="52">
        <v>0</v>
      </c>
      <c r="H349" s="52">
        <v>0</v>
      </c>
      <c r="I349" s="85">
        <v>310</v>
      </c>
      <c r="J349" s="84">
        <v>6.0546875</v>
      </c>
      <c r="K349" s="55" t="str">
        <f t="shared" si="28"/>
        <v>week 42/11</v>
      </c>
      <c r="L349" s="84">
        <v>0</v>
      </c>
      <c r="M349" s="84">
        <v>2.810304449648712</v>
      </c>
      <c r="N349" s="84">
        <v>5.3502482073910649</v>
      </c>
      <c r="O349" s="84">
        <v>13.054607508532424</v>
      </c>
      <c r="P349" s="84">
        <v>6.0546875</v>
      </c>
      <c r="BQ349" s="53"/>
      <c r="BR349" s="54"/>
      <c r="BS349" s="54"/>
      <c r="BT349" s="54"/>
    </row>
    <row r="350" spans="2:72">
      <c r="B350" s="55" t="s">
        <v>831</v>
      </c>
      <c r="C350" s="85">
        <v>0</v>
      </c>
      <c r="D350" s="52">
        <v>72</v>
      </c>
      <c r="E350" s="52">
        <v>103</v>
      </c>
      <c r="F350" s="52">
        <v>167</v>
      </c>
      <c r="G350" s="52">
        <v>0</v>
      </c>
      <c r="H350" s="52">
        <v>0</v>
      </c>
      <c r="I350" s="85">
        <v>342</v>
      </c>
      <c r="J350" s="84">
        <v>6.6796875000000009</v>
      </c>
      <c r="K350" s="55" t="str">
        <f t="shared" si="28"/>
        <v>week 43/11</v>
      </c>
      <c r="L350" s="84">
        <v>0</v>
      </c>
      <c r="M350" s="84">
        <v>3.3723653395784545</v>
      </c>
      <c r="N350" s="84">
        <v>5.6811913954771098</v>
      </c>
      <c r="O350" s="84">
        <v>14.249146757679181</v>
      </c>
      <c r="P350" s="84">
        <v>6.6796875000000009</v>
      </c>
      <c r="BQ350" s="53"/>
      <c r="BR350" s="54"/>
      <c r="BS350" s="54"/>
      <c r="BT350" s="54"/>
    </row>
    <row r="351" spans="2:72">
      <c r="B351" s="55" t="s">
        <v>832</v>
      </c>
      <c r="C351" s="85">
        <v>0</v>
      </c>
      <c r="D351" s="52">
        <v>59</v>
      </c>
      <c r="E351" s="52">
        <v>72</v>
      </c>
      <c r="F351" s="52">
        <v>153</v>
      </c>
      <c r="G351" s="52">
        <v>0</v>
      </c>
      <c r="H351" s="52">
        <v>0</v>
      </c>
      <c r="I351" s="85">
        <v>284</v>
      </c>
      <c r="J351" s="84">
        <v>5.546875</v>
      </c>
      <c r="K351" s="55" t="str">
        <f t="shared" si="28"/>
        <v>week 44/11</v>
      </c>
      <c r="L351" s="84">
        <v>0</v>
      </c>
      <c r="M351" s="84">
        <v>2.7634660421545667</v>
      </c>
      <c r="N351" s="84">
        <v>3.9713182570325425</v>
      </c>
      <c r="O351" s="84">
        <v>13.054607508532424</v>
      </c>
      <c r="P351" s="84">
        <v>5.546875</v>
      </c>
      <c r="BQ351" s="53"/>
      <c r="BR351" s="54"/>
      <c r="BS351" s="54"/>
      <c r="BT351" s="54"/>
    </row>
    <row r="352" spans="2:72">
      <c r="B352" s="55" t="s">
        <v>833</v>
      </c>
      <c r="C352" s="85">
        <v>0</v>
      </c>
      <c r="D352" s="52">
        <v>56</v>
      </c>
      <c r="E352" s="52">
        <v>98</v>
      </c>
      <c r="F352" s="52">
        <v>139</v>
      </c>
      <c r="G352" s="52">
        <v>0</v>
      </c>
      <c r="H352" s="52">
        <v>0</v>
      </c>
      <c r="I352" s="85">
        <v>293</v>
      </c>
      <c r="J352" s="84">
        <v>5.72265625</v>
      </c>
      <c r="K352" s="55" t="str">
        <f t="shared" si="28"/>
        <v>week 45/11</v>
      </c>
      <c r="L352" s="84">
        <v>0</v>
      </c>
      <c r="M352" s="84">
        <v>2.622950819672131</v>
      </c>
      <c r="N352" s="84">
        <v>5.4054054054054053</v>
      </c>
      <c r="O352" s="84">
        <v>11.860068259385665</v>
      </c>
      <c r="P352" s="84">
        <v>5.72265625</v>
      </c>
      <c r="BQ352" s="53"/>
      <c r="BR352" s="54"/>
      <c r="BS352" s="54"/>
      <c r="BT352" s="54"/>
    </row>
    <row r="353" spans="2:72">
      <c r="B353" s="55" t="s">
        <v>834</v>
      </c>
      <c r="C353" s="85">
        <v>0</v>
      </c>
      <c r="D353" s="52">
        <v>58</v>
      </c>
      <c r="E353" s="52">
        <v>100</v>
      </c>
      <c r="F353" s="52">
        <v>135</v>
      </c>
      <c r="G353" s="52">
        <v>0</v>
      </c>
      <c r="H353" s="52">
        <v>0</v>
      </c>
      <c r="I353" s="85">
        <v>293</v>
      </c>
      <c r="J353" s="84">
        <v>5.72265625</v>
      </c>
      <c r="K353" s="55" t="str">
        <f t="shared" si="28"/>
        <v>week 46/11</v>
      </c>
      <c r="L353" s="84">
        <v>0</v>
      </c>
      <c r="M353" s="84">
        <v>2.7166276346604219</v>
      </c>
      <c r="N353" s="84">
        <v>5.5157198014340869</v>
      </c>
      <c r="O353" s="84">
        <v>11.518771331058021</v>
      </c>
      <c r="P353" s="84">
        <v>5.72265625</v>
      </c>
      <c r="BQ353" s="53"/>
      <c r="BR353" s="54"/>
      <c r="BS353" s="54"/>
      <c r="BT353" s="54"/>
    </row>
    <row r="354" spans="2:72">
      <c r="B354" s="55" t="s">
        <v>835</v>
      </c>
      <c r="C354" s="85">
        <v>0</v>
      </c>
      <c r="D354" s="52">
        <v>83</v>
      </c>
      <c r="E354" s="52">
        <v>95</v>
      </c>
      <c r="F354" s="52">
        <v>143</v>
      </c>
      <c r="G354" s="52">
        <v>0</v>
      </c>
      <c r="H354" s="52">
        <v>0</v>
      </c>
      <c r="I354" s="85">
        <v>321</v>
      </c>
      <c r="J354" s="84">
        <v>6.26953125</v>
      </c>
      <c r="K354" s="55" t="str">
        <f t="shared" si="28"/>
        <v>week 47/11</v>
      </c>
      <c r="L354" s="84">
        <v>0</v>
      </c>
      <c r="M354" s="84">
        <v>3.8875878220140514</v>
      </c>
      <c r="N354" s="84">
        <v>5.2399338113623832</v>
      </c>
      <c r="O354" s="84">
        <v>12.201365187713311</v>
      </c>
      <c r="P354" s="84">
        <v>6.26953125</v>
      </c>
      <c r="BQ354" s="53"/>
      <c r="BR354" s="54"/>
      <c r="BS354" s="54"/>
      <c r="BT354" s="54"/>
    </row>
    <row r="355" spans="2:72">
      <c r="B355" s="55" t="s">
        <v>836</v>
      </c>
      <c r="C355" s="85">
        <v>0</v>
      </c>
      <c r="D355" s="52">
        <v>78</v>
      </c>
      <c r="E355" s="52">
        <v>116</v>
      </c>
      <c r="F355" s="52">
        <v>160</v>
      </c>
      <c r="G355" s="52">
        <v>0</v>
      </c>
      <c r="H355" s="52">
        <v>0</v>
      </c>
      <c r="I355" s="85">
        <v>354</v>
      </c>
      <c r="J355" s="84">
        <v>6.9140625</v>
      </c>
      <c r="K355" s="55" t="str">
        <f t="shared" si="28"/>
        <v>week 48/11</v>
      </c>
      <c r="L355" s="84">
        <v>0</v>
      </c>
      <c r="M355" s="84">
        <v>3.6533957845433256</v>
      </c>
      <c r="N355" s="84">
        <v>6.398234969663541</v>
      </c>
      <c r="O355" s="84">
        <v>13.651877133105803</v>
      </c>
      <c r="P355" s="84">
        <v>6.9140625</v>
      </c>
      <c r="BQ355" s="53"/>
      <c r="BR355" s="54"/>
      <c r="BS355" s="54"/>
      <c r="BT355" s="54"/>
    </row>
    <row r="356" spans="2:72">
      <c r="B356" s="55" t="s">
        <v>837</v>
      </c>
      <c r="C356" s="85">
        <v>0</v>
      </c>
      <c r="D356" s="52">
        <v>48</v>
      </c>
      <c r="E356" s="52">
        <v>116</v>
      </c>
      <c r="F356" s="52">
        <v>147</v>
      </c>
      <c r="G356" s="52">
        <v>0</v>
      </c>
      <c r="H356" s="52">
        <v>0</v>
      </c>
      <c r="I356" s="85">
        <v>311</v>
      </c>
      <c r="J356" s="84">
        <v>6.07421875</v>
      </c>
      <c r="K356" s="55" t="str">
        <f t="shared" si="28"/>
        <v>week 49/11</v>
      </c>
      <c r="L356" s="84">
        <v>0</v>
      </c>
      <c r="M356" s="84">
        <v>2.2482435597189694</v>
      </c>
      <c r="N356" s="84">
        <v>6.398234969663541</v>
      </c>
      <c r="O356" s="84">
        <v>12.542662116040956</v>
      </c>
      <c r="P356" s="84">
        <v>6.07421875</v>
      </c>
      <c r="BQ356" s="53"/>
      <c r="BR356" s="54"/>
      <c r="BS356" s="54"/>
      <c r="BT356" s="54"/>
    </row>
    <row r="357" spans="2:72">
      <c r="B357" s="55" t="s">
        <v>838</v>
      </c>
      <c r="C357" s="85">
        <v>0</v>
      </c>
      <c r="D357" s="52">
        <v>48</v>
      </c>
      <c r="E357" s="52">
        <v>104</v>
      </c>
      <c r="F357" s="52">
        <v>188</v>
      </c>
      <c r="G357" s="52">
        <v>0</v>
      </c>
      <c r="H357" s="52">
        <v>0</v>
      </c>
      <c r="I357" s="85">
        <v>340</v>
      </c>
      <c r="J357" s="84">
        <v>6.640625</v>
      </c>
      <c r="K357" s="55" t="str">
        <f t="shared" si="28"/>
        <v>week 50/11</v>
      </c>
      <c r="L357" s="84">
        <v>0</v>
      </c>
      <c r="M357" s="84">
        <v>2.2482435597189694</v>
      </c>
      <c r="N357" s="84">
        <v>5.7363485934914502</v>
      </c>
      <c r="O357" s="84">
        <v>16.040955631399317</v>
      </c>
      <c r="P357" s="84">
        <v>6.640625</v>
      </c>
      <c r="BQ357" s="53"/>
      <c r="BR357" s="54"/>
      <c r="BS357" s="54"/>
      <c r="BT357" s="54"/>
    </row>
    <row r="358" spans="2:72">
      <c r="B358" s="55" t="s">
        <v>839</v>
      </c>
      <c r="C358" s="85">
        <v>0</v>
      </c>
      <c r="D358" s="52">
        <v>45</v>
      </c>
      <c r="E358" s="52">
        <v>98</v>
      </c>
      <c r="F358" s="52">
        <v>188</v>
      </c>
      <c r="G358" s="52">
        <v>0</v>
      </c>
      <c r="H358" s="52">
        <v>0</v>
      </c>
      <c r="I358" s="85">
        <v>331</v>
      </c>
      <c r="J358" s="84">
        <v>6.46484375</v>
      </c>
      <c r="K358" s="55" t="str">
        <f t="shared" si="28"/>
        <v>week 51/11</v>
      </c>
      <c r="L358" s="84">
        <v>0</v>
      </c>
      <c r="M358" s="84">
        <v>2.1077283372365341</v>
      </c>
      <c r="N358" s="84">
        <v>5.4054054054054053</v>
      </c>
      <c r="O358" s="84">
        <v>16.040955631399317</v>
      </c>
      <c r="P358" s="84">
        <v>6.46484375</v>
      </c>
      <c r="BQ358" s="53"/>
      <c r="BR358" s="54"/>
      <c r="BS358" s="54"/>
      <c r="BT358" s="54"/>
    </row>
    <row r="359" spans="2:72">
      <c r="B359" s="55" t="s">
        <v>840</v>
      </c>
      <c r="C359" s="85">
        <v>0</v>
      </c>
      <c r="D359" s="52">
        <v>41</v>
      </c>
      <c r="E359" s="52">
        <v>105</v>
      </c>
      <c r="F359" s="52">
        <v>178</v>
      </c>
      <c r="G359" s="52">
        <v>0</v>
      </c>
      <c r="H359" s="52">
        <v>0</v>
      </c>
      <c r="I359" s="85">
        <v>324</v>
      </c>
      <c r="J359" s="84">
        <v>6.328125</v>
      </c>
      <c r="K359" s="55" t="str">
        <f t="shared" si="28"/>
        <v>week 52/11</v>
      </c>
      <c r="L359" s="84">
        <v>0</v>
      </c>
      <c r="M359" s="84">
        <v>1.9203747072599531</v>
      </c>
      <c r="N359" s="84">
        <v>5.7915057915057915</v>
      </c>
      <c r="O359" s="84">
        <v>15.187713310580206</v>
      </c>
      <c r="P359" s="84">
        <v>6.328125</v>
      </c>
      <c r="BQ359" s="53"/>
      <c r="BR359" s="54"/>
      <c r="BS359" s="54"/>
      <c r="BT359" s="54"/>
    </row>
    <row r="360" spans="2:72">
      <c r="B360" s="55" t="s">
        <v>841</v>
      </c>
      <c r="C360" s="85">
        <v>0</v>
      </c>
      <c r="D360" s="52">
        <v>53</v>
      </c>
      <c r="E360" s="52">
        <v>103</v>
      </c>
      <c r="F360" s="52">
        <v>190</v>
      </c>
      <c r="G360" s="52">
        <v>0</v>
      </c>
      <c r="H360" s="52">
        <v>0</v>
      </c>
      <c r="I360" s="85">
        <v>346</v>
      </c>
      <c r="J360" s="84">
        <v>6.7578125</v>
      </c>
      <c r="K360" s="55" t="str">
        <f t="shared" si="28"/>
        <v>week 01/12</v>
      </c>
      <c r="L360" s="84">
        <v>0</v>
      </c>
      <c r="M360" s="84">
        <v>2.4824355971896956</v>
      </c>
      <c r="N360" s="84">
        <v>5.6811913954771098</v>
      </c>
      <c r="O360" s="84">
        <v>16.211604095563139</v>
      </c>
      <c r="P360" s="84">
        <v>6.7578125</v>
      </c>
      <c r="BQ360" s="53"/>
      <c r="BR360" s="54"/>
      <c r="BS360" s="54"/>
      <c r="BT360" s="54"/>
    </row>
    <row r="361" spans="2:72">
      <c r="B361" s="55" t="s">
        <v>842</v>
      </c>
      <c r="C361" s="85">
        <v>0</v>
      </c>
      <c r="D361" s="52">
        <v>41</v>
      </c>
      <c r="E361" s="52">
        <v>93</v>
      </c>
      <c r="F361" s="52">
        <v>182</v>
      </c>
      <c r="G361" s="52">
        <v>0</v>
      </c>
      <c r="H361" s="52">
        <v>0</v>
      </c>
      <c r="I361" s="85">
        <v>316</v>
      </c>
      <c r="J361" s="84">
        <v>6.171875</v>
      </c>
      <c r="K361" s="55" t="str">
        <f t="shared" si="28"/>
        <v>week 02/12</v>
      </c>
      <c r="L361" s="84">
        <v>0</v>
      </c>
      <c r="M361" s="84">
        <v>1.9203747072599531</v>
      </c>
      <c r="N361" s="84">
        <v>5.1296194153337016</v>
      </c>
      <c r="O361" s="84">
        <v>15.529010238907851</v>
      </c>
      <c r="P361" s="84">
        <v>6.171875</v>
      </c>
      <c r="BQ361" s="53"/>
      <c r="BR361" s="54"/>
      <c r="BS361" s="54"/>
      <c r="BT361" s="54"/>
    </row>
    <row r="362" spans="2:72">
      <c r="B362" s="55" t="s">
        <v>843</v>
      </c>
      <c r="C362" s="85">
        <v>0</v>
      </c>
      <c r="D362" s="52">
        <v>44</v>
      </c>
      <c r="E362" s="52">
        <v>106</v>
      </c>
      <c r="F362" s="52">
        <v>200</v>
      </c>
      <c r="G362" s="52">
        <v>0</v>
      </c>
      <c r="H362" s="52">
        <v>0</v>
      </c>
      <c r="I362" s="85">
        <v>350</v>
      </c>
      <c r="J362" s="84">
        <v>6.8359375</v>
      </c>
      <c r="K362" s="55" t="str">
        <f t="shared" si="28"/>
        <v>week 03/12</v>
      </c>
      <c r="L362" s="84">
        <v>0</v>
      </c>
      <c r="M362" s="84">
        <v>2.0608899297423888</v>
      </c>
      <c r="N362" s="84">
        <v>5.8466629895201319</v>
      </c>
      <c r="O362" s="84">
        <v>17.064846416382252</v>
      </c>
      <c r="P362" s="84">
        <v>6.8359375</v>
      </c>
      <c r="BQ362" s="53"/>
      <c r="BR362" s="54"/>
      <c r="BS362" s="54"/>
      <c r="BT362" s="54"/>
    </row>
    <row r="363" spans="2:72">
      <c r="B363" s="55" t="s">
        <v>844</v>
      </c>
      <c r="C363" s="85">
        <v>0</v>
      </c>
      <c r="D363" s="52">
        <v>54</v>
      </c>
      <c r="E363" s="52">
        <v>97</v>
      </c>
      <c r="F363" s="52">
        <v>209</v>
      </c>
      <c r="G363" s="52">
        <v>0</v>
      </c>
      <c r="H363" s="52">
        <v>0</v>
      </c>
      <c r="I363" s="85">
        <v>360</v>
      </c>
      <c r="J363" s="84">
        <v>7.03125</v>
      </c>
      <c r="K363" s="55" t="str">
        <f t="shared" si="28"/>
        <v>week 04/12</v>
      </c>
      <c r="L363" s="84">
        <v>0</v>
      </c>
      <c r="M363" s="84">
        <v>2.5292740046838409</v>
      </c>
      <c r="N363" s="84">
        <v>5.3502482073910649</v>
      </c>
      <c r="O363" s="84">
        <v>17.832764505119453</v>
      </c>
      <c r="P363" s="84">
        <v>7.03125</v>
      </c>
      <c r="BQ363" s="53"/>
      <c r="BR363" s="54"/>
      <c r="BS363" s="54"/>
      <c r="BT363" s="54"/>
    </row>
    <row r="364" spans="2:72">
      <c r="B364" s="55" t="s">
        <v>845</v>
      </c>
      <c r="C364" s="85">
        <v>0</v>
      </c>
      <c r="D364" s="52">
        <v>52</v>
      </c>
      <c r="E364" s="52">
        <v>80</v>
      </c>
      <c r="F364" s="52">
        <v>171</v>
      </c>
      <c r="G364" s="52">
        <v>0</v>
      </c>
      <c r="H364" s="52">
        <v>0</v>
      </c>
      <c r="I364" s="85">
        <v>303</v>
      </c>
      <c r="J364" s="84">
        <v>5.91796875</v>
      </c>
      <c r="K364" s="55" t="str">
        <f t="shared" si="28"/>
        <v>week 05/12</v>
      </c>
      <c r="L364" s="84">
        <v>0</v>
      </c>
      <c r="M364" s="84">
        <v>2.4355971896955504</v>
      </c>
      <c r="N364" s="84">
        <v>4.4125758411472695</v>
      </c>
      <c r="O364" s="84">
        <v>14.590443686006827</v>
      </c>
      <c r="P364" s="84">
        <v>5.91796875</v>
      </c>
      <c r="BQ364" s="53"/>
      <c r="BR364" s="54"/>
      <c r="BS364" s="54"/>
      <c r="BT364" s="54"/>
    </row>
    <row r="365" spans="2:72">
      <c r="B365" s="55" t="s">
        <v>846</v>
      </c>
      <c r="C365" s="85">
        <v>0</v>
      </c>
      <c r="D365" s="52">
        <v>45</v>
      </c>
      <c r="E365" s="52">
        <v>103</v>
      </c>
      <c r="F365" s="52">
        <v>156</v>
      </c>
      <c r="G365" s="52">
        <v>0</v>
      </c>
      <c r="H365" s="52">
        <v>0</v>
      </c>
      <c r="I365" s="85">
        <v>304</v>
      </c>
      <c r="J365" s="84">
        <v>5.9375</v>
      </c>
      <c r="K365" s="55" t="str">
        <f t="shared" si="28"/>
        <v>week 06/12</v>
      </c>
      <c r="L365" s="84">
        <v>0</v>
      </c>
      <c r="M365" s="84">
        <v>2.1077283372365341</v>
      </c>
      <c r="N365" s="84">
        <v>5.6811913954771098</v>
      </c>
      <c r="O365" s="84">
        <v>13.310580204778159</v>
      </c>
      <c r="P365" s="84">
        <v>5.9375</v>
      </c>
      <c r="BQ365" s="53"/>
      <c r="BR365" s="54"/>
      <c r="BS365" s="54"/>
      <c r="BT365" s="54"/>
    </row>
    <row r="366" spans="2:72">
      <c r="B366" s="55" t="s">
        <v>847</v>
      </c>
      <c r="C366" s="85">
        <v>0</v>
      </c>
      <c r="D366" s="52">
        <v>57</v>
      </c>
      <c r="E366" s="52">
        <v>102</v>
      </c>
      <c r="F366" s="52">
        <v>152</v>
      </c>
      <c r="G366" s="52">
        <v>0</v>
      </c>
      <c r="H366" s="52">
        <v>0</v>
      </c>
      <c r="I366" s="85">
        <v>311</v>
      </c>
      <c r="J366" s="84">
        <v>6.07421875</v>
      </c>
      <c r="K366" s="55" t="str">
        <f t="shared" si="28"/>
        <v>week 07/12</v>
      </c>
      <c r="L366" s="84">
        <v>0</v>
      </c>
      <c r="M366" s="84">
        <v>2.6697892271662762</v>
      </c>
      <c r="N366" s="84">
        <v>5.6260341974627686</v>
      </c>
      <c r="O366" s="84">
        <v>12.969283276450511</v>
      </c>
      <c r="P366" s="84">
        <v>6.07421875</v>
      </c>
      <c r="BQ366" s="53"/>
      <c r="BR366" s="54"/>
      <c r="BS366" s="54"/>
      <c r="BT366" s="54"/>
    </row>
    <row r="367" spans="2:72">
      <c r="B367" s="55" t="s">
        <v>848</v>
      </c>
      <c r="C367" s="85">
        <v>0</v>
      </c>
      <c r="D367" s="52">
        <v>52</v>
      </c>
      <c r="E367" s="52">
        <v>93</v>
      </c>
      <c r="F367" s="52">
        <v>121</v>
      </c>
      <c r="G367" s="52">
        <v>0</v>
      </c>
      <c r="H367" s="52">
        <v>0</v>
      </c>
      <c r="I367" s="85">
        <v>266</v>
      </c>
      <c r="J367" s="84">
        <v>5.1953125</v>
      </c>
      <c r="K367" s="55" t="str">
        <f t="shared" si="28"/>
        <v>week 08/12</v>
      </c>
      <c r="L367" s="84">
        <v>0</v>
      </c>
      <c r="M367" s="84">
        <v>2.4355971896955504</v>
      </c>
      <c r="N367" s="84">
        <v>5.1296194153337016</v>
      </c>
      <c r="O367" s="84">
        <v>10.324232081911262</v>
      </c>
      <c r="P367" s="84">
        <v>5.1953125</v>
      </c>
      <c r="BQ367" s="53"/>
      <c r="BR367" s="54"/>
      <c r="BS367" s="54"/>
      <c r="BT367" s="54"/>
    </row>
    <row r="368" spans="2:72">
      <c r="B368" s="55" t="s">
        <v>849</v>
      </c>
      <c r="C368" s="85">
        <v>0</v>
      </c>
      <c r="D368" s="52">
        <v>41</v>
      </c>
      <c r="E368" s="52">
        <v>88</v>
      </c>
      <c r="F368" s="52">
        <v>119</v>
      </c>
      <c r="G368" s="52">
        <v>0</v>
      </c>
      <c r="H368" s="52">
        <v>0</v>
      </c>
      <c r="I368" s="85">
        <v>248</v>
      </c>
      <c r="J368" s="84">
        <v>4.84375</v>
      </c>
      <c r="K368" s="55" t="str">
        <f t="shared" si="28"/>
        <v>week 09/12</v>
      </c>
      <c r="L368" s="84">
        <v>0</v>
      </c>
      <c r="M368" s="84">
        <v>1.9203747072599531</v>
      </c>
      <c r="N368" s="84">
        <v>4.853833425261997</v>
      </c>
      <c r="O368" s="84">
        <v>10.15358361774744</v>
      </c>
      <c r="P368" s="84">
        <v>4.84375</v>
      </c>
      <c r="BQ368" s="53"/>
      <c r="BR368" s="54"/>
      <c r="BS368" s="54"/>
      <c r="BT368" s="54"/>
    </row>
    <row r="369" spans="2:72">
      <c r="B369" s="55" t="s">
        <v>850</v>
      </c>
      <c r="C369" s="85">
        <v>0</v>
      </c>
      <c r="D369" s="52">
        <v>53</v>
      </c>
      <c r="E369" s="52">
        <v>86</v>
      </c>
      <c r="F369" s="52">
        <v>110</v>
      </c>
      <c r="G369" s="52">
        <v>0</v>
      </c>
      <c r="H369" s="52">
        <v>0</v>
      </c>
      <c r="I369" s="85">
        <v>256</v>
      </c>
      <c r="J369" s="84">
        <v>4.8828125</v>
      </c>
      <c r="K369" s="55" t="str">
        <f t="shared" si="28"/>
        <v>week 10/12</v>
      </c>
      <c r="L369" s="84">
        <v>0</v>
      </c>
      <c r="M369" s="84">
        <v>2.4824355971896956</v>
      </c>
      <c r="N369" s="84">
        <v>4.7435190292333154</v>
      </c>
      <c r="O369" s="84">
        <v>9.3856655290102378</v>
      </c>
      <c r="P369" s="84">
        <v>4.8828125</v>
      </c>
      <c r="BQ369" s="53"/>
      <c r="BR369" s="54"/>
      <c r="BS369" s="54"/>
      <c r="BT369" s="54"/>
    </row>
    <row r="370" spans="2:72">
      <c r="B370" s="55" t="s">
        <v>851</v>
      </c>
      <c r="C370" s="85">
        <v>0</v>
      </c>
      <c r="D370" s="52">
        <v>44</v>
      </c>
      <c r="E370" s="52">
        <v>83</v>
      </c>
      <c r="F370" s="52">
        <v>122</v>
      </c>
      <c r="G370" s="52">
        <v>0</v>
      </c>
      <c r="H370" s="52">
        <v>0</v>
      </c>
      <c r="I370" s="85">
        <v>249</v>
      </c>
      <c r="J370" s="84">
        <v>4.86328125</v>
      </c>
      <c r="K370" s="55" t="str">
        <f t="shared" ref="K370:K433" si="29">B370</f>
        <v>week 11/12</v>
      </c>
      <c r="L370" s="84">
        <v>0</v>
      </c>
      <c r="M370" s="84">
        <v>2.0608899297423888</v>
      </c>
      <c r="N370" s="84">
        <v>4.5780474351902924</v>
      </c>
      <c r="O370" s="84">
        <v>10.409556313993173</v>
      </c>
      <c r="P370" s="84">
        <v>4.86328125</v>
      </c>
      <c r="BQ370" s="53"/>
      <c r="BR370" s="54"/>
      <c r="BS370" s="54"/>
      <c r="BT370" s="54"/>
    </row>
    <row r="371" spans="2:72">
      <c r="B371" s="55" t="s">
        <v>852</v>
      </c>
      <c r="C371" s="85">
        <v>0</v>
      </c>
      <c r="D371" s="52">
        <v>47</v>
      </c>
      <c r="E371" s="52">
        <v>110</v>
      </c>
      <c r="F371" s="52">
        <v>146</v>
      </c>
      <c r="G371" s="52">
        <v>0</v>
      </c>
      <c r="H371" s="52">
        <v>0</v>
      </c>
      <c r="I371" s="85">
        <v>303</v>
      </c>
      <c r="J371" s="84">
        <v>5.91796875</v>
      </c>
      <c r="K371" s="55" t="str">
        <f t="shared" si="29"/>
        <v>week 12/12</v>
      </c>
      <c r="L371" s="84">
        <v>0</v>
      </c>
      <c r="M371" s="84">
        <v>2.2014051522248246</v>
      </c>
      <c r="N371" s="84">
        <v>6.067291781577496</v>
      </c>
      <c r="O371" s="84">
        <v>12.457337883959044</v>
      </c>
      <c r="P371" s="84">
        <v>5.91796875</v>
      </c>
      <c r="BQ371" s="53"/>
      <c r="BR371" s="54"/>
      <c r="BS371" s="54"/>
      <c r="BT371" s="54"/>
    </row>
    <row r="372" spans="2:72">
      <c r="B372" s="55" t="s">
        <v>853</v>
      </c>
      <c r="C372" s="85">
        <v>0</v>
      </c>
      <c r="D372" s="52">
        <v>47</v>
      </c>
      <c r="E372" s="52">
        <v>97</v>
      </c>
      <c r="F372" s="52">
        <v>118</v>
      </c>
      <c r="G372" s="52">
        <v>0</v>
      </c>
      <c r="H372" s="52">
        <v>0</v>
      </c>
      <c r="I372" s="85">
        <v>262</v>
      </c>
      <c r="J372" s="84">
        <v>5.1171875</v>
      </c>
      <c r="K372" s="55" t="str">
        <f t="shared" si="29"/>
        <v>week 13/12</v>
      </c>
      <c r="L372" s="84">
        <v>0</v>
      </c>
      <c r="M372" s="84">
        <v>2.2014051522248246</v>
      </c>
      <c r="N372" s="84">
        <v>5.3502482073910649</v>
      </c>
      <c r="O372" s="84">
        <v>10.068259385665529</v>
      </c>
      <c r="P372" s="84">
        <v>5.1171875</v>
      </c>
      <c r="BQ372" s="53"/>
      <c r="BR372" s="54"/>
      <c r="BS372" s="54"/>
      <c r="BT372" s="54"/>
    </row>
    <row r="373" spans="2:72">
      <c r="B373" s="55" t="s">
        <v>854</v>
      </c>
      <c r="C373" s="85">
        <v>0</v>
      </c>
      <c r="D373" s="52">
        <v>60</v>
      </c>
      <c r="E373" s="52">
        <v>106</v>
      </c>
      <c r="F373" s="52">
        <v>119</v>
      </c>
      <c r="G373" s="52">
        <v>0</v>
      </c>
      <c r="H373" s="52">
        <v>0</v>
      </c>
      <c r="I373" s="85">
        <v>285</v>
      </c>
      <c r="J373" s="84">
        <v>5.56640625</v>
      </c>
      <c r="K373" s="55" t="str">
        <f t="shared" si="29"/>
        <v>week 14/12</v>
      </c>
      <c r="L373" s="84">
        <v>0</v>
      </c>
      <c r="M373" s="84">
        <v>2.810304449648712</v>
      </c>
      <c r="N373" s="84">
        <v>5.8466629895201319</v>
      </c>
      <c r="O373" s="84">
        <v>10.15358361774744</v>
      </c>
      <c r="P373" s="84">
        <v>5.56640625</v>
      </c>
      <c r="BQ373" s="53"/>
      <c r="BR373" s="54"/>
      <c r="BS373" s="54"/>
      <c r="BT373" s="54"/>
    </row>
    <row r="374" spans="2:72">
      <c r="B374" s="55" t="s">
        <v>855</v>
      </c>
      <c r="C374" s="85">
        <v>0</v>
      </c>
      <c r="D374" s="52">
        <v>52</v>
      </c>
      <c r="E374" s="52">
        <v>92</v>
      </c>
      <c r="F374" s="52">
        <v>127</v>
      </c>
      <c r="G374" s="52">
        <v>0</v>
      </c>
      <c r="H374" s="52">
        <v>0</v>
      </c>
      <c r="I374" s="85">
        <v>271</v>
      </c>
      <c r="J374" s="84">
        <v>5.29296875</v>
      </c>
      <c r="K374" s="55" t="str">
        <f t="shared" si="29"/>
        <v>week 15/12</v>
      </c>
      <c r="L374" s="84">
        <v>0</v>
      </c>
      <c r="M374" s="84">
        <v>2.4355971896955504</v>
      </c>
      <c r="N374" s="84">
        <v>5.0744622173193603</v>
      </c>
      <c r="O374" s="84">
        <v>10.836177474402731</v>
      </c>
      <c r="P374" s="84">
        <v>5.29296875</v>
      </c>
      <c r="BQ374" s="53"/>
      <c r="BR374" s="54"/>
      <c r="BS374" s="54"/>
      <c r="BT374" s="54"/>
    </row>
    <row r="375" spans="2:72">
      <c r="B375" s="55" t="s">
        <v>856</v>
      </c>
      <c r="C375" s="85">
        <v>0</v>
      </c>
      <c r="D375" s="52">
        <v>44</v>
      </c>
      <c r="E375" s="52">
        <v>81</v>
      </c>
      <c r="F375" s="52">
        <v>135</v>
      </c>
      <c r="G375" s="52">
        <v>0</v>
      </c>
      <c r="H375" s="52">
        <v>0</v>
      </c>
      <c r="I375" s="85">
        <v>260</v>
      </c>
      <c r="J375" s="84">
        <v>5.078125</v>
      </c>
      <c r="K375" s="55" t="str">
        <f t="shared" si="29"/>
        <v>week 16/12</v>
      </c>
      <c r="L375" s="84">
        <v>0</v>
      </c>
      <c r="M375" s="84">
        <v>2.0608899297423888</v>
      </c>
      <c r="N375" s="84">
        <v>4.4677330391616108</v>
      </c>
      <c r="O375" s="84">
        <v>11.518771331058021</v>
      </c>
      <c r="P375" s="84">
        <v>5.078125</v>
      </c>
      <c r="BQ375" s="53"/>
      <c r="BR375" s="54"/>
      <c r="BS375" s="54"/>
      <c r="BT375" s="54"/>
    </row>
    <row r="376" spans="2:72">
      <c r="B376" s="55" t="s">
        <v>857</v>
      </c>
      <c r="C376" s="85">
        <v>0</v>
      </c>
      <c r="D376" s="52">
        <v>55</v>
      </c>
      <c r="E376" s="52">
        <v>71</v>
      </c>
      <c r="F376" s="52">
        <v>124</v>
      </c>
      <c r="G376" s="52">
        <v>0</v>
      </c>
      <c r="H376" s="52">
        <v>0</v>
      </c>
      <c r="I376" s="85">
        <v>250</v>
      </c>
      <c r="J376" s="84">
        <v>4.8828125</v>
      </c>
      <c r="K376" s="55" t="str">
        <f t="shared" si="29"/>
        <v>week 17/12</v>
      </c>
      <c r="L376" s="84">
        <v>0</v>
      </c>
      <c r="M376" s="84">
        <v>2.5761124121779861</v>
      </c>
      <c r="N376" s="84">
        <v>3.9161610590182021</v>
      </c>
      <c r="O376" s="84">
        <v>10.580204778156997</v>
      </c>
      <c r="P376" s="84">
        <v>4.8828125</v>
      </c>
      <c r="BQ376" s="53"/>
      <c r="BR376" s="54"/>
      <c r="BS376" s="54"/>
      <c r="BT376" s="54"/>
    </row>
    <row r="377" spans="2:72">
      <c r="B377" s="55" t="s">
        <v>858</v>
      </c>
      <c r="C377" s="85">
        <v>0</v>
      </c>
      <c r="D377" s="52">
        <v>57</v>
      </c>
      <c r="E377" s="52">
        <v>94</v>
      </c>
      <c r="F377" s="52">
        <v>120</v>
      </c>
      <c r="G377" s="52">
        <v>0</v>
      </c>
      <c r="H377" s="52">
        <v>0</v>
      </c>
      <c r="I377" s="85">
        <v>241</v>
      </c>
      <c r="J377" s="84">
        <v>4.70703125</v>
      </c>
      <c r="K377" s="55" t="str">
        <f t="shared" si="29"/>
        <v>week 18/12</v>
      </c>
      <c r="L377" s="84">
        <v>0</v>
      </c>
      <c r="M377" s="84">
        <v>2.6697892271662762</v>
      </c>
      <c r="N377" s="84">
        <v>5.184776613348042</v>
      </c>
      <c r="O377" s="84">
        <v>10.238907849829351</v>
      </c>
      <c r="P377" s="84">
        <v>4.70703125</v>
      </c>
      <c r="BQ377" s="53"/>
      <c r="BR377" s="54"/>
      <c r="BS377" s="54"/>
      <c r="BT377" s="54"/>
    </row>
    <row r="378" spans="2:72">
      <c r="B378" s="55" t="s">
        <v>859</v>
      </c>
      <c r="C378" s="85">
        <v>0</v>
      </c>
      <c r="D378" s="52">
        <v>67</v>
      </c>
      <c r="E378" s="52">
        <v>94</v>
      </c>
      <c r="F378" s="52">
        <v>107</v>
      </c>
      <c r="G378" s="52">
        <v>0</v>
      </c>
      <c r="H378" s="52">
        <v>0</v>
      </c>
      <c r="I378" s="85">
        <v>268</v>
      </c>
      <c r="J378" s="84">
        <v>5.234375</v>
      </c>
      <c r="K378" s="55" t="str">
        <f t="shared" si="29"/>
        <v>week 19/12</v>
      </c>
      <c r="L378" s="84">
        <v>0</v>
      </c>
      <c r="M378" s="84">
        <v>3.1381733021077283</v>
      </c>
      <c r="N378" s="84">
        <v>5.184776613348042</v>
      </c>
      <c r="O378" s="84">
        <v>9.1296928327645048</v>
      </c>
      <c r="P378" s="84">
        <v>5.234375</v>
      </c>
      <c r="BQ378" s="53"/>
      <c r="BR378" s="54"/>
      <c r="BS378" s="54"/>
      <c r="BT378" s="54"/>
    </row>
    <row r="379" spans="2:72">
      <c r="B379" s="55" t="s">
        <v>860</v>
      </c>
      <c r="C379" s="85">
        <v>0</v>
      </c>
      <c r="D379" s="52">
        <v>57</v>
      </c>
      <c r="E379" s="52">
        <v>96</v>
      </c>
      <c r="F379" s="52">
        <v>115</v>
      </c>
      <c r="G379" s="52">
        <v>0</v>
      </c>
      <c r="H379" s="52">
        <v>0</v>
      </c>
      <c r="I379" s="85">
        <v>268</v>
      </c>
      <c r="J379" s="84">
        <f>I379/5120*100</f>
        <v>5.234375</v>
      </c>
      <c r="K379" s="55" t="str">
        <f t="shared" si="29"/>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861</v>
      </c>
      <c r="C380" s="85">
        <v>0</v>
      </c>
      <c r="D380" s="52">
        <v>53</v>
      </c>
      <c r="E380" s="52">
        <v>84</v>
      </c>
      <c r="F380" s="52">
        <v>135</v>
      </c>
      <c r="G380" s="52">
        <v>0</v>
      </c>
      <c r="H380" s="52">
        <v>0</v>
      </c>
      <c r="I380" s="85">
        <v>272</v>
      </c>
      <c r="J380" s="84">
        <f>I380/5120*100</f>
        <v>5.3125</v>
      </c>
      <c r="K380" s="55" t="str">
        <f t="shared" si="29"/>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862</v>
      </c>
      <c r="C381" s="85">
        <v>0</v>
      </c>
      <c r="D381" s="52">
        <v>39</v>
      </c>
      <c r="E381" s="52">
        <v>72</v>
      </c>
      <c r="F381" s="52">
        <v>126</v>
      </c>
      <c r="G381" s="52">
        <v>0</v>
      </c>
      <c r="H381" s="52">
        <v>0</v>
      </c>
      <c r="I381" s="85">
        <v>237</v>
      </c>
      <c r="J381" s="84">
        <f>I381/5120*100</f>
        <v>4.62890625</v>
      </c>
      <c r="K381" s="55" t="str">
        <f t="shared" si="29"/>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863</v>
      </c>
      <c r="C382" s="85">
        <v>0</v>
      </c>
      <c r="D382" s="52">
        <v>49</v>
      </c>
      <c r="E382" s="52">
        <v>84</v>
      </c>
      <c r="F382" s="52">
        <v>128</v>
      </c>
      <c r="G382" s="52">
        <v>0</v>
      </c>
      <c r="H382" s="52">
        <v>0</v>
      </c>
      <c r="I382" s="85">
        <v>261</v>
      </c>
      <c r="J382" s="84">
        <f t="shared" ref="J382:J413" si="30">I382/6084*100</f>
        <v>4.2899408284023668</v>
      </c>
      <c r="K382" s="55" t="str">
        <f t="shared" si="29"/>
        <v>week 23/12</v>
      </c>
      <c r="L382" s="84">
        <v>0</v>
      </c>
      <c r="M382" s="84">
        <f t="shared" ref="M382:M413" si="31">D382/2512*100</f>
        <v>1.9506369426751591</v>
      </c>
      <c r="N382" s="84">
        <f t="shared" ref="N382:N413" si="32">E382/2124*100</f>
        <v>3.9548022598870061</v>
      </c>
      <c r="O382" s="84">
        <f t="shared" ref="O382:O413" si="33">F382/1448*100</f>
        <v>8.8397790055248606</v>
      </c>
      <c r="P382" s="84">
        <f t="shared" ref="P382:P413" si="34">I382/6084*100</f>
        <v>4.2899408284023668</v>
      </c>
      <c r="BQ382" s="53"/>
      <c r="BR382" s="54"/>
      <c r="BS382" s="54"/>
      <c r="BT382" s="54"/>
    </row>
    <row r="383" spans="2:72">
      <c r="B383" s="55" t="s">
        <v>864</v>
      </c>
      <c r="C383" s="85">
        <v>0</v>
      </c>
      <c r="D383" s="52">
        <v>39</v>
      </c>
      <c r="E383" s="52">
        <v>91</v>
      </c>
      <c r="F383" s="52">
        <v>109</v>
      </c>
      <c r="G383" s="52">
        <v>0</v>
      </c>
      <c r="H383" s="52">
        <v>0</v>
      </c>
      <c r="I383" s="85">
        <v>239</v>
      </c>
      <c r="J383" s="84">
        <f t="shared" si="30"/>
        <v>3.9283366206443127</v>
      </c>
      <c r="K383" s="55" t="str">
        <f t="shared" si="29"/>
        <v>week 24/12</v>
      </c>
      <c r="L383" s="84">
        <f t="shared" ref="L383:L414" si="35">C383/2512*100</f>
        <v>0</v>
      </c>
      <c r="M383" s="84">
        <f t="shared" si="31"/>
        <v>1.552547770700637</v>
      </c>
      <c r="N383" s="84">
        <f t="shared" si="32"/>
        <v>4.28436911487759</v>
      </c>
      <c r="O383" s="84">
        <f t="shared" si="33"/>
        <v>7.527624309392265</v>
      </c>
      <c r="P383" s="84">
        <f t="shared" si="34"/>
        <v>3.9283366206443127</v>
      </c>
      <c r="BQ383" s="53"/>
      <c r="BR383" s="54"/>
      <c r="BS383" s="54"/>
      <c r="BT383" s="54"/>
    </row>
    <row r="384" spans="2:72">
      <c r="B384" s="55" t="s">
        <v>865</v>
      </c>
      <c r="C384" s="85">
        <v>0</v>
      </c>
      <c r="D384" s="52">
        <v>41</v>
      </c>
      <c r="E384" s="52">
        <v>98</v>
      </c>
      <c r="F384" s="52">
        <v>116</v>
      </c>
      <c r="G384" s="52">
        <v>0</v>
      </c>
      <c r="H384" s="52">
        <v>0</v>
      </c>
      <c r="I384" s="85">
        <v>255</v>
      </c>
      <c r="J384" s="84">
        <f t="shared" si="30"/>
        <v>4.1913214990138066</v>
      </c>
      <c r="K384" s="55" t="str">
        <f t="shared" si="29"/>
        <v>week 25/12</v>
      </c>
      <c r="L384" s="84">
        <f t="shared" si="35"/>
        <v>0</v>
      </c>
      <c r="M384" s="84">
        <f t="shared" si="31"/>
        <v>1.6321656050955413</v>
      </c>
      <c r="N384" s="84">
        <f t="shared" si="32"/>
        <v>4.6139359698681739</v>
      </c>
      <c r="O384" s="84">
        <f t="shared" si="33"/>
        <v>8.0110497237569067</v>
      </c>
      <c r="P384" s="84">
        <f t="shared" si="34"/>
        <v>4.1913214990138066</v>
      </c>
      <c r="BQ384" s="53"/>
      <c r="BR384" s="54"/>
      <c r="BS384" s="54"/>
      <c r="BT384" s="54"/>
    </row>
    <row r="385" spans="2:72">
      <c r="B385" s="55" t="s">
        <v>866</v>
      </c>
      <c r="C385" s="85">
        <v>0</v>
      </c>
      <c r="D385" s="52">
        <v>36</v>
      </c>
      <c r="E385" s="52">
        <v>83</v>
      </c>
      <c r="F385" s="52">
        <v>121</v>
      </c>
      <c r="G385" s="52">
        <v>0</v>
      </c>
      <c r="H385" s="52">
        <v>0</v>
      </c>
      <c r="I385" s="85">
        <v>240</v>
      </c>
      <c r="J385" s="84">
        <f t="shared" si="30"/>
        <v>3.9447731755424065</v>
      </c>
      <c r="K385" s="55" t="str">
        <f t="shared" si="29"/>
        <v>week 26/12</v>
      </c>
      <c r="L385" s="84">
        <f t="shared" si="35"/>
        <v>0</v>
      </c>
      <c r="M385" s="84">
        <f t="shared" si="31"/>
        <v>1.4331210191082804</v>
      </c>
      <c r="N385" s="84">
        <f t="shared" si="32"/>
        <v>3.9077212806026362</v>
      </c>
      <c r="O385" s="84">
        <f t="shared" si="33"/>
        <v>8.3563535911602198</v>
      </c>
      <c r="P385" s="84">
        <f t="shared" si="34"/>
        <v>3.9447731755424065</v>
      </c>
      <c r="BQ385" s="53"/>
      <c r="BR385" s="54"/>
      <c r="BS385" s="54"/>
      <c r="BT385" s="54"/>
    </row>
    <row r="386" spans="2:72">
      <c r="B386" s="55" t="s">
        <v>867</v>
      </c>
      <c r="C386" s="85">
        <v>0</v>
      </c>
      <c r="D386" s="52">
        <v>35</v>
      </c>
      <c r="E386" s="52">
        <v>69</v>
      </c>
      <c r="F386" s="52">
        <v>127</v>
      </c>
      <c r="G386" s="52">
        <v>0</v>
      </c>
      <c r="H386" s="52">
        <v>0</v>
      </c>
      <c r="I386" s="85">
        <v>231</v>
      </c>
      <c r="J386" s="84">
        <f t="shared" si="30"/>
        <v>3.7968441814595661</v>
      </c>
      <c r="K386" s="55" t="str">
        <f t="shared" si="29"/>
        <v>week 27/12</v>
      </c>
      <c r="L386" s="84">
        <f t="shared" si="35"/>
        <v>0</v>
      </c>
      <c r="M386" s="84">
        <f t="shared" si="31"/>
        <v>1.3933121019108281</v>
      </c>
      <c r="N386" s="84">
        <f t="shared" si="32"/>
        <v>3.2485875706214689</v>
      </c>
      <c r="O386" s="84">
        <f t="shared" si="33"/>
        <v>8.7707182320441994</v>
      </c>
      <c r="P386" s="84">
        <f t="shared" si="34"/>
        <v>3.7968441814595661</v>
      </c>
      <c r="BQ386" s="53"/>
      <c r="BR386" s="54"/>
      <c r="BS386" s="54"/>
      <c r="BT386" s="54"/>
    </row>
    <row r="387" spans="2:72">
      <c r="B387" s="55" t="s">
        <v>868</v>
      </c>
      <c r="C387" s="85">
        <v>0</v>
      </c>
      <c r="D387" s="52">
        <v>33</v>
      </c>
      <c r="E387" s="52">
        <v>88</v>
      </c>
      <c r="F387" s="52">
        <v>154</v>
      </c>
      <c r="G387" s="52">
        <v>0</v>
      </c>
      <c r="H387" s="52">
        <v>0</v>
      </c>
      <c r="I387" s="85">
        <v>275</v>
      </c>
      <c r="J387" s="84">
        <f t="shared" si="30"/>
        <v>4.520052596975674</v>
      </c>
      <c r="K387" s="55" t="str">
        <f t="shared" si="29"/>
        <v>week 28/12</v>
      </c>
      <c r="L387" s="84">
        <f t="shared" si="35"/>
        <v>0</v>
      </c>
      <c r="M387" s="84">
        <f t="shared" si="31"/>
        <v>1.3136942675159236</v>
      </c>
      <c r="N387" s="84">
        <f t="shared" si="32"/>
        <v>4.1431261770244827</v>
      </c>
      <c r="O387" s="84">
        <f t="shared" si="33"/>
        <v>10.6353591160221</v>
      </c>
      <c r="P387" s="84">
        <f t="shared" si="34"/>
        <v>4.520052596975674</v>
      </c>
      <c r="BQ387" s="53"/>
      <c r="BR387" s="54"/>
      <c r="BS387" s="54"/>
      <c r="BT387" s="54"/>
    </row>
    <row r="388" spans="2:72">
      <c r="B388" s="55" t="s">
        <v>869</v>
      </c>
      <c r="C388" s="85">
        <v>0</v>
      </c>
      <c r="D388" s="52">
        <v>45</v>
      </c>
      <c r="E388" s="52">
        <v>56</v>
      </c>
      <c r="F388" s="52">
        <v>142</v>
      </c>
      <c r="G388" s="52">
        <v>0</v>
      </c>
      <c r="H388" s="52">
        <v>0</v>
      </c>
      <c r="I388" s="85">
        <v>243</v>
      </c>
      <c r="J388" s="84">
        <f t="shared" si="30"/>
        <v>3.9940828402366866</v>
      </c>
      <c r="K388" s="55" t="str">
        <f t="shared" si="29"/>
        <v>week 29/12</v>
      </c>
      <c r="L388" s="84">
        <f t="shared" si="35"/>
        <v>0</v>
      </c>
      <c r="M388" s="84">
        <f t="shared" si="31"/>
        <v>1.7914012738853502</v>
      </c>
      <c r="N388" s="84">
        <f t="shared" si="32"/>
        <v>2.6365348399246704</v>
      </c>
      <c r="O388" s="84">
        <f t="shared" si="33"/>
        <v>9.806629834254144</v>
      </c>
      <c r="P388" s="84">
        <f t="shared" si="34"/>
        <v>3.9940828402366866</v>
      </c>
      <c r="BQ388" s="53"/>
      <c r="BR388" s="54"/>
      <c r="BS388" s="54"/>
      <c r="BT388" s="54"/>
    </row>
    <row r="389" spans="2:72">
      <c r="B389" s="55" t="s">
        <v>870</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30"/>
        <v>4.6351084812623276</v>
      </c>
      <c r="K389" s="55" t="str">
        <f t="shared" si="29"/>
        <v>week 30/12</v>
      </c>
      <c r="L389" s="84">
        <f t="shared" si="35"/>
        <v>0</v>
      </c>
      <c r="M389" s="84">
        <f t="shared" si="31"/>
        <v>1.6321656050955413</v>
      </c>
      <c r="N389" s="84">
        <f t="shared" si="32"/>
        <v>3.9077212806026362</v>
      </c>
      <c r="O389" s="84">
        <f t="shared" si="33"/>
        <v>10.911602209944752</v>
      </c>
      <c r="P389" s="84">
        <f t="shared" si="34"/>
        <v>4.6351084812623276</v>
      </c>
      <c r="BQ389" s="53"/>
      <c r="BR389" s="54"/>
      <c r="BS389" s="54"/>
      <c r="BT389" s="54"/>
    </row>
    <row r="390" spans="2:72">
      <c r="B390" s="55" t="s">
        <v>871</v>
      </c>
      <c r="C390" s="85">
        <f>Brazil!C364+China!C478+'South Africa'!C268+Australia!C466+Indonesia!C306+India!C236</f>
        <v>0</v>
      </c>
      <c r="D390" s="85">
        <f>Brazil!D364+China!D478+'South Africa'!D268+Australia!D466+Indonesia!D306+India!D236</f>
        <v>46</v>
      </c>
      <c r="E390" s="85">
        <f>Brazil!E364+China!E478+'South Africa'!E268+Australia!E466+Indonesia!E306+India!E236</f>
        <v>64</v>
      </c>
      <c r="F390" s="85">
        <f>Brazil!F364+China!F478+'South Africa'!F268+Australia!F466+Indonesia!F306+India!F236</f>
        <v>155</v>
      </c>
      <c r="G390" s="85">
        <f>Brazil!G364+Australia!G466</f>
        <v>0</v>
      </c>
      <c r="H390" s="85">
        <f>Brazil!H364+Australia!H466</f>
        <v>0</v>
      </c>
      <c r="I390" s="85">
        <f>Brazil!I364+China!G478+'South Africa'!G268+Australia!I466+Indonesia!G306+India!G236</f>
        <v>265</v>
      </c>
      <c r="J390" s="84">
        <f t="shared" si="30"/>
        <v>4.3556870479947403</v>
      </c>
      <c r="K390" s="55" t="str">
        <f t="shared" si="29"/>
        <v>week 31/12</v>
      </c>
      <c r="L390" s="84">
        <f t="shared" si="35"/>
        <v>0</v>
      </c>
      <c r="M390" s="84">
        <f t="shared" si="31"/>
        <v>1.8312101910828025</v>
      </c>
      <c r="N390" s="84">
        <f t="shared" si="32"/>
        <v>3.0131826741996233</v>
      </c>
      <c r="O390" s="84">
        <f t="shared" si="33"/>
        <v>10.704419889502763</v>
      </c>
      <c r="P390" s="84">
        <f t="shared" si="34"/>
        <v>4.3556870479947403</v>
      </c>
      <c r="BQ390" s="53"/>
      <c r="BR390" s="54"/>
      <c r="BS390" s="54"/>
      <c r="BT390" s="54"/>
    </row>
    <row r="391" spans="2:72">
      <c r="B391" s="55" t="s">
        <v>872</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30"/>
        <v>5.3254437869822491</v>
      </c>
      <c r="K391" s="55" t="str">
        <f t="shared" si="29"/>
        <v>week 32/12</v>
      </c>
      <c r="L391" s="84">
        <f t="shared" si="35"/>
        <v>0</v>
      </c>
      <c r="M391" s="84">
        <f t="shared" si="31"/>
        <v>2.1098726114649682</v>
      </c>
      <c r="N391" s="84">
        <f t="shared" si="32"/>
        <v>3.71939736346516</v>
      </c>
      <c r="O391" s="84">
        <f t="shared" si="33"/>
        <v>13.259668508287293</v>
      </c>
      <c r="P391" s="84">
        <f t="shared" si="34"/>
        <v>5.3254437869822491</v>
      </c>
      <c r="BQ391" s="53"/>
      <c r="BR391" s="54"/>
      <c r="BS391" s="54"/>
      <c r="BT391" s="54"/>
    </row>
    <row r="392" spans="2:72">
      <c r="B392" s="55" t="s">
        <v>873</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30"/>
        <v>4.8980933596318215</v>
      </c>
      <c r="K392" s="55" t="str">
        <f t="shared" si="29"/>
        <v>week 33/12</v>
      </c>
      <c r="L392" s="84">
        <f t="shared" si="35"/>
        <v>0</v>
      </c>
      <c r="M392" s="84">
        <f t="shared" si="31"/>
        <v>1.8710191082802548</v>
      </c>
      <c r="N392" s="84">
        <f t="shared" si="32"/>
        <v>4.6610169491525424</v>
      </c>
      <c r="O392" s="84">
        <f t="shared" si="33"/>
        <v>10.497237569060774</v>
      </c>
      <c r="P392" s="84">
        <f t="shared" si="34"/>
        <v>4.8980933596318215</v>
      </c>
      <c r="BQ392" s="53"/>
      <c r="BR392" s="54"/>
      <c r="BS392" s="54"/>
      <c r="BT392" s="54"/>
    </row>
    <row r="393" spans="2:72">
      <c r="B393" s="55" t="s">
        <v>874</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30"/>
        <v>5.1610782380013145</v>
      </c>
      <c r="K393" s="55" t="str">
        <f t="shared" si="29"/>
        <v>week 34/12</v>
      </c>
      <c r="L393" s="84">
        <f t="shared" si="35"/>
        <v>0</v>
      </c>
      <c r="M393" s="84">
        <f t="shared" si="31"/>
        <v>2.8264331210191083</v>
      </c>
      <c r="N393" s="84">
        <f t="shared" si="32"/>
        <v>4.4726930320150657</v>
      </c>
      <c r="O393" s="84">
        <f t="shared" si="33"/>
        <v>10.220994475138122</v>
      </c>
      <c r="P393" s="84">
        <f t="shared" si="34"/>
        <v>5.1610782380013145</v>
      </c>
      <c r="BQ393" s="53"/>
      <c r="BR393" s="54"/>
      <c r="BS393" s="54"/>
      <c r="BT393" s="54"/>
    </row>
    <row r="394" spans="2:72">
      <c r="B394" s="55" t="s">
        <v>875</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30"/>
        <v>3.6653517422748196</v>
      </c>
      <c r="K394" s="55" t="str">
        <f t="shared" si="29"/>
        <v>week 35/12</v>
      </c>
      <c r="L394" s="84">
        <f t="shared" si="35"/>
        <v>0</v>
      </c>
      <c r="M394" s="84">
        <f t="shared" si="31"/>
        <v>1.3535031847133758</v>
      </c>
      <c r="N394" s="84">
        <f t="shared" si="32"/>
        <v>3.3427495291902072</v>
      </c>
      <c r="O394" s="84">
        <f t="shared" si="33"/>
        <v>8.1491712707182327</v>
      </c>
      <c r="P394" s="84">
        <f t="shared" si="34"/>
        <v>3.6653517422748196</v>
      </c>
      <c r="BQ394" s="53"/>
      <c r="BR394" s="54"/>
      <c r="BS394" s="54"/>
      <c r="BT394" s="54"/>
    </row>
    <row r="395" spans="2:72">
      <c r="B395" s="55" t="s">
        <v>876</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30"/>
        <v>3.9612097304404998</v>
      </c>
      <c r="K395" s="55" t="str">
        <f t="shared" si="29"/>
        <v>week 36/12</v>
      </c>
      <c r="L395" s="84">
        <f t="shared" si="35"/>
        <v>0</v>
      </c>
      <c r="M395" s="84">
        <f t="shared" si="31"/>
        <v>1.4331210191082804</v>
      </c>
      <c r="N395" s="84">
        <f t="shared" si="32"/>
        <v>3.3898305084745761</v>
      </c>
      <c r="O395" s="84">
        <f t="shared" si="33"/>
        <v>9.1850828729281773</v>
      </c>
      <c r="P395" s="84">
        <f t="shared" si="34"/>
        <v>3.9612097304404998</v>
      </c>
      <c r="BQ395" s="53"/>
      <c r="BR395" s="54"/>
      <c r="BS395" s="54"/>
      <c r="BT395" s="54"/>
    </row>
    <row r="396" spans="2:72">
      <c r="B396" s="55" t="s">
        <v>877</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30"/>
        <v>3.8461538461538463</v>
      </c>
      <c r="K396" s="55" t="str">
        <f t="shared" si="29"/>
        <v>week 37/12</v>
      </c>
      <c r="L396" s="84">
        <f t="shared" si="35"/>
        <v>0</v>
      </c>
      <c r="M396" s="84">
        <f t="shared" si="31"/>
        <v>1.6719745222929936</v>
      </c>
      <c r="N396" s="84">
        <f t="shared" si="32"/>
        <v>3.6723163841807911</v>
      </c>
      <c r="O396" s="84">
        <f t="shared" si="33"/>
        <v>7.872928176795579</v>
      </c>
      <c r="P396" s="84">
        <f t="shared" si="34"/>
        <v>3.8461538461538463</v>
      </c>
      <c r="BQ396" s="53"/>
      <c r="BR396" s="54"/>
      <c r="BS396" s="54"/>
      <c r="BT396" s="54"/>
    </row>
    <row r="397" spans="2:72">
      <c r="B397" s="55" t="s">
        <v>878</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30"/>
        <v>4.3228139381985535</v>
      </c>
      <c r="K397" s="55" t="str">
        <f t="shared" si="29"/>
        <v>week 38/12</v>
      </c>
      <c r="L397" s="84">
        <f t="shared" si="35"/>
        <v>0</v>
      </c>
      <c r="M397" s="84">
        <f t="shared" si="31"/>
        <v>2.0302547770700636</v>
      </c>
      <c r="N397" s="84">
        <f t="shared" si="32"/>
        <v>4.1902071563088512</v>
      </c>
      <c r="O397" s="84">
        <f t="shared" si="33"/>
        <v>8.4944751381215475</v>
      </c>
      <c r="P397" s="84">
        <f t="shared" si="34"/>
        <v>4.3228139381985535</v>
      </c>
      <c r="BQ397" s="53"/>
      <c r="BR397" s="54"/>
      <c r="BS397" s="54"/>
      <c r="BT397" s="54"/>
    </row>
    <row r="398" spans="2:72">
      <c r="B398" s="55" t="s">
        <v>879</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30"/>
        <v>4.1913214990138066</v>
      </c>
      <c r="K398" s="55" t="str">
        <f t="shared" si="29"/>
        <v>week 39/12</v>
      </c>
      <c r="L398" s="84">
        <f t="shared" si="35"/>
        <v>0</v>
      </c>
      <c r="M398" s="84">
        <f t="shared" si="31"/>
        <v>1.8710191082802548</v>
      </c>
      <c r="N398" s="84">
        <f t="shared" si="32"/>
        <v>3.9548022598870061</v>
      </c>
      <c r="O398" s="84">
        <f t="shared" si="33"/>
        <v>8.5635359116022105</v>
      </c>
      <c r="P398" s="84">
        <f t="shared" si="34"/>
        <v>4.1913214990138066</v>
      </c>
      <c r="BQ398" s="53"/>
      <c r="BR398" s="54"/>
      <c r="BS398" s="54"/>
      <c r="BT398" s="54"/>
    </row>
    <row r="399" spans="2:72">
      <c r="B399" s="55" t="s">
        <v>880</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30"/>
        <v>4.0927021696252464</v>
      </c>
      <c r="K399" s="55" t="str">
        <f t="shared" si="29"/>
        <v>week 40/12</v>
      </c>
      <c r="L399" s="84">
        <f t="shared" si="35"/>
        <v>0</v>
      </c>
      <c r="M399" s="84">
        <f t="shared" si="31"/>
        <v>1.4331210191082804</v>
      </c>
      <c r="N399" s="84">
        <f t="shared" si="32"/>
        <v>3.154425612052731</v>
      </c>
      <c r="O399" s="84">
        <f t="shared" si="33"/>
        <v>10.082872928176796</v>
      </c>
      <c r="P399" s="84">
        <f t="shared" si="34"/>
        <v>4.0927021696252464</v>
      </c>
      <c r="BQ399" s="53"/>
      <c r="BR399" s="54"/>
      <c r="BS399" s="54"/>
      <c r="BT399" s="54"/>
    </row>
    <row r="400" spans="2:72">
      <c r="B400" s="55" t="s">
        <v>881</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30"/>
        <v>4.1584483892176198</v>
      </c>
      <c r="K400" s="55" t="str">
        <f t="shared" si="29"/>
        <v>week 41/12</v>
      </c>
      <c r="L400" s="84">
        <f t="shared" si="35"/>
        <v>0</v>
      </c>
      <c r="M400" s="84">
        <f t="shared" si="31"/>
        <v>1.8710191082802548</v>
      </c>
      <c r="N400" s="84">
        <f t="shared" si="32"/>
        <v>3.1073446327683616</v>
      </c>
      <c r="O400" s="84">
        <f t="shared" si="33"/>
        <v>9.6685082872928181</v>
      </c>
      <c r="P400" s="84">
        <f t="shared" si="34"/>
        <v>4.1584483892176198</v>
      </c>
      <c r="BQ400" s="53"/>
      <c r="BR400" s="54"/>
      <c r="BS400" s="54"/>
      <c r="BT400" s="54"/>
    </row>
    <row r="401" spans="2:72">
      <c r="B401" s="55" t="s">
        <v>882</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30"/>
        <v>3.7968441814595661</v>
      </c>
      <c r="K401" s="55" t="str">
        <f t="shared" si="29"/>
        <v>week 42/12</v>
      </c>
      <c r="L401" s="84">
        <f t="shared" si="35"/>
        <v>0</v>
      </c>
      <c r="M401" s="84">
        <f t="shared" si="31"/>
        <v>1.552547770700637</v>
      </c>
      <c r="N401" s="84">
        <f t="shared" si="32"/>
        <v>2.4011299435028248</v>
      </c>
      <c r="O401" s="84">
        <f t="shared" si="33"/>
        <v>9.7375690607734811</v>
      </c>
      <c r="P401" s="84">
        <f t="shared" si="34"/>
        <v>3.7968441814595661</v>
      </c>
      <c r="BQ401" s="53"/>
      <c r="BR401" s="54"/>
      <c r="BS401" s="54"/>
      <c r="BT401" s="54"/>
    </row>
    <row r="402" spans="2:72">
      <c r="B402" s="55" t="s">
        <v>883</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30"/>
        <v>3.9283366206443127</v>
      </c>
      <c r="K402" s="55" t="str">
        <f t="shared" si="29"/>
        <v>week 43/12</v>
      </c>
      <c r="L402" s="84">
        <f t="shared" si="35"/>
        <v>0</v>
      </c>
      <c r="M402" s="84">
        <f t="shared" si="31"/>
        <v>2.1894904458598723</v>
      </c>
      <c r="N402" s="84">
        <f t="shared" si="32"/>
        <v>2.8248587570621471</v>
      </c>
      <c r="O402" s="84">
        <f t="shared" si="33"/>
        <v>8.5635359116022105</v>
      </c>
      <c r="P402" s="84">
        <f t="shared" si="34"/>
        <v>3.9283366206443127</v>
      </c>
      <c r="BQ402" s="53"/>
      <c r="BR402" s="54"/>
      <c r="BS402" s="54"/>
      <c r="BT402" s="54"/>
    </row>
    <row r="403" spans="2:72">
      <c r="B403" s="55" t="s">
        <v>884</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30"/>
        <v>4.7501643655489811</v>
      </c>
      <c r="K403" s="55" t="str">
        <f t="shared" si="29"/>
        <v>week 44/12</v>
      </c>
      <c r="L403" s="84">
        <f t="shared" si="35"/>
        <v>0</v>
      </c>
      <c r="M403" s="84">
        <f t="shared" si="31"/>
        <v>1.7117834394904459</v>
      </c>
      <c r="N403" s="84">
        <f t="shared" si="32"/>
        <v>3.4369114877589451</v>
      </c>
      <c r="O403" s="84">
        <f t="shared" si="33"/>
        <v>11.947513812154696</v>
      </c>
      <c r="P403" s="84">
        <f t="shared" si="34"/>
        <v>4.7501643655489811</v>
      </c>
      <c r="BQ403" s="53"/>
      <c r="BR403" s="54"/>
      <c r="BS403" s="54"/>
      <c r="BT403" s="54"/>
    </row>
    <row r="404" spans="2:72">
      <c r="B404" s="55" t="s">
        <v>885</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30"/>
        <v>4.3228139381985535</v>
      </c>
      <c r="K404" s="55" t="str">
        <f t="shared" si="29"/>
        <v>week 45/12</v>
      </c>
      <c r="L404" s="84">
        <f t="shared" si="35"/>
        <v>0</v>
      </c>
      <c r="M404" s="84">
        <f t="shared" si="31"/>
        <v>1.1544585987261147</v>
      </c>
      <c r="N404" s="84">
        <f t="shared" si="32"/>
        <v>3.8135593220338984</v>
      </c>
      <c r="O404" s="84">
        <f t="shared" si="33"/>
        <v>10.566298342541437</v>
      </c>
      <c r="P404" s="84">
        <f t="shared" si="34"/>
        <v>4.3228139381985535</v>
      </c>
      <c r="BQ404" s="53"/>
      <c r="BR404" s="54"/>
      <c r="BS404" s="54"/>
      <c r="BT404" s="54"/>
    </row>
    <row r="405" spans="2:72">
      <c r="B405" s="55" t="s">
        <v>886</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30"/>
        <v>4.9309664694280082</v>
      </c>
      <c r="K405" s="55" t="str">
        <f t="shared" si="29"/>
        <v>week 46/12</v>
      </c>
      <c r="L405" s="84">
        <f t="shared" si="35"/>
        <v>0</v>
      </c>
      <c r="M405" s="84">
        <f t="shared" si="31"/>
        <v>1.3136942675159236</v>
      </c>
      <c r="N405" s="84">
        <f t="shared" si="32"/>
        <v>4.4256120527306964</v>
      </c>
      <c r="O405" s="84">
        <f t="shared" si="33"/>
        <v>11.947513812154696</v>
      </c>
      <c r="P405" s="84">
        <f t="shared" si="34"/>
        <v>4.9309664694280082</v>
      </c>
      <c r="BQ405" s="53"/>
      <c r="BR405" s="54"/>
      <c r="BS405" s="54"/>
      <c r="BT405" s="54"/>
    </row>
    <row r="406" spans="2:72">
      <c r="B406" s="55" t="s">
        <v>887</v>
      </c>
      <c r="C406" s="85">
        <f>Brazil!C380+China!C494+'South Africa'!C284+Australia!C482+Indonesia!C322+India!C252</f>
        <v>0</v>
      </c>
      <c r="D406" s="85">
        <f>Brazil!D380+China!D494+'South Africa'!D284+Australia!D482+Indonesia!D322+India!D252</f>
        <v>39</v>
      </c>
      <c r="E406" s="85">
        <f>Brazil!E380+China!E494+'South Africa'!E284+Australia!E482+Indonesia!E322+India!E252</f>
        <v>90</v>
      </c>
      <c r="F406" s="85">
        <f>Brazil!F380+China!F494+'South Africa'!F284+Australia!F482+Indonesia!F322+India!F252</f>
        <v>155</v>
      </c>
      <c r="G406" s="85">
        <f>Brazil!G380+Australia!G482</f>
        <v>0</v>
      </c>
      <c r="H406" s="85">
        <f>Brazil!H380+Australia!H482</f>
        <v>0</v>
      </c>
      <c r="I406" s="85">
        <f>Brazil!I380+China!G494+'South Africa'!G284+Australia!I482+Indonesia!G322+India!G252</f>
        <v>284</v>
      </c>
      <c r="J406" s="84">
        <f t="shared" si="30"/>
        <v>4.6679815910585143</v>
      </c>
      <c r="K406" s="55" t="str">
        <f t="shared" si="29"/>
        <v>week 47/12</v>
      </c>
      <c r="L406" s="84">
        <f t="shared" si="35"/>
        <v>0</v>
      </c>
      <c r="M406" s="84">
        <f t="shared" si="31"/>
        <v>1.552547770700637</v>
      </c>
      <c r="N406" s="84">
        <f t="shared" si="32"/>
        <v>4.2372881355932197</v>
      </c>
      <c r="O406" s="84">
        <f t="shared" si="33"/>
        <v>10.704419889502763</v>
      </c>
      <c r="P406" s="84">
        <f t="shared" si="34"/>
        <v>4.6679815910585143</v>
      </c>
      <c r="BQ406" s="53"/>
      <c r="BR406" s="54"/>
      <c r="BS406" s="54"/>
      <c r="BT406" s="54"/>
    </row>
    <row r="407" spans="2:72">
      <c r="B407" s="55" t="s">
        <v>888</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30"/>
        <v>5.2761341222879681</v>
      </c>
      <c r="K407" s="55" t="str">
        <f t="shared" si="29"/>
        <v>week 48/12</v>
      </c>
      <c r="L407" s="84">
        <f t="shared" si="35"/>
        <v>0</v>
      </c>
      <c r="M407" s="84">
        <f t="shared" si="31"/>
        <v>1.6719745222929936</v>
      </c>
      <c r="N407" s="84">
        <f t="shared" si="32"/>
        <v>5.743879472693032</v>
      </c>
      <c r="O407" s="84">
        <f t="shared" si="33"/>
        <v>10.842541436464089</v>
      </c>
      <c r="P407" s="84">
        <f t="shared" si="34"/>
        <v>5.2761341222879681</v>
      </c>
      <c r="BQ407" s="53"/>
      <c r="BR407" s="54"/>
      <c r="BS407" s="54"/>
      <c r="BT407" s="54"/>
    </row>
    <row r="408" spans="2:72">
      <c r="B408" s="55" t="s">
        <v>889</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30"/>
        <v>4.9638395792241949</v>
      </c>
      <c r="K408" s="55" t="str">
        <f t="shared" si="29"/>
        <v>week 49/12</v>
      </c>
      <c r="L408" s="84">
        <f t="shared" si="35"/>
        <v>0</v>
      </c>
      <c r="M408" s="84">
        <f t="shared" si="31"/>
        <v>1.5127388535031847</v>
      </c>
      <c r="N408" s="84">
        <f t="shared" si="32"/>
        <v>4.6610169491525424</v>
      </c>
      <c r="O408" s="84">
        <f t="shared" si="33"/>
        <v>11.395027624309392</v>
      </c>
      <c r="P408" s="84">
        <f t="shared" si="34"/>
        <v>4.9638395792241949</v>
      </c>
      <c r="BQ408" s="53"/>
      <c r="BR408" s="54"/>
      <c r="BS408" s="54"/>
      <c r="BT408" s="54"/>
    </row>
    <row r="409" spans="2:72">
      <c r="B409" s="55" t="s">
        <v>890</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30"/>
        <v>5.8349769888231426</v>
      </c>
      <c r="K409" s="55" t="str">
        <f t="shared" si="29"/>
        <v>week 50/12</v>
      </c>
      <c r="L409" s="84">
        <f t="shared" si="35"/>
        <v>0</v>
      </c>
      <c r="M409" s="84">
        <f t="shared" si="31"/>
        <v>1.3933121019108281</v>
      </c>
      <c r="N409" s="84">
        <f t="shared" si="32"/>
        <v>6.4500941619585683</v>
      </c>
      <c r="O409" s="84">
        <f t="shared" si="33"/>
        <v>12.638121546961326</v>
      </c>
      <c r="P409" s="84">
        <f t="shared" si="34"/>
        <v>5.8349769888231426</v>
      </c>
      <c r="BQ409" s="53"/>
      <c r="BR409" s="54"/>
      <c r="BS409" s="54"/>
      <c r="BT409" s="54"/>
    </row>
    <row r="410" spans="2:72">
      <c r="B410" s="55" t="s">
        <v>891</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30"/>
        <v>5.4898093359631819</v>
      </c>
      <c r="K410" s="55" t="str">
        <f t="shared" si="29"/>
        <v>week 51/12</v>
      </c>
      <c r="L410" s="84">
        <f t="shared" si="35"/>
        <v>0</v>
      </c>
      <c r="M410" s="84">
        <f t="shared" si="31"/>
        <v>2.1098726114649682</v>
      </c>
      <c r="N410" s="84">
        <f t="shared" si="32"/>
        <v>4.8022598870056497</v>
      </c>
      <c r="O410" s="84">
        <f t="shared" si="33"/>
        <v>12.361878453038674</v>
      </c>
      <c r="P410" s="84">
        <f t="shared" si="34"/>
        <v>5.4898093359631819</v>
      </c>
      <c r="BQ410" s="53"/>
      <c r="BR410" s="54"/>
      <c r="BS410" s="54"/>
      <c r="BT410" s="54"/>
    </row>
    <row r="411" spans="2:72">
      <c r="B411" s="55" t="s">
        <v>892</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30"/>
        <v>5.1610782380013145</v>
      </c>
      <c r="K411" s="55" t="str">
        <f t="shared" si="29"/>
        <v>week 52/12</v>
      </c>
      <c r="L411" s="84">
        <f t="shared" si="35"/>
        <v>0</v>
      </c>
      <c r="M411" s="84">
        <f t="shared" si="31"/>
        <v>1.6321656050955413</v>
      </c>
      <c r="N411" s="84">
        <f t="shared" si="32"/>
        <v>5.0376647834274948</v>
      </c>
      <c r="O411" s="84">
        <f t="shared" si="33"/>
        <v>11.464088397790055</v>
      </c>
      <c r="P411" s="84">
        <f t="shared" si="34"/>
        <v>5.1610782380013145</v>
      </c>
      <c r="BQ411" s="53"/>
      <c r="BR411" s="54"/>
      <c r="BS411" s="54"/>
      <c r="BT411" s="54"/>
    </row>
    <row r="412" spans="2:72">
      <c r="B412" s="55" t="s">
        <v>893</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30"/>
        <v>5.5719921104536487</v>
      </c>
      <c r="K412" s="55" t="str">
        <f t="shared" si="29"/>
        <v>week 01/13</v>
      </c>
      <c r="L412" s="84">
        <f t="shared" si="35"/>
        <v>0</v>
      </c>
      <c r="M412" s="84">
        <f t="shared" si="31"/>
        <v>1.1146496815286624</v>
      </c>
      <c r="N412" s="84">
        <f t="shared" si="32"/>
        <v>6.0734463276836159</v>
      </c>
      <c r="O412" s="84">
        <f t="shared" si="33"/>
        <v>12.569060773480665</v>
      </c>
      <c r="P412" s="84">
        <f t="shared" si="34"/>
        <v>5.5719921104536487</v>
      </c>
      <c r="BQ412" s="53"/>
      <c r="BR412" s="54"/>
      <c r="BS412" s="54"/>
      <c r="BT412" s="54"/>
    </row>
    <row r="413" spans="2:72">
      <c r="B413" s="55" t="s">
        <v>894</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30"/>
        <v>4.9802761341222874</v>
      </c>
      <c r="K413" s="55" t="str">
        <f t="shared" si="29"/>
        <v>week 02/13</v>
      </c>
      <c r="L413" s="84">
        <f t="shared" si="35"/>
        <v>0</v>
      </c>
      <c r="M413" s="84">
        <f t="shared" si="31"/>
        <v>1.910828025477707</v>
      </c>
      <c r="N413" s="84">
        <f t="shared" si="32"/>
        <v>4.6610169491525424</v>
      </c>
      <c r="O413" s="84">
        <f t="shared" si="33"/>
        <v>10.773480662983426</v>
      </c>
      <c r="P413" s="84">
        <f t="shared" si="34"/>
        <v>4.9802761341222874</v>
      </c>
      <c r="BQ413" s="53"/>
      <c r="BR413" s="54"/>
      <c r="BS413" s="54"/>
      <c r="BT413" s="54"/>
    </row>
    <row r="414" spans="2:72">
      <c r="B414" s="55" t="s">
        <v>895</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6">I414/6084*100</f>
        <v>5.3254437869822491</v>
      </c>
      <c r="K414" s="55" t="str">
        <f t="shared" si="29"/>
        <v>week 03/13</v>
      </c>
      <c r="L414" s="84">
        <f t="shared" si="35"/>
        <v>0</v>
      </c>
      <c r="M414" s="84">
        <f t="shared" ref="M414:M437" si="37">D414/2512*100</f>
        <v>1.5923566878980893</v>
      </c>
      <c r="N414" s="84">
        <f t="shared" ref="N414:N437" si="38">E414/2124*100</f>
        <v>4.6610169491525424</v>
      </c>
      <c r="O414" s="84">
        <f t="shared" ref="O414:O437" si="39">F414/1448*100</f>
        <v>12.776243093922652</v>
      </c>
      <c r="P414" s="84">
        <f t="shared" ref="P414:P445" si="40">I414/6084*100</f>
        <v>5.3254437869822491</v>
      </c>
      <c r="BQ414" s="53"/>
      <c r="BR414" s="54"/>
      <c r="BS414" s="54"/>
      <c r="BT414" s="54"/>
    </row>
    <row r="415" spans="2:72">
      <c r="B415" s="55" t="s">
        <v>896</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6"/>
        <v>4.8159105851413546</v>
      </c>
      <c r="K415" s="55" t="str">
        <f t="shared" si="29"/>
        <v>week 04/13</v>
      </c>
      <c r="L415" s="84">
        <f t="shared" ref="L415:L445" si="41">C415/2512*100</f>
        <v>0</v>
      </c>
      <c r="M415" s="84">
        <f t="shared" si="37"/>
        <v>1.0748407643312101</v>
      </c>
      <c r="N415" s="84">
        <f t="shared" si="38"/>
        <v>4.28436911487759</v>
      </c>
      <c r="O415" s="84">
        <f t="shared" si="39"/>
        <v>12.085635359116022</v>
      </c>
      <c r="P415" s="84">
        <f t="shared" si="40"/>
        <v>4.8159105851413546</v>
      </c>
      <c r="BQ415" s="53"/>
      <c r="BR415" s="54"/>
      <c r="BS415" s="54"/>
      <c r="BT415" s="54"/>
    </row>
    <row r="416" spans="2:72">
      <c r="B416" s="55" t="s">
        <v>897</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6"/>
        <v>5.0460223537146618</v>
      </c>
      <c r="K416" s="55" t="str">
        <f t="shared" si="29"/>
        <v>week 05/13</v>
      </c>
      <c r="L416" s="84">
        <f t="shared" si="41"/>
        <v>0</v>
      </c>
      <c r="M416" s="84">
        <f t="shared" si="37"/>
        <v>1.552547770700637</v>
      </c>
      <c r="N416" s="84">
        <f t="shared" si="38"/>
        <v>4.5197740112994351</v>
      </c>
      <c r="O416" s="84">
        <f t="shared" si="39"/>
        <v>12.707182320441991</v>
      </c>
      <c r="P416" s="84">
        <f t="shared" si="40"/>
        <v>5.0460223537146618</v>
      </c>
      <c r="BQ416" s="53"/>
      <c r="BR416" s="54"/>
      <c r="BS416" s="54"/>
      <c r="BT416" s="54"/>
    </row>
    <row r="417" spans="2:72">
      <c r="B417" s="55" t="s">
        <v>898</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6"/>
        <v>5.4076265614727159</v>
      </c>
      <c r="K417" s="55" t="str">
        <f t="shared" si="29"/>
        <v>week 06/13</v>
      </c>
      <c r="L417" s="84">
        <f t="shared" si="41"/>
        <v>0</v>
      </c>
      <c r="M417" s="84">
        <f t="shared" si="37"/>
        <v>1.3933121019108281</v>
      </c>
      <c r="N417" s="84">
        <f t="shared" si="38"/>
        <v>5.2730696798493408</v>
      </c>
      <c r="O417" s="84">
        <f t="shared" si="39"/>
        <v>12.569060773480665</v>
      </c>
      <c r="P417" s="84">
        <f t="shared" si="40"/>
        <v>5.4076265614727159</v>
      </c>
      <c r="BQ417" s="53"/>
      <c r="BR417" s="54"/>
      <c r="BS417" s="54"/>
      <c r="BT417" s="54"/>
    </row>
    <row r="418" spans="2:72">
      <c r="B418" s="55" t="s">
        <v>899</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6"/>
        <v>5.0131492439184742</v>
      </c>
      <c r="K418" s="55" t="str">
        <f t="shared" si="29"/>
        <v>week 07/13</v>
      </c>
      <c r="L418" s="84">
        <f t="shared" si="41"/>
        <v>0</v>
      </c>
      <c r="M418" s="84">
        <f t="shared" si="37"/>
        <v>1.0350318471337578</v>
      </c>
      <c r="N418" s="84">
        <f t="shared" si="38"/>
        <v>4.5197740112994351</v>
      </c>
      <c r="O418" s="84">
        <f t="shared" si="39"/>
        <v>12.638121546961326</v>
      </c>
      <c r="P418" s="84">
        <f t="shared" si="40"/>
        <v>5.0131492439184742</v>
      </c>
    </row>
    <row r="419" spans="2:72">
      <c r="B419" s="55" t="s">
        <v>900</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6"/>
        <v>5.144641683103222</v>
      </c>
      <c r="K419" s="55" t="str">
        <f t="shared" si="29"/>
        <v>week 08/13</v>
      </c>
      <c r="L419" s="84">
        <f t="shared" si="41"/>
        <v>0</v>
      </c>
      <c r="M419" s="84">
        <f t="shared" si="37"/>
        <v>0.95541401273885351</v>
      </c>
      <c r="N419" s="84">
        <f t="shared" si="38"/>
        <v>4.8022598870056497</v>
      </c>
      <c r="O419" s="84">
        <f t="shared" si="39"/>
        <v>12.914364640883976</v>
      </c>
      <c r="P419" s="84">
        <f t="shared" si="40"/>
        <v>5.144641683103222</v>
      </c>
    </row>
    <row r="420" spans="2:72">
      <c r="B420" s="55" t="s">
        <v>901</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6"/>
        <v>5.0788954635108485</v>
      </c>
      <c r="K420" s="55" t="str">
        <f t="shared" si="29"/>
        <v>week 09/13</v>
      </c>
      <c r="L420" s="84">
        <f t="shared" si="41"/>
        <v>0</v>
      </c>
      <c r="M420" s="84">
        <f t="shared" si="37"/>
        <v>1.3136942675159236</v>
      </c>
      <c r="N420" s="84">
        <f t="shared" si="38"/>
        <v>4.5668549905838036</v>
      </c>
      <c r="O420" s="84">
        <f t="shared" si="39"/>
        <v>12.361878453038674</v>
      </c>
      <c r="P420" s="84">
        <f t="shared" si="40"/>
        <v>5.0788954635108485</v>
      </c>
    </row>
    <row r="421" spans="2:72">
      <c r="B421" s="55" t="s">
        <v>902</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6"/>
        <v>5.2596975673898756</v>
      </c>
      <c r="K421" s="55" t="str">
        <f t="shared" si="29"/>
        <v>week 10/13</v>
      </c>
      <c r="L421" s="84">
        <f t="shared" si="41"/>
        <v>0</v>
      </c>
      <c r="M421" s="84">
        <f t="shared" si="37"/>
        <v>1.5127388535031847</v>
      </c>
      <c r="N421" s="84">
        <f t="shared" si="38"/>
        <v>4.3785310734463279</v>
      </c>
      <c r="O421" s="84">
        <f t="shared" si="39"/>
        <v>13.052486187845306</v>
      </c>
      <c r="P421" s="84">
        <f t="shared" si="40"/>
        <v>5.2596975673898756</v>
      </c>
    </row>
    <row r="422" spans="2:72">
      <c r="B422" s="55" t="s">
        <v>903</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6"/>
        <v>5.2268244575936889</v>
      </c>
      <c r="K422" s="55" t="str">
        <f t="shared" si="29"/>
        <v>week 11/13</v>
      </c>
      <c r="L422" s="84">
        <f t="shared" si="41"/>
        <v>0</v>
      </c>
      <c r="M422" s="84">
        <f t="shared" si="37"/>
        <v>0.87579617834394907</v>
      </c>
      <c r="N422" s="84">
        <f t="shared" si="38"/>
        <v>4.849340866290019</v>
      </c>
      <c r="O422" s="84">
        <f t="shared" si="39"/>
        <v>13.328729281767956</v>
      </c>
      <c r="P422" s="84">
        <f t="shared" si="40"/>
        <v>5.2268244575936889</v>
      </c>
    </row>
    <row r="423" spans="2:72">
      <c r="B423" s="55" t="s">
        <v>904</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6"/>
        <v>5.0624589086127543</v>
      </c>
      <c r="K423" s="55" t="str">
        <f t="shared" si="29"/>
        <v>week 12/13</v>
      </c>
      <c r="L423" s="84">
        <f t="shared" si="41"/>
        <v>0</v>
      </c>
      <c r="M423" s="84">
        <f t="shared" si="37"/>
        <v>0.67675159235668791</v>
      </c>
      <c r="N423" s="84">
        <f t="shared" si="38"/>
        <v>4.4256120527306964</v>
      </c>
      <c r="O423" s="84">
        <f t="shared" si="39"/>
        <v>13.604972375690608</v>
      </c>
      <c r="P423" s="84">
        <f t="shared" si="40"/>
        <v>5.0624589086127543</v>
      </c>
    </row>
    <row r="424" spans="2:72">
      <c r="B424" s="55" t="s">
        <v>905</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6"/>
        <v>6.2787639710716627</v>
      </c>
      <c r="K424" s="55" t="str">
        <f t="shared" si="29"/>
        <v>week 13/13</v>
      </c>
      <c r="L424" s="84">
        <f t="shared" si="41"/>
        <v>0</v>
      </c>
      <c r="M424" s="84">
        <f t="shared" si="37"/>
        <v>1.5127388535031847</v>
      </c>
      <c r="N424" s="84">
        <f t="shared" si="38"/>
        <v>5.508474576271186</v>
      </c>
      <c r="O424" s="84">
        <f t="shared" si="39"/>
        <v>15.676795580110497</v>
      </c>
      <c r="P424" s="84">
        <f t="shared" si="40"/>
        <v>6.2787639710716627</v>
      </c>
    </row>
    <row r="425" spans="2:72">
      <c r="B425" s="55" t="s">
        <v>906</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6"/>
        <v>4.520052596975674</v>
      </c>
      <c r="K425" s="55" t="str">
        <f t="shared" si="29"/>
        <v>week 14/13</v>
      </c>
      <c r="L425" s="84">
        <f t="shared" si="41"/>
        <v>0</v>
      </c>
      <c r="M425" s="84">
        <f t="shared" si="37"/>
        <v>1.0748407643312101</v>
      </c>
      <c r="N425" s="84">
        <f t="shared" si="38"/>
        <v>4.0018832391713746</v>
      </c>
      <c r="O425" s="84">
        <f t="shared" si="39"/>
        <v>11.256906077348066</v>
      </c>
      <c r="P425" s="84">
        <f t="shared" si="40"/>
        <v>4.520052596975674</v>
      </c>
    </row>
    <row r="426" spans="2:72">
      <c r="B426" s="55" t="s">
        <v>907</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6"/>
        <v>4.5036160420775806</v>
      </c>
      <c r="K426" s="55" t="str">
        <f t="shared" si="29"/>
        <v>week 15/13</v>
      </c>
      <c r="L426" s="84">
        <f t="shared" si="41"/>
        <v>0</v>
      </c>
      <c r="M426" s="84">
        <f t="shared" si="37"/>
        <v>1.2738853503184715</v>
      </c>
      <c r="N426" s="84">
        <f t="shared" si="38"/>
        <v>4.4726930320150657</v>
      </c>
      <c r="O426" s="84">
        <f t="shared" si="39"/>
        <v>10.151933701657459</v>
      </c>
      <c r="P426" s="84">
        <f t="shared" si="40"/>
        <v>4.5036160420775806</v>
      </c>
    </row>
    <row r="427" spans="2:72">
      <c r="B427" s="55" t="s">
        <v>908</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6"/>
        <v>5.2432610124917813</v>
      </c>
      <c r="K427" s="55" t="str">
        <f t="shared" si="29"/>
        <v>week 16/13</v>
      </c>
      <c r="L427" s="84">
        <f t="shared" si="41"/>
        <v>0</v>
      </c>
      <c r="M427" s="84">
        <f t="shared" si="37"/>
        <v>1.5923566878980893</v>
      </c>
      <c r="N427" s="84">
        <f t="shared" si="38"/>
        <v>4.7551789077212803</v>
      </c>
      <c r="O427" s="84">
        <f t="shared" si="39"/>
        <v>12.292817679558011</v>
      </c>
      <c r="P427" s="84">
        <f t="shared" si="40"/>
        <v>5.2432610124917813</v>
      </c>
    </row>
    <row r="428" spans="2:72">
      <c r="B428" s="55" t="s">
        <v>909</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6"/>
        <v>4.6679815910585143</v>
      </c>
      <c r="K428" s="55" t="str">
        <f t="shared" si="29"/>
        <v>week 17/13</v>
      </c>
      <c r="L428" s="84">
        <f t="shared" si="41"/>
        <v>0</v>
      </c>
      <c r="M428" s="84">
        <f t="shared" si="37"/>
        <v>1.5923566878980893</v>
      </c>
      <c r="N428" s="84">
        <f t="shared" si="38"/>
        <v>4.6139359698681739</v>
      </c>
      <c r="O428" s="84">
        <f t="shared" si="39"/>
        <v>10.082872928176796</v>
      </c>
      <c r="P428" s="84">
        <f t="shared" si="40"/>
        <v>4.6679815910585143</v>
      </c>
    </row>
    <row r="429" spans="2:72">
      <c r="B429" s="55" t="s">
        <v>910</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6"/>
        <v>4.9474030243261007</v>
      </c>
      <c r="K429" s="55" t="str">
        <f t="shared" si="29"/>
        <v>week 18/13</v>
      </c>
      <c r="L429" s="84">
        <f t="shared" si="41"/>
        <v>0</v>
      </c>
      <c r="M429" s="84">
        <f t="shared" si="37"/>
        <v>2.3487261146496818</v>
      </c>
      <c r="N429" s="84">
        <f t="shared" si="38"/>
        <v>4.28436911487759</v>
      </c>
      <c r="O429" s="84">
        <f t="shared" si="39"/>
        <v>10.428176795580111</v>
      </c>
      <c r="P429" s="84">
        <f t="shared" si="40"/>
        <v>4.9474030243261007</v>
      </c>
    </row>
    <row r="430" spans="2:72">
      <c r="B430" s="55" t="s">
        <v>911</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6"/>
        <v>5.7034845496383957</v>
      </c>
      <c r="K430" s="55" t="str">
        <f t="shared" si="29"/>
        <v>week 19/13</v>
      </c>
      <c r="L430" s="84">
        <f t="shared" si="41"/>
        <v>0</v>
      </c>
      <c r="M430" s="84">
        <f t="shared" si="37"/>
        <v>2.5079617834394905</v>
      </c>
      <c r="N430" s="84">
        <f t="shared" si="38"/>
        <v>5.4613935969868175</v>
      </c>
      <c r="O430" s="84">
        <f t="shared" si="39"/>
        <v>11.602209944751381</v>
      </c>
      <c r="P430" s="84">
        <f t="shared" si="40"/>
        <v>5.7034845496383957</v>
      </c>
    </row>
    <row r="431" spans="2:72">
      <c r="B431" s="55" t="s">
        <v>912</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6"/>
        <v>5.2103879026955946</v>
      </c>
      <c r="K431" s="55" t="str">
        <f t="shared" si="29"/>
        <v>week 20/13</v>
      </c>
      <c r="L431" s="84">
        <f t="shared" si="41"/>
        <v>0</v>
      </c>
      <c r="M431" s="84">
        <f t="shared" si="37"/>
        <v>2.1496815286624202</v>
      </c>
      <c r="N431" s="84">
        <f t="shared" si="38"/>
        <v>4.7551789077212803</v>
      </c>
      <c r="O431" s="84">
        <f t="shared" si="39"/>
        <v>11.187845303867404</v>
      </c>
      <c r="P431" s="84">
        <f t="shared" si="40"/>
        <v>5.2103879026955946</v>
      </c>
    </row>
    <row r="432" spans="2:72">
      <c r="B432" s="55" t="s">
        <v>913</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6"/>
        <v>5.7199211045364891</v>
      </c>
      <c r="K432" s="55" t="str">
        <f t="shared" si="29"/>
        <v>week 21/13</v>
      </c>
      <c r="L432" s="84">
        <f t="shared" si="41"/>
        <v>0</v>
      </c>
      <c r="M432" s="84">
        <f t="shared" si="37"/>
        <v>2.1098726114649682</v>
      </c>
      <c r="N432" s="84">
        <f t="shared" si="38"/>
        <v>5.2730696798493408</v>
      </c>
      <c r="O432" s="84">
        <f t="shared" si="39"/>
        <v>12.638121546961326</v>
      </c>
      <c r="P432" s="84">
        <f t="shared" si="40"/>
        <v>5.7199211045364891</v>
      </c>
    </row>
    <row r="433" spans="2:16">
      <c r="B433" s="55" t="s">
        <v>914</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6"/>
        <v>6.0815253122945432</v>
      </c>
      <c r="K433" s="55" t="str">
        <f t="shared" si="29"/>
        <v>week 22/13</v>
      </c>
      <c r="L433" s="84">
        <f t="shared" si="41"/>
        <v>0</v>
      </c>
      <c r="M433" s="84">
        <f t="shared" si="37"/>
        <v>2.5079617834394905</v>
      </c>
      <c r="N433" s="84">
        <f t="shared" si="38"/>
        <v>4.849340866290019</v>
      </c>
      <c r="O433" s="84">
        <f t="shared" si="39"/>
        <v>14.088397790055248</v>
      </c>
      <c r="P433" s="84">
        <f t="shared" si="40"/>
        <v>6.0815253122945432</v>
      </c>
    </row>
    <row r="434" spans="2:16">
      <c r="B434" s="55" t="s">
        <v>915</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6"/>
        <v>#REF!</v>
      </c>
      <c r="K434" s="55" t="str">
        <f t="shared" ref="K434:K497" si="42">B434</f>
        <v>week 23/13</v>
      </c>
      <c r="L434" s="84" t="e">
        <f t="shared" si="41"/>
        <v>#REF!</v>
      </c>
      <c r="M434" s="84" t="e">
        <f t="shared" si="37"/>
        <v>#REF!</v>
      </c>
      <c r="N434" s="84" t="e">
        <f t="shared" si="38"/>
        <v>#REF!</v>
      </c>
      <c r="O434" s="84" t="e">
        <f t="shared" si="39"/>
        <v>#REF!</v>
      </c>
      <c r="P434" s="84" t="e">
        <f t="shared" si="40"/>
        <v>#REF!</v>
      </c>
    </row>
    <row r="435" spans="2:16">
      <c r="B435" s="55" t="s">
        <v>916</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6"/>
        <v>4.8816568047337281</v>
      </c>
      <c r="K435" s="55" t="str">
        <f t="shared" si="42"/>
        <v>week 24/13</v>
      </c>
      <c r="L435" s="84">
        <f t="shared" si="41"/>
        <v>0</v>
      </c>
      <c r="M435" s="84">
        <f t="shared" si="37"/>
        <v>1.8312101910828025</v>
      </c>
      <c r="N435" s="84">
        <f t="shared" si="38"/>
        <v>3.71939736346516</v>
      </c>
      <c r="O435" s="84">
        <f t="shared" si="39"/>
        <v>11.878453038674033</v>
      </c>
      <c r="P435" s="84">
        <f t="shared" si="40"/>
        <v>4.8816568047337281</v>
      </c>
    </row>
    <row r="436" spans="2:16">
      <c r="B436" s="55" t="s">
        <v>917</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6"/>
        <v>5.5719921104536487</v>
      </c>
      <c r="K436" s="55" t="str">
        <f t="shared" si="42"/>
        <v>week 25/13</v>
      </c>
      <c r="L436" s="84">
        <f t="shared" si="41"/>
        <v>0</v>
      </c>
      <c r="M436" s="84">
        <f t="shared" si="37"/>
        <v>1.910828025477707</v>
      </c>
      <c r="N436" s="84">
        <f t="shared" si="38"/>
        <v>4.5668549905838036</v>
      </c>
      <c r="O436" s="84">
        <f t="shared" si="39"/>
        <v>13.397790055248619</v>
      </c>
      <c r="P436" s="84">
        <f t="shared" si="40"/>
        <v>5.5719921104536487</v>
      </c>
    </row>
    <row r="437" spans="2:16">
      <c r="B437" s="55" t="s">
        <v>918</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6"/>
        <v>6.0815253122945432</v>
      </c>
      <c r="K437" s="55" t="str">
        <f t="shared" si="42"/>
        <v>week 26/13</v>
      </c>
      <c r="L437" s="84">
        <f t="shared" si="41"/>
        <v>0</v>
      </c>
      <c r="M437" s="84">
        <f t="shared" si="37"/>
        <v>2.6671974522292996</v>
      </c>
      <c r="N437" s="84">
        <f t="shared" si="38"/>
        <v>5.6967984934086626</v>
      </c>
      <c r="O437" s="84">
        <f t="shared" si="39"/>
        <v>12.569060773480665</v>
      </c>
      <c r="P437" s="84">
        <f t="shared" si="40"/>
        <v>6.0815253122945432</v>
      </c>
    </row>
    <row r="438" spans="2:16">
      <c r="B438" s="55" t="s">
        <v>919</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211</v>
      </c>
      <c r="J438" s="84">
        <f t="shared" si="36"/>
        <v>3.4681130834976988</v>
      </c>
      <c r="K438" s="55" t="str">
        <f t="shared" si="42"/>
        <v>week 27/13</v>
      </c>
      <c r="L438" s="84">
        <f t="shared" si="41"/>
        <v>0</v>
      </c>
      <c r="M438" s="84">
        <f t="shared" ref="M438:M446" si="43">D438/2813*100</f>
        <v>1.9552079630287951</v>
      </c>
      <c r="N438" s="84">
        <f t="shared" ref="N438:N446" si="44">E438/2195*100</f>
        <v>5.0569476082004554</v>
      </c>
      <c r="O438" s="84">
        <f t="shared" ref="O438:O446" si="45">F438/1536*100</f>
        <v>11.653645833333332</v>
      </c>
      <c r="P438" s="84">
        <f t="shared" si="40"/>
        <v>3.4681130834976988</v>
      </c>
    </row>
    <row r="439" spans="2:16">
      <c r="B439" s="55" t="s">
        <v>920</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6"/>
        <v>5.4240631163708084</v>
      </c>
      <c r="K439" s="55" t="str">
        <f t="shared" si="42"/>
        <v>week 28/13</v>
      </c>
      <c r="L439" s="84">
        <f t="shared" si="41"/>
        <v>0</v>
      </c>
      <c r="M439" s="84">
        <f t="shared" si="43"/>
        <v>1.8130110202630643</v>
      </c>
      <c r="N439" s="84">
        <f t="shared" si="44"/>
        <v>4.8747152619589977</v>
      </c>
      <c r="O439" s="84">
        <f t="shared" si="45"/>
        <v>11.197916666666668</v>
      </c>
      <c r="P439" s="84">
        <f t="shared" si="40"/>
        <v>5.4240631163708084</v>
      </c>
    </row>
    <row r="440" spans="2:16">
      <c r="B440" s="55" t="s">
        <v>921</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6"/>
        <v>5.6541748849441156</v>
      </c>
      <c r="K440" s="55" t="str">
        <f t="shared" si="42"/>
        <v>week 29/13</v>
      </c>
      <c r="L440" s="84">
        <f t="shared" si="41"/>
        <v>0</v>
      </c>
      <c r="M440" s="84">
        <f t="shared" si="43"/>
        <v>1.9552079630287951</v>
      </c>
      <c r="N440" s="84">
        <f t="shared" si="44"/>
        <v>3.5079726651480638</v>
      </c>
      <c r="O440" s="84">
        <f t="shared" si="45"/>
        <v>11.848958333333332</v>
      </c>
      <c r="P440" s="84">
        <f t="shared" si="40"/>
        <v>5.6541748849441156</v>
      </c>
    </row>
    <row r="441" spans="2:16">
      <c r="B441" s="55" t="s">
        <v>922</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376</v>
      </c>
      <c r="J441" s="84">
        <f t="shared" si="36"/>
        <v>6.1801446416831034</v>
      </c>
      <c r="K441" s="55" t="str">
        <f t="shared" si="42"/>
        <v>week 30/13</v>
      </c>
      <c r="L441" s="84">
        <f t="shared" si="41"/>
        <v>0</v>
      </c>
      <c r="M441" s="84">
        <f t="shared" si="43"/>
        <v>2.8083896196231781</v>
      </c>
      <c r="N441" s="84">
        <f t="shared" si="44"/>
        <v>5.5125284738040996</v>
      </c>
      <c r="O441" s="84">
        <f t="shared" si="45"/>
        <v>11.328125</v>
      </c>
      <c r="P441" s="84">
        <f t="shared" si="40"/>
        <v>6.1801446416831034</v>
      </c>
    </row>
    <row r="442" spans="2:16">
      <c r="B442" s="55" t="s">
        <v>923</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325</v>
      </c>
      <c r="J442" s="84">
        <f t="shared" si="36"/>
        <v>5.3418803418803416</v>
      </c>
      <c r="K442" s="55" t="str">
        <f t="shared" si="42"/>
        <v>week 31/13</v>
      </c>
      <c r="L442" s="84">
        <f t="shared" si="41"/>
        <v>0</v>
      </c>
      <c r="M442" s="84">
        <f t="shared" si="43"/>
        <v>2.0974049057945257</v>
      </c>
      <c r="N442" s="84">
        <f t="shared" si="44"/>
        <v>5.6492027334851942</v>
      </c>
      <c r="O442" s="84">
        <f t="shared" si="45"/>
        <v>8.9192708333333321</v>
      </c>
      <c r="P442" s="84">
        <f t="shared" si="40"/>
        <v>5.3418803418803416</v>
      </c>
    </row>
    <row r="443" spans="2:16">
      <c r="B443" s="55" t="s">
        <v>924</v>
      </c>
      <c r="C443" s="85">
        <f>Brazil!C417+China!C531+'South Africa'!C321+Australia!C519+Indonesia!C359+India!C289</f>
        <v>0</v>
      </c>
      <c r="D443" s="85">
        <f>Brazil!D417+China!D531+'South Africa'!D321+Australia!D519+Indonesia!D359+India!D289</f>
        <v>60</v>
      </c>
      <c r="E443" s="85">
        <f>Brazil!E417+China!E531+'South Africa'!E321+Australia!E519+Indonesia!E359+India!E289</f>
        <v>145</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6"/>
        <v>5.851413543721236</v>
      </c>
      <c r="K443" s="55" t="str">
        <f t="shared" si="42"/>
        <v>week 32/13</v>
      </c>
      <c r="L443" s="84">
        <f t="shared" si="41"/>
        <v>0</v>
      </c>
      <c r="M443" s="84">
        <f t="shared" si="43"/>
        <v>2.1329541414859583</v>
      </c>
      <c r="N443" s="84">
        <f t="shared" si="44"/>
        <v>6.6059225512528474</v>
      </c>
      <c r="O443" s="84">
        <f t="shared" si="45"/>
        <v>10.416666666666668</v>
      </c>
      <c r="P443" s="84">
        <f t="shared" si="40"/>
        <v>5.851413543721236</v>
      </c>
    </row>
    <row r="444" spans="2:16">
      <c r="B444" s="55" t="s">
        <v>925</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6"/>
        <v>5.6377383300460222</v>
      </c>
      <c r="K444" s="55" t="str">
        <f t="shared" si="42"/>
        <v>week 33/13</v>
      </c>
      <c r="L444" s="84">
        <f t="shared" si="41"/>
        <v>0</v>
      </c>
      <c r="M444" s="84">
        <f t="shared" si="43"/>
        <v>2.2040526128688236</v>
      </c>
      <c r="N444" s="84">
        <f t="shared" si="44"/>
        <v>5.785876993166287</v>
      </c>
      <c r="O444" s="84">
        <f t="shared" si="45"/>
        <v>10.026041666666668</v>
      </c>
      <c r="P444" s="84">
        <f t="shared" si="40"/>
        <v>5.6377383300460222</v>
      </c>
    </row>
    <row r="445" spans="2:16">
      <c r="B445" s="55" t="s">
        <v>926</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6"/>
        <v>5.144641683103222</v>
      </c>
      <c r="K445" s="55" t="str">
        <f t="shared" si="42"/>
        <v>week 34/13</v>
      </c>
      <c r="L445" s="84">
        <f t="shared" si="41"/>
        <v>0</v>
      </c>
      <c r="M445" s="84">
        <f t="shared" si="43"/>
        <v>1.6352648418059013</v>
      </c>
      <c r="N445" s="84">
        <f t="shared" si="44"/>
        <v>5.8769931662870158</v>
      </c>
      <c r="O445" s="84">
        <f t="shared" si="45"/>
        <v>8.984375</v>
      </c>
      <c r="P445" s="84">
        <f t="shared" si="40"/>
        <v>5.144641683103222</v>
      </c>
    </row>
    <row r="446" spans="2:16">
      <c r="B446" s="55" t="s">
        <v>927</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46">I446/6084*100</f>
        <v>5.3911900065746217</v>
      </c>
      <c r="K446" s="55" t="str">
        <f t="shared" si="42"/>
        <v>week 35/13</v>
      </c>
      <c r="L446" s="84">
        <f>C446/2813*100</f>
        <v>0</v>
      </c>
      <c r="M446" s="84">
        <f t="shared" si="43"/>
        <v>1.5641663704230357</v>
      </c>
      <c r="N446" s="84">
        <f t="shared" si="44"/>
        <v>6.3781321184510258</v>
      </c>
      <c r="O446" s="84">
        <f t="shared" si="45"/>
        <v>9.375</v>
      </c>
      <c r="P446" s="84">
        <f t="shared" ref="P446:P477" si="47">I446/6084*100</f>
        <v>5.3911900065746217</v>
      </c>
    </row>
    <row r="447" spans="2:16">
      <c r="B447" s="55" t="s">
        <v>928</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46"/>
        <v>5.1117685733070353</v>
      </c>
      <c r="K447" s="55" t="str">
        <f t="shared" si="42"/>
        <v>week 36/13</v>
      </c>
      <c r="L447" s="84">
        <f t="shared" ref="L447:L478" si="48">C447/2853*100</f>
        <v>0</v>
      </c>
      <c r="M447" s="84">
        <f t="shared" ref="M447:M478" si="49">D447/2853*100</f>
        <v>2.2082018927444795</v>
      </c>
      <c r="N447" s="84">
        <f t="shared" ref="N447:N478" si="50">E447/2206*100</f>
        <v>5.4397098821396188</v>
      </c>
      <c r="O447" s="84">
        <f t="shared" ref="O447:O478" si="51">F447/1552*100</f>
        <v>8.2474226804123703</v>
      </c>
      <c r="P447" s="84">
        <f t="shared" si="47"/>
        <v>5.1117685733070353</v>
      </c>
    </row>
    <row r="448" spans="2:16">
      <c r="B448" s="55" t="s">
        <v>929</v>
      </c>
      <c r="C448" s="85">
        <f>Brazil!C422+China!C536+'South Africa'!C326+Australia!C524+Indonesia!C364+India!C294</f>
        <v>0</v>
      </c>
      <c r="D448" s="85">
        <f>Brazil!D422+China!D536+'South Africa'!D326+Australia!D524+Indonesia!D364+India!D294</f>
        <v>43</v>
      </c>
      <c r="E448" s="85">
        <f>Brazil!E422+China!E536+'South Africa'!E326+Australia!E524+Indonesia!E364+India!E294</f>
        <v>94</v>
      </c>
      <c r="F448" s="85">
        <f>Brazil!F422+China!F536+'South Africa'!F326+Australia!F524+Indonesia!F364+India!F294</f>
        <v>140</v>
      </c>
      <c r="G448" s="85">
        <f>Brazil!G422+Australia!G524</f>
        <v>0</v>
      </c>
      <c r="H448" s="85">
        <f>Brazil!H422+Australia!H524</f>
        <v>0</v>
      </c>
      <c r="I448" s="85">
        <f>Brazil!I422+China!G536+'South Africa'!G326+Australia!I524+Indonesia!G364+India!G294+'WC Canada'!G17</f>
        <v>278</v>
      </c>
      <c r="J448" s="84">
        <f t="shared" si="46"/>
        <v>4.5693622616699541</v>
      </c>
      <c r="K448" s="55" t="str">
        <f t="shared" si="42"/>
        <v>week 37/13</v>
      </c>
      <c r="L448" s="84">
        <f t="shared" si="48"/>
        <v>0</v>
      </c>
      <c r="M448" s="84">
        <f t="shared" si="49"/>
        <v>1.5071854188573433</v>
      </c>
      <c r="N448" s="84">
        <f t="shared" si="50"/>
        <v>4.2611060743427025</v>
      </c>
      <c r="O448" s="84">
        <f t="shared" si="51"/>
        <v>9.0206185567010309</v>
      </c>
      <c r="P448" s="84">
        <f t="shared" si="47"/>
        <v>4.5693622616699541</v>
      </c>
    </row>
    <row r="449" spans="2:16">
      <c r="B449" s="55" t="s">
        <v>930</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294</v>
      </c>
      <c r="J449" s="84">
        <f t="shared" si="46"/>
        <v>4.8323471400394471</v>
      </c>
      <c r="K449" s="55" t="str">
        <f t="shared" si="42"/>
        <v>week 38/13</v>
      </c>
      <c r="L449" s="84">
        <f t="shared" si="48"/>
        <v>0</v>
      </c>
      <c r="M449" s="84">
        <f t="shared" si="49"/>
        <v>0.84121976866456361</v>
      </c>
      <c r="N449" s="84">
        <f t="shared" si="50"/>
        <v>4.2157751586582046</v>
      </c>
      <c r="O449" s="84">
        <f t="shared" si="51"/>
        <v>10.631443298969073</v>
      </c>
      <c r="P449" s="84">
        <f t="shared" si="47"/>
        <v>4.8323471400394471</v>
      </c>
    </row>
    <row r="450" spans="2:16">
      <c r="B450" s="55" t="s">
        <v>931</v>
      </c>
      <c r="C450" s="85">
        <f>Brazil!C424+China!C538+'South Africa'!C328+Australia!C526+Indonesia!C366+India!C296</f>
        <v>0</v>
      </c>
      <c r="D450" s="85">
        <f>Brazil!D424+China!D538+'South Africa'!D328+Australia!D526+Indonesia!D366+India!D296</f>
        <v>45</v>
      </c>
      <c r="E450" s="85">
        <f>Brazil!E424+China!E538+'South Africa'!E328+Australia!E526+Indonesia!E366+India!E296</f>
        <v>103</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321</v>
      </c>
      <c r="J450" s="84">
        <f t="shared" si="46"/>
        <v>5.2761341222879681</v>
      </c>
      <c r="K450" s="55" t="str">
        <f t="shared" si="42"/>
        <v>week 39/13</v>
      </c>
      <c r="L450" s="84">
        <f t="shared" si="48"/>
        <v>0</v>
      </c>
      <c r="M450" s="84">
        <f t="shared" si="49"/>
        <v>1.5772870662460567</v>
      </c>
      <c r="N450" s="84">
        <f t="shared" si="50"/>
        <v>4.6690843155031736</v>
      </c>
      <c r="O450" s="84">
        <f t="shared" si="51"/>
        <v>11.018041237113401</v>
      </c>
      <c r="P450" s="84">
        <f t="shared" si="47"/>
        <v>5.2761341222879681</v>
      </c>
    </row>
    <row r="451" spans="2:16">
      <c r="B451" s="55" t="s">
        <v>932</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46"/>
        <v>4.7994740302432604</v>
      </c>
      <c r="K451" s="55" t="str">
        <f t="shared" si="42"/>
        <v>week 40/13</v>
      </c>
      <c r="L451" s="84">
        <f t="shared" si="48"/>
        <v>0</v>
      </c>
      <c r="M451" s="84">
        <f t="shared" si="49"/>
        <v>1.0515247108307046</v>
      </c>
      <c r="N451" s="84">
        <f t="shared" si="50"/>
        <v>4.5784224841341796</v>
      </c>
      <c r="O451" s="84">
        <f t="shared" si="51"/>
        <v>10.373711340206187</v>
      </c>
      <c r="P451" s="84">
        <f t="shared" si="47"/>
        <v>4.7994740302432604</v>
      </c>
    </row>
    <row r="452" spans="2:16">
      <c r="B452" s="55" t="s">
        <v>933</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46"/>
        <v>4.1913214990138066</v>
      </c>
      <c r="K452" s="55" t="str">
        <f t="shared" si="42"/>
        <v>week 41/13</v>
      </c>
      <c r="L452" s="84">
        <f t="shared" si="48"/>
        <v>0</v>
      </c>
      <c r="M452" s="84">
        <f t="shared" si="49"/>
        <v>0.87627059235892046</v>
      </c>
      <c r="N452" s="84">
        <f t="shared" si="50"/>
        <v>3.8984587488667275</v>
      </c>
      <c r="O452" s="84">
        <f t="shared" si="51"/>
        <v>9.2783505154639183</v>
      </c>
      <c r="P452" s="84">
        <f t="shared" si="47"/>
        <v>4.1913214990138066</v>
      </c>
    </row>
    <row r="453" spans="2:16">
      <c r="B453" s="55" t="s">
        <v>934</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46"/>
        <v>4.8980933596318215</v>
      </c>
      <c r="K453" s="55" t="str">
        <f t="shared" si="42"/>
        <v>week 42/13</v>
      </c>
      <c r="L453" s="84">
        <f t="shared" si="48"/>
        <v>0</v>
      </c>
      <c r="M453" s="84">
        <f t="shared" si="49"/>
        <v>1.1566771819137749</v>
      </c>
      <c r="N453" s="84">
        <f t="shared" si="50"/>
        <v>4.4877606527651857</v>
      </c>
      <c r="O453" s="84">
        <f t="shared" si="51"/>
        <v>10.695876288659793</v>
      </c>
      <c r="P453" s="84">
        <f t="shared" si="47"/>
        <v>4.8980933596318215</v>
      </c>
    </row>
    <row r="454" spans="2:16">
      <c r="B454" s="55" t="s">
        <v>935</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46"/>
        <v>5.4898093359631819</v>
      </c>
      <c r="K454" s="55" t="str">
        <f t="shared" si="42"/>
        <v>week 43/13</v>
      </c>
      <c r="L454" s="84">
        <f t="shared" si="48"/>
        <v>0</v>
      </c>
      <c r="M454" s="84">
        <f t="shared" si="49"/>
        <v>2.3133543638275498</v>
      </c>
      <c r="N454" s="84">
        <f t="shared" si="50"/>
        <v>4.4877606527651857</v>
      </c>
      <c r="O454" s="84">
        <f t="shared" si="51"/>
        <v>10.889175257731958</v>
      </c>
      <c r="P454" s="84">
        <f t="shared" si="47"/>
        <v>5.4898093359631819</v>
      </c>
    </row>
    <row r="455" spans="2:16">
      <c r="B455" s="55" t="s">
        <v>936</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46"/>
        <v>5.3090072320841548</v>
      </c>
      <c r="K455" s="55" t="str">
        <f t="shared" si="42"/>
        <v>week 44/13</v>
      </c>
      <c r="L455" s="84">
        <f t="shared" si="48"/>
        <v>0</v>
      </c>
      <c r="M455" s="84">
        <f t="shared" si="49"/>
        <v>2.2432527164388363</v>
      </c>
      <c r="N455" s="84">
        <f t="shared" si="50"/>
        <v>3.9891205802357206</v>
      </c>
      <c r="O455" s="84">
        <f t="shared" si="51"/>
        <v>11.018041237113401</v>
      </c>
      <c r="P455" s="84">
        <f t="shared" si="47"/>
        <v>5.3090072320841548</v>
      </c>
    </row>
    <row r="456" spans="2:16">
      <c r="B456" s="55" t="s">
        <v>937</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46"/>
        <v>4.9638395792241949</v>
      </c>
      <c r="K456" s="55" t="str">
        <f t="shared" si="42"/>
        <v>week 45/13</v>
      </c>
      <c r="L456" s="84">
        <f t="shared" si="48"/>
        <v>0</v>
      </c>
      <c r="M456" s="84">
        <f t="shared" si="49"/>
        <v>1.9277953031896251</v>
      </c>
      <c r="N456" s="84">
        <f t="shared" si="50"/>
        <v>4.0344514959202176</v>
      </c>
      <c r="O456" s="84">
        <f t="shared" si="51"/>
        <v>10.18041237113402</v>
      </c>
      <c r="P456" s="84">
        <f t="shared" si="47"/>
        <v>4.9638395792241949</v>
      </c>
    </row>
    <row r="457" spans="2:16">
      <c r="B457" s="55" t="s">
        <v>938</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46"/>
        <v>5.4898093359631819</v>
      </c>
      <c r="K457" s="55" t="str">
        <f t="shared" si="42"/>
        <v>week 46/13</v>
      </c>
      <c r="L457" s="84">
        <f t="shared" si="48"/>
        <v>0</v>
      </c>
      <c r="M457" s="84">
        <f t="shared" si="49"/>
        <v>1.8927444794952681</v>
      </c>
      <c r="N457" s="84">
        <f t="shared" si="50"/>
        <v>4.7144152311876697</v>
      </c>
      <c r="O457" s="84">
        <f t="shared" si="51"/>
        <v>11.340206185567011</v>
      </c>
      <c r="P457" s="84">
        <f t="shared" si="47"/>
        <v>5.4898093359631819</v>
      </c>
    </row>
    <row r="458" spans="2:16">
      <c r="B458" s="55" t="s">
        <v>939</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46"/>
        <v>5.2432610124917813</v>
      </c>
      <c r="K458" s="55" t="str">
        <f t="shared" si="42"/>
        <v>week 47/13</v>
      </c>
      <c r="L458" s="84">
        <f t="shared" si="48"/>
        <v>0</v>
      </c>
      <c r="M458" s="84">
        <f t="shared" si="49"/>
        <v>1.7875920084121977</v>
      </c>
      <c r="N458" s="84">
        <f t="shared" si="50"/>
        <v>4.6690843155031736</v>
      </c>
      <c r="O458" s="84">
        <f t="shared" si="51"/>
        <v>10.631443298969073</v>
      </c>
      <c r="P458" s="84">
        <f t="shared" si="47"/>
        <v>5.2432610124917813</v>
      </c>
    </row>
    <row r="459" spans="2:16">
      <c r="B459" s="55" t="s">
        <v>940</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46"/>
        <v>4.3556870479947403</v>
      </c>
      <c r="K459" s="55" t="str">
        <f t="shared" si="42"/>
        <v>week 48/13</v>
      </c>
      <c r="L459" s="84">
        <f t="shared" si="48"/>
        <v>0</v>
      </c>
      <c r="M459" s="84">
        <f t="shared" si="49"/>
        <v>1.4020329477742728</v>
      </c>
      <c r="N459" s="84">
        <f t="shared" si="50"/>
        <v>3.9891205802357206</v>
      </c>
      <c r="O459" s="84">
        <f t="shared" si="51"/>
        <v>8.8273195876288657</v>
      </c>
      <c r="P459" s="84">
        <f t="shared" si="47"/>
        <v>4.3556870479947403</v>
      </c>
    </row>
    <row r="460" spans="2:16">
      <c r="B460" s="55" t="s">
        <v>941</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46"/>
        <v>4.9145299145299148</v>
      </c>
      <c r="K460" s="55" t="str">
        <f t="shared" si="42"/>
        <v>week 49/13</v>
      </c>
      <c r="L460" s="84">
        <f t="shared" si="48"/>
        <v>0</v>
      </c>
      <c r="M460" s="84">
        <f t="shared" si="49"/>
        <v>1.4370837714686295</v>
      </c>
      <c r="N460" s="84">
        <f t="shared" si="50"/>
        <v>4.4424297370806896</v>
      </c>
      <c r="O460" s="84">
        <f t="shared" si="51"/>
        <v>10.115979381443299</v>
      </c>
      <c r="P460" s="84">
        <f t="shared" si="47"/>
        <v>4.9145299145299148</v>
      </c>
    </row>
    <row r="461" spans="2:16">
      <c r="B461" s="55" t="s">
        <v>942</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361</v>
      </c>
      <c r="J461" s="84">
        <f t="shared" si="46"/>
        <v>5.9335963182117029</v>
      </c>
      <c r="K461" s="55" t="str">
        <f t="shared" si="42"/>
        <v>week 50/13</v>
      </c>
      <c r="L461" s="84">
        <f t="shared" si="48"/>
        <v>0</v>
      </c>
      <c r="M461" s="84">
        <f t="shared" si="49"/>
        <v>2.488608482299334</v>
      </c>
      <c r="N461" s="84">
        <f t="shared" si="50"/>
        <v>5.2130553037171357</v>
      </c>
      <c r="O461" s="84">
        <f t="shared" si="51"/>
        <v>11.082474226804123</v>
      </c>
      <c r="P461" s="84">
        <f t="shared" si="47"/>
        <v>5.9335963182117029</v>
      </c>
    </row>
    <row r="462" spans="2:16">
      <c r="B462" s="55" t="s">
        <v>943</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46"/>
        <v>4.1091387245233397</v>
      </c>
      <c r="K462" s="55" t="str">
        <f t="shared" si="42"/>
        <v>week 51/13</v>
      </c>
      <c r="L462" s="84">
        <f t="shared" si="48"/>
        <v>0</v>
      </c>
      <c r="M462" s="84">
        <f t="shared" si="49"/>
        <v>1.2968804766912023</v>
      </c>
      <c r="N462" s="84">
        <f t="shared" si="50"/>
        <v>3.445149592021759</v>
      </c>
      <c r="O462" s="84">
        <f t="shared" si="51"/>
        <v>8.8273195876288657</v>
      </c>
      <c r="P462" s="84">
        <f t="shared" si="47"/>
        <v>4.1091387245233397</v>
      </c>
    </row>
    <row r="463" spans="2:16">
      <c r="B463" s="55" t="s">
        <v>944</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46"/>
        <v>4.8159105851413546</v>
      </c>
      <c r="K463" s="55" t="str">
        <f t="shared" si="42"/>
        <v>week 52/13</v>
      </c>
      <c r="L463" s="84">
        <f t="shared" si="48"/>
        <v>0</v>
      </c>
      <c r="M463" s="84">
        <f t="shared" si="49"/>
        <v>1.8927444794952681</v>
      </c>
      <c r="N463" s="84">
        <f t="shared" si="50"/>
        <v>4.0797824116047146</v>
      </c>
      <c r="O463" s="84">
        <f t="shared" si="51"/>
        <v>9.6005154639175263</v>
      </c>
      <c r="P463" s="84">
        <f t="shared" si="47"/>
        <v>4.8159105851413546</v>
      </c>
    </row>
    <row r="464" spans="2:16">
      <c r="B464" s="55" t="s">
        <v>945</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347</v>
      </c>
      <c r="J464" s="84">
        <f t="shared" si="46"/>
        <v>5.7034845496383957</v>
      </c>
      <c r="K464" s="55" t="str">
        <f t="shared" si="42"/>
        <v>week 01/14</v>
      </c>
      <c r="L464" s="84">
        <f t="shared" si="48"/>
        <v>0</v>
      </c>
      <c r="M464" s="84">
        <f t="shared" si="49"/>
        <v>1.6824395373291272</v>
      </c>
      <c r="N464" s="84">
        <f t="shared" si="50"/>
        <v>3.71713508612874</v>
      </c>
      <c r="O464" s="84">
        <f t="shared" si="51"/>
        <v>12.886597938144329</v>
      </c>
      <c r="P464" s="84">
        <f t="shared" si="47"/>
        <v>5.7034845496383957</v>
      </c>
    </row>
    <row r="465" spans="2:16">
      <c r="B465" s="55" t="s">
        <v>946</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46"/>
        <v>5.5226824457593686</v>
      </c>
      <c r="K465" s="55" t="str">
        <f t="shared" si="42"/>
        <v>week 02/14</v>
      </c>
      <c r="L465" s="84">
        <f t="shared" si="48"/>
        <v>0</v>
      </c>
      <c r="M465" s="84">
        <f t="shared" si="49"/>
        <v>1.717490361023484</v>
      </c>
      <c r="N465" s="84">
        <f t="shared" si="50"/>
        <v>3.943789664551224</v>
      </c>
      <c r="O465" s="84">
        <f t="shared" si="51"/>
        <v>12.886597938144329</v>
      </c>
      <c r="P465" s="84">
        <f t="shared" si="47"/>
        <v>5.5226824457593686</v>
      </c>
    </row>
    <row r="466" spans="2:16">
      <c r="B466" s="55" t="s">
        <v>947</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46"/>
        <v>5.2103879026955946</v>
      </c>
      <c r="K466" s="55" t="str">
        <f t="shared" si="42"/>
        <v>week 03/14</v>
      </c>
      <c r="L466" s="84">
        <f t="shared" si="48"/>
        <v>0</v>
      </c>
      <c r="M466" s="84">
        <f t="shared" si="49"/>
        <v>2.2082018927444795</v>
      </c>
      <c r="N466" s="84">
        <f t="shared" si="50"/>
        <v>3.762466001813237</v>
      </c>
      <c r="O466" s="84">
        <f t="shared" si="51"/>
        <v>11.146907216494846</v>
      </c>
      <c r="P466" s="84">
        <f t="shared" si="47"/>
        <v>5.2103879026955946</v>
      </c>
    </row>
    <row r="467" spans="2:16">
      <c r="B467" s="55" t="s">
        <v>948</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46"/>
        <v>5.0295857988165684</v>
      </c>
      <c r="K467" s="55" t="str">
        <f t="shared" si="42"/>
        <v>week 04/14</v>
      </c>
      <c r="L467" s="84">
        <f t="shared" si="48"/>
        <v>0</v>
      </c>
      <c r="M467" s="84">
        <f t="shared" si="49"/>
        <v>2.1030494216614093</v>
      </c>
      <c r="N467" s="84">
        <f t="shared" si="50"/>
        <v>4.3517679057116956</v>
      </c>
      <c r="O467" s="84">
        <f t="shared" si="51"/>
        <v>9.4716494845360817</v>
      </c>
      <c r="P467" s="84">
        <f t="shared" si="47"/>
        <v>5.0295857988165684</v>
      </c>
    </row>
    <row r="468" spans="2:16">
      <c r="B468" s="55" t="s">
        <v>949</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46"/>
        <v>4.9802761341222874</v>
      </c>
      <c r="K468" s="55" t="str">
        <f t="shared" si="42"/>
        <v>week 05/14</v>
      </c>
      <c r="L468" s="84">
        <f t="shared" si="48"/>
        <v>0</v>
      </c>
      <c r="M468" s="84">
        <f t="shared" si="49"/>
        <v>1.8576936558009114</v>
      </c>
      <c r="N468" s="84">
        <f t="shared" si="50"/>
        <v>3.9891205802357206</v>
      </c>
      <c r="O468" s="84">
        <f t="shared" si="51"/>
        <v>8.2474226804123703</v>
      </c>
      <c r="P468" s="84">
        <f t="shared" si="47"/>
        <v>4.9802761341222874</v>
      </c>
    </row>
    <row r="469" spans="2:16">
      <c r="B469" s="55" t="s">
        <v>950</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46"/>
        <v>5.6377383300460222</v>
      </c>
      <c r="K469" s="55" t="str">
        <f t="shared" si="42"/>
        <v>week 06/14</v>
      </c>
      <c r="L469" s="84">
        <f t="shared" si="48"/>
        <v>0</v>
      </c>
      <c r="M469" s="84">
        <f t="shared" si="49"/>
        <v>2.8391167192429023</v>
      </c>
      <c r="N469" s="84">
        <f t="shared" si="50"/>
        <v>4.1251133272892115</v>
      </c>
      <c r="O469" s="84">
        <f t="shared" si="51"/>
        <v>11.018041237113401</v>
      </c>
      <c r="P469" s="84">
        <f t="shared" si="47"/>
        <v>5.6377383300460222</v>
      </c>
    </row>
    <row r="470" spans="2:16">
      <c r="B470" s="55" t="s">
        <v>951</v>
      </c>
      <c r="C470" s="85">
        <f>Brazil!C444+China!C558+'South Africa'!C348+Australia!C546+Indonesia!C386+India!C316</f>
        <v>0</v>
      </c>
      <c r="D470" s="85">
        <f>Brazil!D444+China!D558+'South Africa'!D348+Australia!D546+Indonesia!D386+India!D316</f>
        <v>62</v>
      </c>
      <c r="E470" s="85">
        <f>Brazil!E444+China!E558+'South Africa'!E348+Australia!E546+Indonesia!E386+India!E316</f>
        <v>80</v>
      </c>
      <c r="F470" s="85">
        <f>Brazil!F444+China!F558+'South Africa'!F348+Australia!F546+Indonesia!F386+India!F316</f>
        <v>150</v>
      </c>
      <c r="G470" s="85">
        <f>Brazil!G444+Australia!G546</f>
        <v>0</v>
      </c>
      <c r="H470" s="85">
        <f>Brazil!H444+Australia!H546</f>
        <v>0</v>
      </c>
      <c r="I470" s="85">
        <f>Brazil!I444+China!G558+'South Africa'!G348+Australia!I546+Indonesia!G386+India!G316</f>
        <v>292</v>
      </c>
      <c r="J470" s="84">
        <f t="shared" si="46"/>
        <v>4.7994740302432604</v>
      </c>
      <c r="K470" s="55" t="str">
        <f t="shared" si="42"/>
        <v>week 07/14</v>
      </c>
      <c r="L470" s="84">
        <f t="shared" si="48"/>
        <v>0</v>
      </c>
      <c r="M470" s="84">
        <f t="shared" si="49"/>
        <v>2.1731510690501228</v>
      </c>
      <c r="N470" s="84">
        <f t="shared" si="50"/>
        <v>3.626473254759746</v>
      </c>
      <c r="O470" s="84">
        <f t="shared" si="51"/>
        <v>9.6649484536082486</v>
      </c>
      <c r="P470" s="84">
        <f t="shared" si="47"/>
        <v>4.7994740302432604</v>
      </c>
    </row>
    <row r="471" spans="2:16">
      <c r="B471" s="55" t="s">
        <v>952</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89</v>
      </c>
      <c r="F471" s="85">
        <f>Brazil!F445+China!F559+'South Africa'!F349+Australia!F547+Indonesia!F387+India!F317+'WC Canada'!F40</f>
        <v>147</v>
      </c>
      <c r="G471" s="85">
        <f>Brazil!G445+Australia!G547</f>
        <v>0</v>
      </c>
      <c r="H471" s="85">
        <f>Brazil!H445+Australia!H547</f>
        <v>0</v>
      </c>
      <c r="I471" s="85">
        <f>Brazil!I445+China!G559+'South Africa'!G349+Australia!I547+Indonesia!G387+India!G317+'WC Canada'!G40</f>
        <v>300</v>
      </c>
      <c r="J471" s="84">
        <f t="shared" si="46"/>
        <v>4.9309664694280082</v>
      </c>
      <c r="K471" s="55" t="str">
        <f t="shared" si="42"/>
        <v>week 08/14</v>
      </c>
      <c r="L471" s="84">
        <f t="shared" si="48"/>
        <v>0</v>
      </c>
      <c r="M471" s="84">
        <f t="shared" si="49"/>
        <v>2.2432527164388363</v>
      </c>
      <c r="N471" s="84">
        <f t="shared" si="50"/>
        <v>4.0344514959202176</v>
      </c>
      <c r="O471" s="84">
        <f t="shared" si="51"/>
        <v>9.4716494845360817</v>
      </c>
      <c r="P471" s="84">
        <f t="shared" si="47"/>
        <v>4.9309664694280082</v>
      </c>
    </row>
    <row r="472" spans="2:16">
      <c r="B472" s="55" t="s">
        <v>953</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46"/>
        <v>4.7666009204470745</v>
      </c>
      <c r="K472" s="55" t="str">
        <f t="shared" si="42"/>
        <v>week 09/14</v>
      </c>
      <c r="L472" s="84">
        <f t="shared" si="48"/>
        <v>0</v>
      </c>
      <c r="M472" s="84">
        <f t="shared" si="49"/>
        <v>2.3133543638275498</v>
      </c>
      <c r="N472" s="84">
        <f t="shared" si="50"/>
        <v>3.0825022665457844</v>
      </c>
      <c r="O472" s="84">
        <f t="shared" si="51"/>
        <v>9.9871134020618566</v>
      </c>
      <c r="P472" s="84">
        <f t="shared" si="47"/>
        <v>4.7666009204470745</v>
      </c>
    </row>
    <row r="473" spans="2:16">
      <c r="B473" s="55" t="s">
        <v>954</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46"/>
        <v>4.9638395792241949</v>
      </c>
      <c r="K473" s="55" t="str">
        <f t="shared" si="42"/>
        <v>week 10/14</v>
      </c>
      <c r="L473" s="84">
        <f t="shared" si="48"/>
        <v>0</v>
      </c>
      <c r="M473" s="84">
        <f t="shared" si="49"/>
        <v>2.3834560112162633</v>
      </c>
      <c r="N473" s="84">
        <f t="shared" si="50"/>
        <v>3.0825022665457844</v>
      </c>
      <c r="O473" s="84">
        <f t="shared" si="51"/>
        <v>10.373711340206187</v>
      </c>
      <c r="P473" s="84">
        <f t="shared" si="47"/>
        <v>4.9638395792241949</v>
      </c>
    </row>
    <row r="474" spans="2:16">
      <c r="B474" s="55" t="s">
        <v>955</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46"/>
        <v>4.4378698224852071</v>
      </c>
      <c r="K474" s="55" t="str">
        <f t="shared" si="42"/>
        <v>week 11/14</v>
      </c>
      <c r="L474" s="84">
        <f t="shared" si="48"/>
        <v>0</v>
      </c>
      <c r="M474" s="84">
        <f t="shared" si="49"/>
        <v>1.5071854188573433</v>
      </c>
      <c r="N474" s="84">
        <f t="shared" si="50"/>
        <v>4.3064369900271986</v>
      </c>
      <c r="O474" s="84">
        <f t="shared" si="51"/>
        <v>8.5051546391752577</v>
      </c>
      <c r="P474" s="84">
        <f t="shared" si="47"/>
        <v>4.4378698224852071</v>
      </c>
    </row>
    <row r="475" spans="2:16">
      <c r="B475" s="55" t="s">
        <v>956</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46"/>
        <v>4.7172912557527944</v>
      </c>
      <c r="K475" s="55" t="str">
        <f t="shared" si="42"/>
        <v>week 12/14</v>
      </c>
      <c r="L475" s="84">
        <f t="shared" si="48"/>
        <v>0</v>
      </c>
      <c r="M475" s="84">
        <f t="shared" si="49"/>
        <v>1.5772870662460567</v>
      </c>
      <c r="N475" s="84">
        <f t="shared" si="50"/>
        <v>3.626473254759746</v>
      </c>
      <c r="O475" s="84">
        <f t="shared" si="51"/>
        <v>10.438144329896907</v>
      </c>
      <c r="P475" s="84">
        <f t="shared" si="47"/>
        <v>4.7172912557527944</v>
      </c>
    </row>
    <row r="476" spans="2:16">
      <c r="B476" s="55" t="s">
        <v>957</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46"/>
        <v>4.5693622616699541</v>
      </c>
      <c r="K476" s="55" t="str">
        <f t="shared" si="42"/>
        <v>week 13/14</v>
      </c>
      <c r="L476" s="84">
        <f t="shared" si="48"/>
        <v>0</v>
      </c>
      <c r="M476" s="84">
        <f t="shared" si="49"/>
        <v>1.717490361023484</v>
      </c>
      <c r="N476" s="84">
        <f t="shared" si="50"/>
        <v>4.2157751586582046</v>
      </c>
      <c r="O476" s="84">
        <f t="shared" si="51"/>
        <v>8.7628865979381434</v>
      </c>
      <c r="P476" s="84">
        <f t="shared" si="47"/>
        <v>4.5693622616699541</v>
      </c>
    </row>
    <row r="477" spans="2:16">
      <c r="B477" s="55" t="s">
        <v>960</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46"/>
        <v>4.9309664694280082</v>
      </c>
      <c r="K477" s="55" t="str">
        <f t="shared" si="42"/>
        <v>week 14/14</v>
      </c>
      <c r="L477" s="84">
        <f t="shared" si="48"/>
        <v>0</v>
      </c>
      <c r="M477" s="84">
        <f t="shared" si="49"/>
        <v>1.5772870662460567</v>
      </c>
      <c r="N477" s="84">
        <f t="shared" si="50"/>
        <v>4.4424297370806896</v>
      </c>
      <c r="O477" s="84">
        <f t="shared" si="51"/>
        <v>10.115979381443299</v>
      </c>
      <c r="P477" s="84">
        <f t="shared" si="47"/>
        <v>4.9309664694280082</v>
      </c>
    </row>
    <row r="478" spans="2:16">
      <c r="B478" s="55" t="s">
        <v>962</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52">I478/6084*100</f>
        <v>4.0598290598290596</v>
      </c>
      <c r="K478" s="55" t="str">
        <f t="shared" si="42"/>
        <v>week 15/14</v>
      </c>
      <c r="L478" s="84">
        <f t="shared" si="48"/>
        <v>0</v>
      </c>
      <c r="M478" s="84">
        <f t="shared" si="49"/>
        <v>1.4721345951629863</v>
      </c>
      <c r="N478" s="84">
        <f t="shared" si="50"/>
        <v>3.762466001813237</v>
      </c>
      <c r="O478" s="84">
        <f t="shared" si="51"/>
        <v>7.8608247422680408</v>
      </c>
      <c r="P478" s="84">
        <f t="shared" ref="P478:P509" si="53">I478/6084*100</f>
        <v>4.0598290598290596</v>
      </c>
    </row>
    <row r="479" spans="2:16">
      <c r="B479" s="55" t="s">
        <v>964</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52"/>
        <v>5.144641683103222</v>
      </c>
      <c r="K479" s="55" t="str">
        <f t="shared" si="42"/>
        <v>week 16/14</v>
      </c>
      <c r="L479" s="84">
        <f t="shared" ref="L479:L510" si="54">C479/2853*100</f>
        <v>0</v>
      </c>
      <c r="M479" s="84">
        <f t="shared" ref="M479:M510" si="55">D479/2853*100</f>
        <v>2.1731510690501228</v>
      </c>
      <c r="N479" s="84">
        <f t="shared" ref="N479:N510" si="56">E479/2206*100</f>
        <v>4.4877606527651857</v>
      </c>
      <c r="O479" s="84">
        <f t="shared" ref="O479:O510" si="57">F479/1552*100</f>
        <v>9.7938144329896915</v>
      </c>
      <c r="P479" s="84">
        <f t="shared" si="53"/>
        <v>5.144641683103222</v>
      </c>
    </row>
    <row r="480" spans="2:16">
      <c r="B480" s="55" t="s">
        <v>966</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52"/>
        <v>5.588428665351743</v>
      </c>
      <c r="K480" s="55" t="str">
        <f t="shared" si="42"/>
        <v>week 17/14</v>
      </c>
      <c r="L480" s="84">
        <f t="shared" si="54"/>
        <v>0</v>
      </c>
      <c r="M480" s="84">
        <f t="shared" si="55"/>
        <v>2.2432527164388363</v>
      </c>
      <c r="N480" s="84">
        <f t="shared" si="56"/>
        <v>5.3943789664551227</v>
      </c>
      <c r="O480" s="84">
        <f t="shared" si="57"/>
        <v>10.115979381443299</v>
      </c>
      <c r="P480" s="84">
        <f t="shared" si="53"/>
        <v>5.588428665351743</v>
      </c>
    </row>
    <row r="481" spans="2:16">
      <c r="B481" s="55" t="s">
        <v>969</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52"/>
        <v>4.8323471400394471</v>
      </c>
      <c r="K481" s="55" t="str">
        <f t="shared" si="42"/>
        <v>week 18/14</v>
      </c>
      <c r="L481" s="84">
        <f t="shared" si="54"/>
        <v>0</v>
      </c>
      <c r="M481" s="84">
        <f t="shared" si="55"/>
        <v>1.7525411847178409</v>
      </c>
      <c r="N481" s="84">
        <f t="shared" si="56"/>
        <v>3.762466001813237</v>
      </c>
      <c r="O481" s="84">
        <f t="shared" si="57"/>
        <v>10.373711340206187</v>
      </c>
      <c r="P481" s="84">
        <f t="shared" si="53"/>
        <v>4.8323471400394471</v>
      </c>
    </row>
    <row r="482" spans="2:16">
      <c r="B482" s="55" t="s">
        <v>971</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52"/>
        <v>5.1282051282051277</v>
      </c>
      <c r="K482" s="55" t="str">
        <f t="shared" si="42"/>
        <v>week 19/14</v>
      </c>
      <c r="L482" s="84">
        <f t="shared" si="54"/>
        <v>0</v>
      </c>
      <c r="M482" s="84">
        <f t="shared" si="55"/>
        <v>1.4721345951629863</v>
      </c>
      <c r="N482" s="84">
        <f t="shared" si="56"/>
        <v>3.8531278331822301</v>
      </c>
      <c r="O482" s="84">
        <f t="shared" si="57"/>
        <v>11.920103092783506</v>
      </c>
      <c r="P482" s="84">
        <f t="shared" si="53"/>
        <v>5.1282051282051277</v>
      </c>
    </row>
    <row r="483" spans="2:16">
      <c r="B483" s="55" t="s">
        <v>974</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52"/>
        <v>5.8349769888231426</v>
      </c>
      <c r="K483" s="55" t="str">
        <f t="shared" si="42"/>
        <v>week 20/14</v>
      </c>
      <c r="L483" s="84">
        <f t="shared" si="54"/>
        <v>0</v>
      </c>
      <c r="M483" s="84">
        <f t="shared" si="55"/>
        <v>1.9628461268839819</v>
      </c>
      <c r="N483" s="84">
        <f t="shared" si="56"/>
        <v>4.7144152311876697</v>
      </c>
      <c r="O483" s="84">
        <f t="shared" si="57"/>
        <v>12.564432989690722</v>
      </c>
      <c r="P483" s="84">
        <f t="shared" si="53"/>
        <v>5.8349769888231426</v>
      </c>
    </row>
    <row r="484" spans="2:16">
      <c r="B484" s="55" t="s">
        <v>975</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52"/>
        <v>5.4076265614727159</v>
      </c>
      <c r="K484" s="55" t="str">
        <f t="shared" si="42"/>
        <v>week 21/14</v>
      </c>
      <c r="L484" s="84">
        <f t="shared" si="54"/>
        <v>0</v>
      </c>
      <c r="M484" s="84">
        <f t="shared" si="55"/>
        <v>2.1030494216614093</v>
      </c>
      <c r="N484" s="84">
        <f t="shared" si="56"/>
        <v>4.1704442429737076</v>
      </c>
      <c r="O484" s="84">
        <f t="shared" si="57"/>
        <v>11.404639175257731</v>
      </c>
      <c r="P484" s="84">
        <f t="shared" si="53"/>
        <v>5.4076265614727159</v>
      </c>
    </row>
    <row r="485" spans="2:16">
      <c r="B485" s="55" t="s">
        <v>980</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52"/>
        <v>4.9145299145299148</v>
      </c>
      <c r="K485" s="55" t="str">
        <f t="shared" si="42"/>
        <v>week 22/14</v>
      </c>
      <c r="L485" s="84">
        <f t="shared" si="54"/>
        <v>0</v>
      </c>
      <c r="M485" s="84">
        <f t="shared" si="55"/>
        <v>1.8226428321065544</v>
      </c>
      <c r="N485" s="84">
        <f t="shared" si="56"/>
        <v>3.8531278331822301</v>
      </c>
      <c r="O485" s="84">
        <f t="shared" si="57"/>
        <v>10.373711340206187</v>
      </c>
      <c r="P485" s="84">
        <f t="shared" si="53"/>
        <v>4.9145299145299148</v>
      </c>
    </row>
    <row r="486" spans="2:16">
      <c r="B486" s="55" t="s">
        <v>982</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52"/>
        <v>4.8980933596318215</v>
      </c>
      <c r="K486" s="55" t="str">
        <f t="shared" si="42"/>
        <v>week 23/14</v>
      </c>
      <c r="L486" s="84">
        <f t="shared" si="54"/>
        <v>0</v>
      </c>
      <c r="M486" s="84">
        <f t="shared" si="55"/>
        <v>1.4370837714686295</v>
      </c>
      <c r="N486" s="84">
        <f t="shared" si="56"/>
        <v>4.4424297370806896</v>
      </c>
      <c r="O486" s="84">
        <f t="shared" si="57"/>
        <v>10.244845360824742</v>
      </c>
      <c r="P486" s="84">
        <f t="shared" si="53"/>
        <v>4.8980933596318215</v>
      </c>
    </row>
    <row r="487" spans="2:16">
      <c r="B487" s="55" t="s">
        <v>983</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52"/>
        <v>5.3418803418803416</v>
      </c>
      <c r="K487" s="55" t="str">
        <f t="shared" si="42"/>
        <v>week 24/14</v>
      </c>
      <c r="L487" s="84">
        <f t="shared" si="54"/>
        <v>0</v>
      </c>
      <c r="M487" s="84">
        <f t="shared" si="55"/>
        <v>1.717490361023484</v>
      </c>
      <c r="N487" s="84">
        <f t="shared" si="56"/>
        <v>4.6237533998186766</v>
      </c>
      <c r="O487" s="84">
        <f t="shared" si="57"/>
        <v>10.824742268041238</v>
      </c>
      <c r="P487" s="84">
        <f t="shared" si="53"/>
        <v>5.3418803418803416</v>
      </c>
    </row>
    <row r="488" spans="2:16">
      <c r="B488" s="55" t="s">
        <v>985</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52"/>
        <v>4.9638395792241949</v>
      </c>
      <c r="K488" s="55" t="str">
        <f t="shared" si="42"/>
        <v>week 25/14</v>
      </c>
      <c r="L488" s="84">
        <f t="shared" si="54"/>
        <v>0</v>
      </c>
      <c r="M488" s="84">
        <f t="shared" si="55"/>
        <v>1.7875920084121977</v>
      </c>
      <c r="N488" s="84">
        <f t="shared" si="56"/>
        <v>4.4424297370806896</v>
      </c>
      <c r="O488" s="84">
        <f t="shared" si="57"/>
        <v>9.4716494845360817</v>
      </c>
      <c r="P488" s="84">
        <f t="shared" si="53"/>
        <v>4.9638395792241949</v>
      </c>
    </row>
    <row r="489" spans="2:16">
      <c r="B489" s="55" t="s">
        <v>987</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52"/>
        <v>6.0815253122945432</v>
      </c>
      <c r="K489" s="55" t="str">
        <f t="shared" si="42"/>
        <v>week 26/14</v>
      </c>
      <c r="L489" s="84">
        <f t="shared" si="54"/>
        <v>0</v>
      </c>
      <c r="M489" s="84">
        <f t="shared" si="55"/>
        <v>2.2432527164388363</v>
      </c>
      <c r="N489" s="84">
        <f t="shared" si="56"/>
        <v>5.8023572076155938</v>
      </c>
      <c r="O489" s="84">
        <f t="shared" si="57"/>
        <v>11.146907216494846</v>
      </c>
      <c r="P489" s="84">
        <f t="shared" si="53"/>
        <v>6.0815253122945432</v>
      </c>
    </row>
    <row r="490" spans="2:16">
      <c r="B490" s="55" t="s">
        <v>989</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52"/>
        <v>5.4733727810650894</v>
      </c>
      <c r="K490" s="55" t="str">
        <f t="shared" si="42"/>
        <v>week 27/14</v>
      </c>
      <c r="L490" s="84">
        <f t="shared" si="54"/>
        <v>0</v>
      </c>
      <c r="M490" s="84">
        <f t="shared" si="55"/>
        <v>1.7525411847178409</v>
      </c>
      <c r="N490" s="84">
        <f t="shared" si="56"/>
        <v>5.8930190389845878</v>
      </c>
      <c r="O490" s="84">
        <f t="shared" si="57"/>
        <v>9.3427835051546388</v>
      </c>
      <c r="P490" s="84">
        <f t="shared" si="53"/>
        <v>5.4733727810650894</v>
      </c>
    </row>
    <row r="491" spans="2:16">
      <c r="B491" s="55" t="s">
        <v>992</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52"/>
        <v>5.2761341222879681</v>
      </c>
      <c r="K491" s="55" t="str">
        <f t="shared" si="42"/>
        <v>week 28/14</v>
      </c>
      <c r="L491" s="84">
        <f t="shared" si="54"/>
        <v>0</v>
      </c>
      <c r="M491" s="84">
        <f t="shared" si="55"/>
        <v>1.5071854188573433</v>
      </c>
      <c r="N491" s="84">
        <f t="shared" si="56"/>
        <v>4.9410698096101537</v>
      </c>
      <c r="O491" s="84">
        <f t="shared" si="57"/>
        <v>10.438144329896907</v>
      </c>
      <c r="P491" s="84">
        <f t="shared" si="53"/>
        <v>5.2761341222879681</v>
      </c>
    </row>
    <row r="492" spans="2:16">
      <c r="B492" s="55" t="s">
        <v>993</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52"/>
        <v>5.2925706771860623</v>
      </c>
      <c r="K492" s="55" t="str">
        <f t="shared" si="42"/>
        <v>week 29/14</v>
      </c>
      <c r="L492" s="84">
        <f t="shared" si="54"/>
        <v>0</v>
      </c>
      <c r="M492" s="84">
        <f t="shared" si="55"/>
        <v>2.3834560112162633</v>
      </c>
      <c r="N492" s="84">
        <f t="shared" si="56"/>
        <v>4.3970988213961917</v>
      </c>
      <c r="O492" s="84">
        <f t="shared" si="57"/>
        <v>10.18041237113402</v>
      </c>
      <c r="P492" s="84">
        <f t="shared" si="53"/>
        <v>5.2925706771860623</v>
      </c>
    </row>
    <row r="493" spans="2:16">
      <c r="B493" s="55" t="s">
        <v>996</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52"/>
        <v>6.2952005259697579</v>
      </c>
      <c r="K493" s="55" t="str">
        <f t="shared" si="42"/>
        <v>week 30/14</v>
      </c>
      <c r="L493" s="84">
        <f t="shared" si="54"/>
        <v>0</v>
      </c>
      <c r="M493" s="84">
        <f t="shared" si="55"/>
        <v>2.8040658955485456</v>
      </c>
      <c r="N493" s="84">
        <f t="shared" si="56"/>
        <v>5.5303717135086128</v>
      </c>
      <c r="O493" s="84">
        <f t="shared" si="57"/>
        <v>11.469072164948454</v>
      </c>
      <c r="P493" s="84">
        <f t="shared" si="53"/>
        <v>6.2952005259697579</v>
      </c>
    </row>
    <row r="494" spans="2:16">
      <c r="B494" s="55" t="s">
        <v>998</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52"/>
        <v>6.0486522024983564</v>
      </c>
      <c r="K494" s="55" t="str">
        <f t="shared" si="42"/>
        <v>week 31/14</v>
      </c>
      <c r="L494" s="84">
        <f t="shared" si="54"/>
        <v>0</v>
      </c>
      <c r="M494" s="84">
        <f t="shared" si="55"/>
        <v>1.7875920084121977</v>
      </c>
      <c r="N494" s="84">
        <f t="shared" si="56"/>
        <v>5.6663644605621029</v>
      </c>
      <c r="O494" s="84">
        <f t="shared" si="57"/>
        <v>12.371134020618557</v>
      </c>
      <c r="P494" s="84">
        <f t="shared" si="53"/>
        <v>6.0486522024983564</v>
      </c>
    </row>
    <row r="495" spans="2:16">
      <c r="B495" s="55" t="s">
        <v>1000</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52"/>
        <v>5.1117685733070353</v>
      </c>
      <c r="K495" s="55" t="str">
        <f t="shared" si="42"/>
        <v>week 32/14</v>
      </c>
      <c r="L495" s="84">
        <f t="shared" si="54"/>
        <v>0</v>
      </c>
      <c r="M495" s="84">
        <f t="shared" si="55"/>
        <v>1.7875920084121977</v>
      </c>
      <c r="N495" s="84">
        <f t="shared" si="56"/>
        <v>4.4877606527651857</v>
      </c>
      <c r="O495" s="84">
        <f t="shared" si="57"/>
        <v>10.373711340206187</v>
      </c>
      <c r="P495" s="84">
        <f t="shared" si="53"/>
        <v>5.1117685733070353</v>
      </c>
    </row>
    <row r="496" spans="2:16">
      <c r="B496" s="55" t="s">
        <v>1003</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52"/>
        <v>5.1775147928994087</v>
      </c>
      <c r="K496" s="55" t="str">
        <f t="shared" si="42"/>
        <v>week 33/14</v>
      </c>
      <c r="L496" s="84">
        <f t="shared" si="54"/>
        <v>0</v>
      </c>
      <c r="M496" s="84">
        <f t="shared" si="55"/>
        <v>1.8226428321065544</v>
      </c>
      <c r="N496" s="84">
        <f t="shared" si="56"/>
        <v>4.7597461468721667</v>
      </c>
      <c r="O496" s="84">
        <f t="shared" si="57"/>
        <v>10.18041237113402</v>
      </c>
      <c r="P496" s="84">
        <f t="shared" si="53"/>
        <v>5.1775147928994087</v>
      </c>
    </row>
    <row r="497" spans="2:16">
      <c r="B497" s="55" t="s">
        <v>1004</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52"/>
        <v>5.3254437869822491</v>
      </c>
      <c r="K497" s="55" t="str">
        <f t="shared" si="42"/>
        <v>week 34/14</v>
      </c>
      <c r="L497" s="84">
        <f t="shared" si="54"/>
        <v>0</v>
      </c>
      <c r="M497" s="84">
        <f t="shared" si="55"/>
        <v>1.6824395373291272</v>
      </c>
      <c r="N497" s="84">
        <f t="shared" si="56"/>
        <v>5.1223934723481417</v>
      </c>
      <c r="O497" s="84">
        <f t="shared" si="57"/>
        <v>10.631443298969073</v>
      </c>
      <c r="P497" s="84">
        <f t="shared" si="53"/>
        <v>5.3254437869822491</v>
      </c>
    </row>
    <row r="498" spans="2:16">
      <c r="B498" s="55" t="s">
        <v>1005</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52"/>
        <v>5.3090072320841548</v>
      </c>
      <c r="K498" s="55" t="str">
        <f t="shared" ref="K498:K547" si="58">B498</f>
        <v>week 35/14</v>
      </c>
      <c r="L498" s="84">
        <f t="shared" si="54"/>
        <v>0</v>
      </c>
      <c r="M498" s="84">
        <f t="shared" si="55"/>
        <v>1.9978969505783386</v>
      </c>
      <c r="N498" s="84">
        <f t="shared" si="56"/>
        <v>5.7116953762466007</v>
      </c>
      <c r="O498" s="84">
        <f t="shared" si="57"/>
        <v>9.6649484536082486</v>
      </c>
      <c r="P498" s="84">
        <f t="shared" si="53"/>
        <v>5.3090072320841548</v>
      </c>
    </row>
    <row r="499" spans="2:16">
      <c r="B499" s="55" t="s">
        <v>1008</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52"/>
        <v>5.5719921104536487</v>
      </c>
      <c r="K499" s="55" t="str">
        <f t="shared" si="58"/>
        <v>week 36/14</v>
      </c>
      <c r="L499" s="84">
        <f t="shared" si="54"/>
        <v>0</v>
      </c>
      <c r="M499" s="84">
        <f t="shared" si="55"/>
        <v>1.5422362425517</v>
      </c>
      <c r="N499" s="84">
        <f t="shared" si="56"/>
        <v>6.2556663644605619</v>
      </c>
      <c r="O499" s="84">
        <f t="shared" si="57"/>
        <v>10.115979381443299</v>
      </c>
      <c r="P499" s="84">
        <f t="shared" si="53"/>
        <v>5.5719921104536487</v>
      </c>
    </row>
    <row r="500" spans="2:16">
      <c r="B500" s="55" t="s">
        <v>1010</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52"/>
        <v>6.5417488494411575</v>
      </c>
      <c r="K500" s="55" t="str">
        <f t="shared" si="58"/>
        <v>week 37/14</v>
      </c>
      <c r="L500" s="84">
        <f t="shared" si="54"/>
        <v>0</v>
      </c>
      <c r="M500" s="84">
        <f t="shared" si="55"/>
        <v>2.6288117770767614</v>
      </c>
      <c r="N500" s="84">
        <f t="shared" si="56"/>
        <v>6.7089755213055309</v>
      </c>
      <c r="O500" s="84">
        <f t="shared" si="57"/>
        <v>11.275773195876289</v>
      </c>
      <c r="P500" s="84">
        <f t="shared" si="53"/>
        <v>6.5417488494411575</v>
      </c>
    </row>
    <row r="501" spans="2:16">
      <c r="B501" s="55" t="s">
        <v>1012</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52"/>
        <v>7.1499013806706122</v>
      </c>
      <c r="K501" s="55" t="str">
        <f t="shared" si="58"/>
        <v>week 38/14</v>
      </c>
      <c r="L501" s="84">
        <f t="shared" si="54"/>
        <v>0</v>
      </c>
      <c r="M501" s="84">
        <f t="shared" si="55"/>
        <v>2.8391167192429023</v>
      </c>
      <c r="N501" s="84">
        <f t="shared" si="56"/>
        <v>7.252946509519492</v>
      </c>
      <c r="O501" s="84">
        <f t="shared" si="57"/>
        <v>12.5</v>
      </c>
      <c r="P501" s="84">
        <f t="shared" si="53"/>
        <v>7.1499013806706122</v>
      </c>
    </row>
    <row r="502" spans="2:16">
      <c r="B502" s="55" t="s">
        <v>1014</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52"/>
        <v>7.0512820512820511</v>
      </c>
      <c r="K502" s="55" t="str">
        <f t="shared" si="58"/>
        <v>week 39/14</v>
      </c>
      <c r="L502" s="84">
        <f t="shared" si="54"/>
        <v>0</v>
      </c>
      <c r="M502" s="84">
        <f t="shared" si="55"/>
        <v>2.3834560112162633</v>
      </c>
      <c r="N502" s="84">
        <f t="shared" si="56"/>
        <v>7.3436083408884851</v>
      </c>
      <c r="O502" s="84">
        <f t="shared" si="57"/>
        <v>10.56701030927835</v>
      </c>
      <c r="P502" s="84">
        <f t="shared" si="53"/>
        <v>7.0512820512820511</v>
      </c>
    </row>
    <row r="503" spans="2:16">
      <c r="B503" s="55" t="s">
        <v>1015</v>
      </c>
      <c r="C503" s="85">
        <f>Brazil!C477+China!C591+'South Africa'!C381+Australia!C579+Indonesia!C419+India!C349+'WC Canada'!C72</f>
        <v>0</v>
      </c>
      <c r="D503" s="85">
        <f>Brazil!D477+China!D591+'South Africa'!D381+Australia!D579+Indonesia!D419+India!D349+'WC Canada'!D72</f>
        <v>30</v>
      </c>
      <c r="E503" s="85">
        <f>Brazil!E477+China!E591+'South Africa'!E381+Australia!E579+Indonesia!E419+India!E349+'WC Canada'!E72</f>
        <v>133</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329</v>
      </c>
      <c r="J503" s="84">
        <f t="shared" si="52"/>
        <v>5.4076265614727159</v>
      </c>
      <c r="K503" s="55" t="str">
        <f t="shared" si="58"/>
        <v>week 40/14</v>
      </c>
      <c r="L503" s="84">
        <f t="shared" si="54"/>
        <v>0</v>
      </c>
      <c r="M503" s="84">
        <f t="shared" si="55"/>
        <v>1.0515247108307046</v>
      </c>
      <c r="N503" s="84">
        <f t="shared" si="56"/>
        <v>6.0290117860380779</v>
      </c>
      <c r="O503" s="84">
        <f t="shared" si="57"/>
        <v>10.56701030927835</v>
      </c>
      <c r="P503" s="84">
        <f t="shared" si="53"/>
        <v>5.4076265614727159</v>
      </c>
    </row>
    <row r="504" spans="2:16">
      <c r="B504" s="55" t="s">
        <v>1018</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52"/>
        <v>4.9967126890203817</v>
      </c>
      <c r="K504" s="55" t="str">
        <f t="shared" si="58"/>
        <v>week 41/14</v>
      </c>
      <c r="L504" s="84">
        <f t="shared" si="54"/>
        <v>0</v>
      </c>
      <c r="M504" s="84">
        <f t="shared" si="55"/>
        <v>1.6824395373291272</v>
      </c>
      <c r="N504" s="84">
        <f t="shared" si="56"/>
        <v>5.0770625566636447</v>
      </c>
      <c r="O504" s="84">
        <f t="shared" si="57"/>
        <v>9.2783505154639183</v>
      </c>
      <c r="P504" s="84">
        <f t="shared" si="53"/>
        <v>4.9967126890203817</v>
      </c>
    </row>
    <row r="505" spans="2:16">
      <c r="B505" s="55" t="s">
        <v>1019</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52"/>
        <v>5.2596975673898756</v>
      </c>
      <c r="K505" s="55" t="str">
        <f t="shared" si="58"/>
        <v>week 42/14</v>
      </c>
      <c r="L505" s="84">
        <f t="shared" si="54"/>
        <v>0</v>
      </c>
      <c r="M505" s="84">
        <f t="shared" si="55"/>
        <v>1.4721345951629863</v>
      </c>
      <c r="N505" s="84">
        <f t="shared" si="56"/>
        <v>4.9864007252946516</v>
      </c>
      <c r="O505" s="84">
        <f t="shared" si="57"/>
        <v>10.824742268041238</v>
      </c>
      <c r="P505" s="84">
        <f t="shared" si="53"/>
        <v>5.2596975673898756</v>
      </c>
    </row>
    <row r="506" spans="2:16">
      <c r="B506" s="55" t="s">
        <v>1022</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52"/>
        <v>5.4404996712689027</v>
      </c>
      <c r="K506" s="55" t="str">
        <f t="shared" si="58"/>
        <v>week 43/14</v>
      </c>
      <c r="L506" s="84">
        <f t="shared" si="54"/>
        <v>0</v>
      </c>
      <c r="M506" s="84">
        <f t="shared" si="55"/>
        <v>1.7525411847178409</v>
      </c>
      <c r="N506" s="84">
        <f t="shared" si="56"/>
        <v>5.8476881233000908</v>
      </c>
      <c r="O506" s="84">
        <f t="shared" si="57"/>
        <v>10.438144329896907</v>
      </c>
      <c r="P506" s="84">
        <f t="shared" si="53"/>
        <v>5.4404996712689027</v>
      </c>
    </row>
    <row r="507" spans="2:16">
      <c r="B507" s="55" t="s">
        <v>1024</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52"/>
        <v>6.1143984220907299</v>
      </c>
      <c r="K507" s="55" t="str">
        <f t="shared" si="58"/>
        <v>week 44/14</v>
      </c>
      <c r="L507" s="84">
        <f t="shared" si="54"/>
        <v>0</v>
      </c>
      <c r="M507" s="84">
        <f t="shared" si="55"/>
        <v>2.5587101296880475</v>
      </c>
      <c r="N507" s="84">
        <f t="shared" si="56"/>
        <v>6.8449682683590209</v>
      </c>
      <c r="O507" s="84">
        <f t="shared" si="57"/>
        <v>10.438144329896907</v>
      </c>
      <c r="P507" s="84">
        <f t="shared" si="53"/>
        <v>6.1143984220907299</v>
      </c>
    </row>
    <row r="508" spans="2:16">
      <c r="B508" s="55" t="s">
        <v>1025</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52"/>
        <v>6.3445101906640362</v>
      </c>
      <c r="K508" s="55" t="str">
        <f t="shared" si="58"/>
        <v>week 45/14</v>
      </c>
      <c r="L508" s="84">
        <f t="shared" si="54"/>
        <v>0</v>
      </c>
      <c r="M508" s="84">
        <f t="shared" si="55"/>
        <v>2.488608482299334</v>
      </c>
      <c r="N508" s="84">
        <f t="shared" si="56"/>
        <v>6.663644605621033</v>
      </c>
      <c r="O508" s="84">
        <f t="shared" si="57"/>
        <v>10.824742268041238</v>
      </c>
      <c r="P508" s="84">
        <f t="shared" si="53"/>
        <v>6.3445101906640362</v>
      </c>
    </row>
    <row r="509" spans="2:16">
      <c r="B509" s="55" t="s">
        <v>1028</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52"/>
        <v>6.4266929651545039</v>
      </c>
      <c r="K509" s="55" t="str">
        <f t="shared" si="58"/>
        <v>week 46/14</v>
      </c>
      <c r="L509" s="84">
        <f t="shared" si="54"/>
        <v>0</v>
      </c>
      <c r="M509" s="84">
        <f t="shared" si="55"/>
        <v>2.0679985979670521</v>
      </c>
      <c r="N509" s="84">
        <f t="shared" si="56"/>
        <v>6.8902991840435179</v>
      </c>
      <c r="O509" s="84">
        <f t="shared" si="57"/>
        <v>11.597938144329897</v>
      </c>
      <c r="P509" s="84">
        <f t="shared" si="53"/>
        <v>6.4266929651545039</v>
      </c>
    </row>
    <row r="510" spans="2:16">
      <c r="B510" s="55" t="s">
        <v>1030</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59">I510/6084*100</f>
        <v>5.982905982905983</v>
      </c>
      <c r="K510" s="55" t="str">
        <f t="shared" si="58"/>
        <v>week 47/14</v>
      </c>
      <c r="L510" s="84">
        <f t="shared" si="54"/>
        <v>0</v>
      </c>
      <c r="M510" s="84">
        <f t="shared" si="55"/>
        <v>2.138100245355766</v>
      </c>
      <c r="N510" s="84">
        <f t="shared" si="56"/>
        <v>5.6663644605621029</v>
      </c>
      <c r="O510" s="84">
        <f t="shared" si="57"/>
        <v>11.469072164948454</v>
      </c>
      <c r="P510" s="84">
        <f t="shared" ref="P510:P524" si="60">I510/6084*100</f>
        <v>5.982905982905983</v>
      </c>
    </row>
    <row r="511" spans="2:16">
      <c r="B511" s="55" t="s">
        <v>1032</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59"/>
        <v>5.8021038790269559</v>
      </c>
      <c r="K511" s="55" t="str">
        <f t="shared" si="58"/>
        <v>week 48/14</v>
      </c>
      <c r="L511" s="84">
        <f t="shared" ref="L511:L524" si="61">C511/2853*100</f>
        <v>0</v>
      </c>
      <c r="M511" s="84">
        <f t="shared" ref="M511:M524" si="62">D511/2853*100</f>
        <v>1.6824395373291272</v>
      </c>
      <c r="N511" s="84">
        <f t="shared" ref="N511:N524" si="63">E511/2206*100</f>
        <v>5.3037171350861287</v>
      </c>
      <c r="O511" s="84">
        <f t="shared" ref="O511:O524" si="64">F511/1552*100</f>
        <v>12.11340206185567</v>
      </c>
      <c r="P511" s="84">
        <f t="shared" si="60"/>
        <v>5.8021038790269559</v>
      </c>
    </row>
    <row r="512" spans="2:16">
      <c r="B512" s="55" t="s">
        <v>1034</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59"/>
        <v>6.0322156476002631</v>
      </c>
      <c r="K512" s="55" t="str">
        <f t="shared" si="58"/>
        <v>week 49/14</v>
      </c>
      <c r="L512" s="84">
        <f t="shared" si="61"/>
        <v>0</v>
      </c>
      <c r="M512" s="84">
        <f t="shared" si="62"/>
        <v>1.7875920084121977</v>
      </c>
      <c r="N512" s="84">
        <f t="shared" si="63"/>
        <v>5.5757026291931098</v>
      </c>
      <c r="O512" s="84">
        <f t="shared" si="64"/>
        <v>12.435567010309278</v>
      </c>
      <c r="P512" s="84">
        <f t="shared" si="60"/>
        <v>6.0322156476002631</v>
      </c>
    </row>
    <row r="513" spans="2:16">
      <c r="B513" s="55" t="s">
        <v>1036</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59"/>
        <v>6.1308349769888233</v>
      </c>
      <c r="K513" s="55" t="str">
        <f t="shared" si="58"/>
        <v>week 50/14</v>
      </c>
      <c r="L513" s="84">
        <f t="shared" si="61"/>
        <v>0</v>
      </c>
      <c r="M513" s="84">
        <f t="shared" si="62"/>
        <v>2.0679985979670521</v>
      </c>
      <c r="N513" s="84">
        <f t="shared" si="63"/>
        <v>5.4850407978241158</v>
      </c>
      <c r="O513" s="84">
        <f t="shared" si="64"/>
        <v>12.435567010309278</v>
      </c>
      <c r="P513" s="84">
        <f t="shared" si="60"/>
        <v>6.1308349769888233</v>
      </c>
    </row>
    <row r="514" spans="2:16">
      <c r="B514" s="55" t="s">
        <v>1038</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59"/>
        <v>6.3445101906640362</v>
      </c>
      <c r="K514" s="55" t="str">
        <f t="shared" si="58"/>
        <v>week 51/14</v>
      </c>
      <c r="L514" s="84">
        <f t="shared" si="61"/>
        <v>0</v>
      </c>
      <c r="M514" s="84">
        <f t="shared" si="62"/>
        <v>1.4721345951629863</v>
      </c>
      <c r="N514" s="84">
        <f t="shared" si="63"/>
        <v>6.7089755213055309</v>
      </c>
      <c r="O514" s="84">
        <f t="shared" si="64"/>
        <v>12.628865979381443</v>
      </c>
      <c r="P514" s="84">
        <f t="shared" si="60"/>
        <v>6.3445101906640362</v>
      </c>
    </row>
    <row r="515" spans="2:16">
      <c r="B515" s="55" t="s">
        <v>1040</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59"/>
        <v>7.5608152531229464</v>
      </c>
      <c r="K515" s="55" t="str">
        <f t="shared" si="58"/>
        <v>week 52/14</v>
      </c>
      <c r="L515" s="84">
        <f t="shared" si="61"/>
        <v>0</v>
      </c>
      <c r="M515" s="84">
        <f t="shared" si="62"/>
        <v>2.3484051875219065</v>
      </c>
      <c r="N515" s="84">
        <f t="shared" si="63"/>
        <v>8.4315503173164092</v>
      </c>
      <c r="O515" s="84">
        <f t="shared" si="64"/>
        <v>13.337628865979381</v>
      </c>
      <c r="P515" s="84">
        <f t="shared" si="60"/>
        <v>7.5608152531229464</v>
      </c>
    </row>
    <row r="516" spans="2:16">
      <c r="B516" s="55" t="s">
        <v>1043</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59"/>
        <v>6.4924391847468774</v>
      </c>
      <c r="K516" s="55" t="str">
        <f t="shared" si="58"/>
        <v>week 1/15</v>
      </c>
      <c r="L516" s="84">
        <f t="shared" si="61"/>
        <v>0</v>
      </c>
      <c r="M516" s="84">
        <f t="shared" si="62"/>
        <v>1.9628461268839819</v>
      </c>
      <c r="N516" s="84">
        <f t="shared" si="63"/>
        <v>6.3916591115140529</v>
      </c>
      <c r="O516" s="84">
        <f t="shared" si="64"/>
        <v>12.757731958762886</v>
      </c>
      <c r="P516" s="84">
        <f t="shared" si="60"/>
        <v>6.4924391847468774</v>
      </c>
    </row>
    <row r="517" spans="2:16">
      <c r="B517" s="55" t="s">
        <v>1046</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59"/>
        <v>5.8842866535174227</v>
      </c>
      <c r="K517" s="55" t="str">
        <f t="shared" si="58"/>
        <v>week 2/15</v>
      </c>
      <c r="L517" s="84">
        <f t="shared" si="61"/>
        <v>0</v>
      </c>
      <c r="M517" s="84">
        <f t="shared" si="62"/>
        <v>1.9628461268839819</v>
      </c>
      <c r="N517" s="84">
        <f t="shared" si="63"/>
        <v>5.3943789664551227</v>
      </c>
      <c r="O517" s="84">
        <f t="shared" si="64"/>
        <v>11.791237113402062</v>
      </c>
      <c r="P517" s="84">
        <f t="shared" si="60"/>
        <v>5.8842866535174227</v>
      </c>
    </row>
    <row r="518" spans="2:16">
      <c r="B518" s="55" t="s">
        <v>1049</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59"/>
        <v>5.3090072320841548</v>
      </c>
      <c r="K518" s="55" t="str">
        <f t="shared" si="58"/>
        <v>week 3/15</v>
      </c>
      <c r="L518" s="84">
        <f t="shared" si="61"/>
        <v>0</v>
      </c>
      <c r="M518" s="84">
        <f t="shared" si="62"/>
        <v>1.5422362425517</v>
      </c>
      <c r="N518" s="84">
        <f t="shared" si="63"/>
        <v>5.1677243880326387</v>
      </c>
      <c r="O518" s="84">
        <f t="shared" si="64"/>
        <v>10.631443298969073</v>
      </c>
      <c r="P518" s="84">
        <f t="shared" si="60"/>
        <v>5.3090072320841548</v>
      </c>
    </row>
    <row r="519" spans="2:16">
      <c r="B519" s="55" t="s">
        <v>1054</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59"/>
        <v>5.9500328731097962</v>
      </c>
      <c r="K519" s="55" t="str">
        <f t="shared" si="58"/>
        <v>week 4/15</v>
      </c>
      <c r="L519" s="84">
        <f t="shared" si="61"/>
        <v>0</v>
      </c>
      <c r="M519" s="84">
        <f t="shared" si="62"/>
        <v>2.1030494216614093</v>
      </c>
      <c r="N519" s="84">
        <f t="shared" si="63"/>
        <v>5.4397098821396188</v>
      </c>
      <c r="O519" s="84">
        <f t="shared" si="64"/>
        <v>11.726804123711339</v>
      </c>
      <c r="P519" s="84">
        <f t="shared" si="60"/>
        <v>5.9500328731097962</v>
      </c>
    </row>
    <row r="520" spans="2:16">
      <c r="B520" s="55" t="s">
        <v>1055</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59"/>
        <v>5.3911900065746217</v>
      </c>
      <c r="K520" s="55" t="str">
        <f t="shared" si="58"/>
        <v>week 5/15</v>
      </c>
      <c r="L520" s="84">
        <f t="shared" si="61"/>
        <v>0</v>
      </c>
      <c r="M520" s="84">
        <f t="shared" si="62"/>
        <v>1.9277953031896251</v>
      </c>
      <c r="N520" s="84">
        <f t="shared" si="63"/>
        <v>5.0770625566636447</v>
      </c>
      <c r="O520" s="84">
        <f t="shared" si="64"/>
        <v>10.373711340206187</v>
      </c>
      <c r="P520" s="84">
        <f t="shared" si="60"/>
        <v>5.3911900065746217</v>
      </c>
    </row>
    <row r="521" spans="2:16">
      <c r="B521" s="55" t="s">
        <v>1058</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59"/>
        <v>5.4569362261669951</v>
      </c>
      <c r="K521" s="55" t="str">
        <f t="shared" si="58"/>
        <v>week 6/15</v>
      </c>
      <c r="L521" s="84">
        <f t="shared" si="61"/>
        <v>0</v>
      </c>
      <c r="M521" s="84">
        <f t="shared" si="62"/>
        <v>1.8927444794952681</v>
      </c>
      <c r="N521" s="84">
        <f t="shared" si="63"/>
        <v>5.1223934723481417</v>
      </c>
      <c r="O521" s="84">
        <f t="shared" si="64"/>
        <v>10.631443298969073</v>
      </c>
      <c r="P521" s="84">
        <f t="shared" si="60"/>
        <v>5.4569362261669951</v>
      </c>
    </row>
    <row r="522" spans="2:16">
      <c r="B522" s="55" t="s">
        <v>1061</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59"/>
        <v>5.4076265614727159</v>
      </c>
      <c r="K522" s="55" t="str">
        <f t="shared" si="58"/>
        <v>week 7/15</v>
      </c>
      <c r="L522" s="84">
        <f t="shared" si="61"/>
        <v>0</v>
      </c>
      <c r="M522" s="84">
        <f t="shared" si="62"/>
        <v>1.8927444794952681</v>
      </c>
      <c r="N522" s="84">
        <f t="shared" si="63"/>
        <v>5.3943789664551227</v>
      </c>
      <c r="O522" s="84">
        <f t="shared" si="64"/>
        <v>10.051546391752577</v>
      </c>
      <c r="P522" s="84">
        <f t="shared" si="60"/>
        <v>5.4076265614727159</v>
      </c>
    </row>
    <row r="523" spans="2:16">
      <c r="B523" s="55" t="s">
        <v>1064</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59"/>
        <v>6.2952005259697579</v>
      </c>
      <c r="K523" s="55" t="str">
        <f t="shared" si="58"/>
        <v>week 8/15</v>
      </c>
      <c r="L523" s="84">
        <f t="shared" si="61"/>
        <v>0</v>
      </c>
      <c r="M523" s="84">
        <f t="shared" si="62"/>
        <v>2.6638626007711181</v>
      </c>
      <c r="N523" s="84">
        <f t="shared" si="63"/>
        <v>6.5729827742520399</v>
      </c>
      <c r="O523" s="84">
        <f t="shared" si="64"/>
        <v>10.438144329896907</v>
      </c>
      <c r="P523" s="84">
        <f t="shared" si="60"/>
        <v>6.2952005259697579</v>
      </c>
    </row>
    <row r="524" spans="2:16">
      <c r="B524" s="55" t="s">
        <v>1067</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59"/>
        <v>6.0815253122945432</v>
      </c>
      <c r="K524" s="55" t="str">
        <f t="shared" si="58"/>
        <v>week 9/15</v>
      </c>
      <c r="L524" s="84">
        <f t="shared" si="61"/>
        <v>0</v>
      </c>
      <c r="M524" s="84">
        <f t="shared" si="62"/>
        <v>1.7525411847178409</v>
      </c>
      <c r="N524" s="84">
        <f t="shared" si="63"/>
        <v>7.615593834995467</v>
      </c>
      <c r="O524" s="84">
        <f t="shared" si="64"/>
        <v>9.7938144329896915</v>
      </c>
      <c r="P524" s="84">
        <f t="shared" si="60"/>
        <v>6.0815253122945432</v>
      </c>
    </row>
    <row r="525" spans="2:16">
      <c r="B525" s="55" t="s">
        <v>1079</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59"/>
        <v>5.6213017751479288</v>
      </c>
      <c r="K525" s="55" t="str">
        <f t="shared" si="58"/>
        <v>week 10/15</v>
      </c>
      <c r="L525" s="84">
        <f t="shared" ref="L525:L547" si="65">C525/2255*100</f>
        <v>0.31042128603104213</v>
      </c>
      <c r="M525" s="84">
        <f t="shared" ref="M525:M547" si="66">D525/2875*100</f>
        <v>2.2608695652173916</v>
      </c>
      <c r="N525" s="84">
        <f t="shared" ref="N525:N547" si="67">E525/2432*100</f>
        <v>4.8930921052631584</v>
      </c>
      <c r="O525" s="84">
        <f t="shared" ref="O525:O547" si="68">F525/1585*100</f>
        <v>9.5268138801261824</v>
      </c>
      <c r="P525" s="84">
        <f t="shared" ref="P525:P547" si="69">I525/9147*100</f>
        <v>3.7389307969826175</v>
      </c>
    </row>
    <row r="526" spans="2:16">
      <c r="B526" s="55" t="s">
        <v>1080</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59"/>
        <v>5.7199211045364891</v>
      </c>
      <c r="K526" s="55" t="str">
        <f t="shared" si="58"/>
        <v>week 11/15</v>
      </c>
      <c r="L526" s="84">
        <f t="shared" si="65"/>
        <v>0.88691796008869184</v>
      </c>
      <c r="M526" s="84">
        <f t="shared" si="66"/>
        <v>2.3652173913043479</v>
      </c>
      <c r="N526" s="84">
        <f t="shared" si="67"/>
        <v>4.1529605263157894</v>
      </c>
      <c r="O526" s="84">
        <f t="shared" si="68"/>
        <v>10.031545741324921</v>
      </c>
      <c r="P526" s="84">
        <f t="shared" si="69"/>
        <v>3.8045260741226632</v>
      </c>
    </row>
    <row r="527" spans="2:16">
      <c r="B527" s="55" t="s">
        <v>1083</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59"/>
        <v>5.9500328731097962</v>
      </c>
      <c r="K527" s="55" t="str">
        <f t="shared" si="58"/>
        <v>week 12/15</v>
      </c>
      <c r="L527" s="84">
        <f t="shared" si="65"/>
        <v>0.48780487804878048</v>
      </c>
      <c r="M527" s="84">
        <f t="shared" si="66"/>
        <v>2.1217391304347828</v>
      </c>
      <c r="N527" s="84">
        <f t="shared" si="67"/>
        <v>3.7006578947368416</v>
      </c>
      <c r="O527" s="84">
        <f t="shared" si="68"/>
        <v>12.618296529968454</v>
      </c>
      <c r="P527" s="84">
        <f t="shared" si="69"/>
        <v>3.9575817207827706</v>
      </c>
    </row>
    <row r="528" spans="2:16">
      <c r="B528" s="55" t="s">
        <v>1088</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59"/>
        <v>5.6213017751479288</v>
      </c>
      <c r="K528" s="55" t="str">
        <f t="shared" si="58"/>
        <v>week 13/15</v>
      </c>
      <c r="L528" s="84">
        <f t="shared" si="65"/>
        <v>0.75388026607538805</v>
      </c>
      <c r="M528" s="84">
        <f t="shared" si="66"/>
        <v>1.7739130434782608</v>
      </c>
      <c r="N528" s="84">
        <f t="shared" si="67"/>
        <v>3.6595394736842106</v>
      </c>
      <c r="O528" s="84">
        <f t="shared" si="68"/>
        <v>11.67192429022082</v>
      </c>
      <c r="P528" s="84">
        <f t="shared" si="69"/>
        <v>3.7389307969826175</v>
      </c>
    </row>
    <row r="529" spans="2:16">
      <c r="B529" s="55" t="s">
        <v>1091</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59"/>
        <v>5.0788954635108485</v>
      </c>
      <c r="K529" s="55" t="str">
        <f t="shared" si="58"/>
        <v>week 14/15</v>
      </c>
      <c r="L529" s="84">
        <f t="shared" si="65"/>
        <v>0.70953436807095338</v>
      </c>
      <c r="M529" s="84">
        <f t="shared" si="66"/>
        <v>1.6695652173913043</v>
      </c>
      <c r="N529" s="84">
        <f t="shared" si="67"/>
        <v>3.7006578947368416</v>
      </c>
      <c r="O529" s="84">
        <f t="shared" si="68"/>
        <v>9.7791798107255516</v>
      </c>
      <c r="P529" s="84">
        <f t="shared" si="69"/>
        <v>3.3781567727123645</v>
      </c>
    </row>
    <row r="530" spans="2:16">
      <c r="B530" s="55" t="s">
        <v>1094</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59"/>
        <v>5.851413543721236</v>
      </c>
      <c r="K530" s="55" t="str">
        <f t="shared" si="58"/>
        <v>week 15/15</v>
      </c>
      <c r="L530" s="84">
        <f t="shared" si="65"/>
        <v>0.88691796008869184</v>
      </c>
      <c r="M530" s="84">
        <f t="shared" si="66"/>
        <v>1.7739130434782608</v>
      </c>
      <c r="N530" s="84">
        <f t="shared" si="67"/>
        <v>4.6875</v>
      </c>
      <c r="O530" s="84">
        <f t="shared" si="68"/>
        <v>10.788643533123029</v>
      </c>
      <c r="P530" s="84">
        <f t="shared" si="69"/>
        <v>3.8919864436427245</v>
      </c>
    </row>
    <row r="531" spans="2:16">
      <c r="B531" s="55" t="s">
        <v>1097</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59"/>
        <v>5.1610782380013145</v>
      </c>
      <c r="K531" s="55" t="str">
        <f t="shared" si="58"/>
        <v>week 16/15</v>
      </c>
      <c r="L531" s="84">
        <f t="shared" si="65"/>
        <v>0.48780487804878048</v>
      </c>
      <c r="M531" s="84">
        <f t="shared" si="66"/>
        <v>2.2956521739130435</v>
      </c>
      <c r="N531" s="84">
        <f t="shared" si="67"/>
        <v>3.8651315789473686</v>
      </c>
      <c r="O531" s="84">
        <f t="shared" si="68"/>
        <v>9.0220820189274455</v>
      </c>
      <c r="P531" s="84">
        <f t="shared" si="69"/>
        <v>3.4328195036624027</v>
      </c>
    </row>
    <row r="532" spans="2:16">
      <c r="B532" s="55" t="s">
        <v>1115</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59"/>
        <v>5.0131492439184742</v>
      </c>
      <c r="K532" s="55" t="str">
        <f t="shared" si="58"/>
        <v>week 17/15</v>
      </c>
      <c r="L532" s="84">
        <f t="shared" si="65"/>
        <v>0.57649667405764971</v>
      </c>
      <c r="M532" s="84">
        <f t="shared" si="66"/>
        <v>1.3565217391304347</v>
      </c>
      <c r="N532" s="84">
        <f t="shared" si="67"/>
        <v>4.1940789473684212</v>
      </c>
      <c r="O532" s="84">
        <f t="shared" si="68"/>
        <v>7.823343848580441</v>
      </c>
      <c r="P532" s="84">
        <f t="shared" si="69"/>
        <v>3.334426587952334</v>
      </c>
    </row>
    <row r="533" spans="2:16">
      <c r="B533" s="55" t="s">
        <v>1118</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59"/>
        <v>4.9967126890203817</v>
      </c>
      <c r="K533" s="55" t="str">
        <f t="shared" si="58"/>
        <v>week 18/15</v>
      </c>
      <c r="L533" s="84">
        <f t="shared" si="65"/>
        <v>0.62084257206208426</v>
      </c>
      <c r="M533" s="84">
        <f t="shared" si="66"/>
        <v>1.4956521739130435</v>
      </c>
      <c r="N533" s="84">
        <f t="shared" si="67"/>
        <v>3.3305921052631584</v>
      </c>
      <c r="O533" s="84">
        <f t="shared" si="68"/>
        <v>9.0220820189274455</v>
      </c>
      <c r="P533" s="84">
        <f t="shared" si="69"/>
        <v>3.3234940417623267</v>
      </c>
    </row>
    <row r="534" spans="2:16">
      <c r="B534" s="55" t="s">
        <v>1121</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59"/>
        <v>5.2103879026955946</v>
      </c>
      <c r="K534" s="55" t="str">
        <f t="shared" si="58"/>
        <v>week 19/15</v>
      </c>
      <c r="L534" s="84">
        <f t="shared" si="65"/>
        <v>0.70953436807095338</v>
      </c>
      <c r="M534" s="84">
        <f t="shared" si="66"/>
        <v>1.5304347826086957</v>
      </c>
      <c r="N534" s="84">
        <f t="shared" si="67"/>
        <v>3.5773026315789469</v>
      </c>
      <c r="O534" s="84">
        <f t="shared" si="68"/>
        <v>8.3911671924290214</v>
      </c>
      <c r="P534" s="84">
        <f t="shared" si="69"/>
        <v>3.4656171422324258</v>
      </c>
    </row>
    <row r="535" spans="2:16">
      <c r="B535" s="55" t="s">
        <v>1124</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59"/>
        <v>5.3254437869822491</v>
      </c>
      <c r="K535" s="55" t="str">
        <f t="shared" si="58"/>
        <v>week 20/15</v>
      </c>
      <c r="L535" s="84">
        <f t="shared" si="65"/>
        <v>0.88691796008869184</v>
      </c>
      <c r="M535" s="84">
        <f t="shared" si="66"/>
        <v>1.7043478260869567</v>
      </c>
      <c r="N535" s="84">
        <f t="shared" si="67"/>
        <v>3.4950657894736845</v>
      </c>
      <c r="O535" s="84">
        <f t="shared" si="68"/>
        <v>8.5804416403785488</v>
      </c>
      <c r="P535" s="84">
        <f t="shared" si="69"/>
        <v>3.5421449655624797</v>
      </c>
    </row>
    <row r="536" spans="2:16">
      <c r="B536" s="55" t="s">
        <v>1127</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59"/>
        <v>5.2432610124917813</v>
      </c>
      <c r="K536" s="55" t="str">
        <f t="shared" si="58"/>
        <v>week 21/15</v>
      </c>
      <c r="L536" s="84">
        <f t="shared" si="65"/>
        <v>0.57649667405764971</v>
      </c>
      <c r="M536" s="84">
        <f t="shared" si="66"/>
        <v>1.2521739130434784</v>
      </c>
      <c r="N536" s="84">
        <f t="shared" si="67"/>
        <v>4.2351973684210531</v>
      </c>
      <c r="O536" s="84">
        <f t="shared" si="68"/>
        <v>8.5804416403785488</v>
      </c>
      <c r="P536" s="84">
        <f t="shared" si="69"/>
        <v>3.4874822346124414</v>
      </c>
    </row>
    <row r="537" spans="2:16">
      <c r="B537" s="55" t="s">
        <v>1128</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12</v>
      </c>
      <c r="H537" s="85">
        <f>Brazil!H511+Australia!H613</f>
        <v>22</v>
      </c>
      <c r="I537" s="85">
        <f>Brazil!I511+China!G625+'South Africa'!G415+Australia!I613+Indonesia!G453+India!G383+'WC Canada'!G106</f>
        <v>312</v>
      </c>
      <c r="J537" s="84">
        <f t="shared" si="59"/>
        <v>5.1282051282051277</v>
      </c>
      <c r="K537" s="55" t="str">
        <f t="shared" si="58"/>
        <v>week 22/15</v>
      </c>
      <c r="L537" s="84">
        <f t="shared" si="65"/>
        <v>0.53215077605321504</v>
      </c>
      <c r="M537" s="84">
        <f t="shared" si="66"/>
        <v>1.3217391304347827</v>
      </c>
      <c r="N537" s="84">
        <f t="shared" si="67"/>
        <v>3.9473684210526314</v>
      </c>
      <c r="O537" s="84">
        <f t="shared" si="68"/>
        <v>8.3911671924290214</v>
      </c>
      <c r="P537" s="84">
        <f t="shared" si="69"/>
        <v>3.4109544112823875</v>
      </c>
    </row>
    <row r="538" spans="2:16">
      <c r="B538" s="55" t="s">
        <v>1135</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59"/>
        <v>5.095332018408941</v>
      </c>
      <c r="K538" s="55" t="str">
        <f t="shared" si="58"/>
        <v>week 23/15</v>
      </c>
      <c r="L538" s="84">
        <f t="shared" si="65"/>
        <v>0.53215077605321504</v>
      </c>
      <c r="M538" s="84">
        <f t="shared" si="66"/>
        <v>1.008695652173913</v>
      </c>
      <c r="N538" s="84">
        <f t="shared" si="67"/>
        <v>3.90625</v>
      </c>
      <c r="O538" s="84">
        <f t="shared" si="68"/>
        <v>8.3280757097791795</v>
      </c>
      <c r="P538" s="84">
        <f t="shared" si="69"/>
        <v>3.3890893189023727</v>
      </c>
    </row>
    <row r="539" spans="2:16">
      <c r="B539" s="55" t="s">
        <v>1136</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59"/>
        <v>5.2925706771860623</v>
      </c>
      <c r="K539" s="55" t="str">
        <f t="shared" si="58"/>
        <v>week 24/15</v>
      </c>
      <c r="L539" s="84">
        <f t="shared" si="65"/>
        <v>0.44345898004434592</v>
      </c>
      <c r="M539" s="84">
        <f t="shared" si="66"/>
        <v>1.3565217391304347</v>
      </c>
      <c r="N539" s="84">
        <f t="shared" si="67"/>
        <v>3.9884868421052633</v>
      </c>
      <c r="O539" s="84">
        <f t="shared" si="68"/>
        <v>8.89589905362776</v>
      </c>
      <c r="P539" s="84">
        <f t="shared" si="69"/>
        <v>3.5202798731824645</v>
      </c>
    </row>
    <row r="540" spans="2:16">
      <c r="B540" s="55" t="s">
        <v>1139</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59"/>
        <v>5.0788954635108485</v>
      </c>
      <c r="K540" s="55" t="str">
        <f t="shared" si="58"/>
        <v>week 25/15</v>
      </c>
      <c r="L540" s="84">
        <f t="shared" si="65"/>
        <v>0.48780487804878048</v>
      </c>
      <c r="M540" s="84">
        <f t="shared" si="66"/>
        <v>1.3565217391304347</v>
      </c>
      <c r="N540" s="84">
        <f t="shared" si="67"/>
        <v>3.2483552631578947</v>
      </c>
      <c r="O540" s="84">
        <f t="shared" si="68"/>
        <v>10.094637223974763</v>
      </c>
      <c r="P540" s="84">
        <f t="shared" si="69"/>
        <v>3.3781567727123645</v>
      </c>
    </row>
    <row r="541" spans="2:16">
      <c r="B541" s="55" t="s">
        <v>1142</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1</v>
      </c>
      <c r="H541" s="85">
        <f>Brazil!H515+Australia!H617</f>
        <v>7</v>
      </c>
      <c r="I541" s="85">
        <f>Brazil!I515+China!G629+'South Africa'!G419+Australia!I617+Indonesia!G457+India!G387+'WC Canada'!G110</f>
        <v>284</v>
      </c>
      <c r="J541" s="84">
        <f t="shared" si="59"/>
        <v>4.6679815910585143</v>
      </c>
      <c r="K541" s="55" t="str">
        <f t="shared" si="58"/>
        <v>week 26/15</v>
      </c>
      <c r="L541" s="84">
        <f t="shared" si="65"/>
        <v>0.44345898004434592</v>
      </c>
      <c r="M541" s="84">
        <f t="shared" si="66"/>
        <v>1.6695652173913043</v>
      </c>
      <c r="N541" s="84">
        <f t="shared" si="67"/>
        <v>3.4950657894736845</v>
      </c>
      <c r="O541" s="84">
        <f t="shared" si="68"/>
        <v>8.4542586750788651</v>
      </c>
      <c r="P541" s="84">
        <f t="shared" si="69"/>
        <v>3.1048431179621736</v>
      </c>
    </row>
    <row r="542" spans="2:16">
      <c r="B542" s="55" t="s">
        <v>1145</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70">I542/6084*100</f>
        <v>4.4378698224852071</v>
      </c>
      <c r="K542" s="55" t="str">
        <f t="shared" si="58"/>
        <v>week 27/15</v>
      </c>
      <c r="L542" s="84">
        <f t="shared" si="65"/>
        <v>1.9512195121951219</v>
      </c>
      <c r="M542" s="84">
        <f t="shared" si="66"/>
        <v>1.3217391304347827</v>
      </c>
      <c r="N542" s="84">
        <f t="shared" si="67"/>
        <v>2.5904605263157894</v>
      </c>
      <c r="O542" s="84">
        <f t="shared" si="68"/>
        <v>7.1293375394321759</v>
      </c>
      <c r="P542" s="84">
        <f t="shared" si="69"/>
        <v>2.9517874713020662</v>
      </c>
    </row>
    <row r="543" spans="2:16">
      <c r="B543" s="55" t="s">
        <v>1148</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70"/>
        <v>3.6489151873767258</v>
      </c>
      <c r="K543" s="55" t="str">
        <f t="shared" si="58"/>
        <v>week 28/15</v>
      </c>
      <c r="L543" s="84">
        <f t="shared" si="65"/>
        <v>1.0643015521064301</v>
      </c>
      <c r="M543" s="84">
        <f t="shared" si="66"/>
        <v>1.1478260869565218</v>
      </c>
      <c r="N543" s="84">
        <f t="shared" si="67"/>
        <v>1.9736842105263157</v>
      </c>
      <c r="O543" s="84">
        <f t="shared" si="68"/>
        <v>6.2460567823343842</v>
      </c>
      <c r="P543" s="84">
        <f t="shared" si="69"/>
        <v>2.4270252541816988</v>
      </c>
    </row>
    <row r="544" spans="2:16">
      <c r="B544" s="55" t="s">
        <v>1169</v>
      </c>
      <c r="C544" s="85">
        <f>Brazil!C518+China!C632+'South Africa'!C422+Australia!C620+Indonesia!C460+India!C390+'WC Canada'!C113</f>
        <v>29</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70"/>
        <v>3.5831689677843523</v>
      </c>
      <c r="K544" s="55" t="str">
        <f t="shared" si="58"/>
        <v>week 29/15</v>
      </c>
      <c r="L544" s="84">
        <f t="shared" si="65"/>
        <v>1.2860310421286032</v>
      </c>
      <c r="M544" s="84">
        <f t="shared" si="66"/>
        <v>1.2173913043478262</v>
      </c>
      <c r="N544" s="84">
        <f t="shared" si="67"/>
        <v>2.0559210526315792</v>
      </c>
      <c r="O544" s="84">
        <f t="shared" si="68"/>
        <v>5.8675078864353312</v>
      </c>
      <c r="P544" s="84">
        <f t="shared" si="69"/>
        <v>2.3832950694216684</v>
      </c>
    </row>
    <row r="545" spans="2:16">
      <c r="B545" s="55" t="s">
        <v>1170</v>
      </c>
      <c r="C545" s="85">
        <f>Brazil!C519+China!C633+'South Africa'!C423+Australia!C621+Indonesia!C461+India!C391+'WC Canada'!C114</f>
        <v>18</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70"/>
        <v>4.1584483892176198</v>
      </c>
      <c r="K545" s="55" t="str">
        <f t="shared" si="58"/>
        <v>week 30/15</v>
      </c>
      <c r="L545" s="84">
        <f t="shared" si="65"/>
        <v>0.79822616407982261</v>
      </c>
      <c r="M545" s="84">
        <f t="shared" si="66"/>
        <v>1.2869565217391303</v>
      </c>
      <c r="N545" s="84">
        <f t="shared" si="67"/>
        <v>3.4128289473684208</v>
      </c>
      <c r="O545" s="84">
        <f t="shared" si="68"/>
        <v>5.6151419558359628</v>
      </c>
      <c r="P545" s="84">
        <f t="shared" si="69"/>
        <v>2.7659341860719362</v>
      </c>
    </row>
    <row r="546" spans="2:16">
      <c r="B546" s="55" t="s">
        <v>1173</v>
      </c>
      <c r="C546" s="85">
        <f>Brazil!C520+China!C634+'South Africa'!C424+Australia!C622+Indonesia!C462+India!C392+'WC Canada'!C115</f>
        <v>18</v>
      </c>
      <c r="D546" s="85">
        <f>Brazil!D520+China!D634+'South Africa'!D424+Australia!D622+Indonesia!D462+India!D392+'WC Canada'!D115</f>
        <v>51</v>
      </c>
      <c r="E546" s="85">
        <f>Brazil!E520+China!E634+'South Africa'!E424+Australia!E622+Indonesia!E462+India!E392+'WC Canada'!E115</f>
        <v>55</v>
      </c>
      <c r="F546" s="85">
        <f>Brazil!F520+China!F634+'South Africa'!F424+Australia!F622+Indonesia!F462+India!F392+'WC Canada'!F115</f>
        <v>112</v>
      </c>
      <c r="G546" s="85">
        <f>Brazil!G520+Australia!G622</f>
        <v>7</v>
      </c>
      <c r="H546" s="85">
        <f>Brazil!H520+Australia!H622</f>
        <v>5</v>
      </c>
      <c r="I546" s="85">
        <f>Brazil!I520+China!G634+'South Africa'!G424+Australia!I622+Indonesia!G462+India!G392+'WC Canada'!G115</f>
        <v>248</v>
      </c>
      <c r="J546" s="84">
        <f t="shared" si="70"/>
        <v>4.076265614727153</v>
      </c>
      <c r="K546" s="55" t="str">
        <f t="shared" si="58"/>
        <v>week 31/15</v>
      </c>
      <c r="L546" s="84">
        <f t="shared" si="65"/>
        <v>0.79822616407982261</v>
      </c>
      <c r="M546" s="84">
        <f t="shared" si="66"/>
        <v>1.7739130434782608</v>
      </c>
      <c r="N546" s="84">
        <f t="shared" si="67"/>
        <v>2.2615131578947367</v>
      </c>
      <c r="O546" s="84">
        <f t="shared" si="68"/>
        <v>7.066246056782334</v>
      </c>
      <c r="P546" s="84">
        <f t="shared" si="69"/>
        <v>2.7112714551218979</v>
      </c>
    </row>
    <row r="547" spans="2:16">
      <c r="B547" s="55" t="s">
        <v>1180</v>
      </c>
      <c r="C547" s="85">
        <f>Brazil!C521+China!C635+'South Africa'!C425+Australia!C623+Indonesia!C463+India!C393+'WC Canada'!C116</f>
        <v>6</v>
      </c>
      <c r="D547" s="85">
        <f>Brazil!D521+China!D635+'South Africa'!D425+Australia!D623+Indonesia!D463+India!D393+'WC Canada'!D116</f>
        <v>29</v>
      </c>
      <c r="E547" s="85">
        <f>Brazil!E521+China!E635+'South Africa'!E425+Australia!E623+Indonesia!E463+India!E393+'WC Canada'!E116</f>
        <v>58</v>
      </c>
      <c r="F547" s="85">
        <f>Brazil!F521+China!F635+'South Africa'!F425+Australia!F623+Indonesia!F463+India!F393+'WC Canada'!F116</f>
        <v>105</v>
      </c>
      <c r="G547" s="85">
        <f>Brazil!G521+Australia!G623</f>
        <v>3</v>
      </c>
      <c r="H547" s="85">
        <f>Brazil!H521+Australia!H623</f>
        <v>6</v>
      </c>
      <c r="I547" s="85">
        <f>Brazil!I521+China!G635+'South Africa'!G425+Australia!I623+Indonesia!G463+India!G393+'WC Canada'!G116</f>
        <v>207</v>
      </c>
      <c r="J547" s="84">
        <f t="shared" si="70"/>
        <v>3.4023668639053253</v>
      </c>
      <c r="K547" s="55" t="str">
        <f t="shared" si="58"/>
        <v>week 32/15</v>
      </c>
      <c r="L547" s="84">
        <f t="shared" si="65"/>
        <v>0.26607538802660752</v>
      </c>
      <c r="M547" s="84">
        <f t="shared" si="66"/>
        <v>1.008695652173913</v>
      </c>
      <c r="N547" s="84">
        <f t="shared" si="67"/>
        <v>2.3848684210526319</v>
      </c>
      <c r="O547" s="84">
        <f t="shared" si="68"/>
        <v>6.624605678233439</v>
      </c>
      <c r="P547" s="84">
        <f t="shared" si="69"/>
        <v>2.2630370613315844</v>
      </c>
    </row>
    <row r="548" spans="2:16">
      <c r="B548" s="55" t="s">
        <v>1185</v>
      </c>
      <c r="C548" s="85">
        <f>Brazil!C523+China!C637+'South Africa'!C427+Australia!C625+Indonesia!C465+India!C395+'WC Canada'!C118</f>
        <v>29</v>
      </c>
      <c r="D548" s="85">
        <f>Brazil!D523+China!D637+'South Africa'!D427+Australia!D625+Indonesia!D465+India!D395+'WC Canada'!D118</f>
        <v>35</v>
      </c>
      <c r="E548" s="85">
        <f>Brazil!E523+China!E637+'South Africa'!E427+Australia!E625+Indonesia!E465+India!E395+'WC Canada'!E118</f>
        <v>71</v>
      </c>
      <c r="F548" s="85">
        <f>Brazil!F523+China!F637+'South Africa'!F427+Australia!F625+Indonesia!F465+India!F395+'WC Canada'!F118</f>
        <v>101</v>
      </c>
      <c r="G548" s="85">
        <f>Brazil!G522+Australia!G624</f>
        <v>9</v>
      </c>
      <c r="H548" s="85">
        <f>Brazil!H522+Australia!H624</f>
        <v>14</v>
      </c>
      <c r="I548" s="85">
        <f>Brazil!I522+China!G636+'South Africa'!G426+Australia!I624+Indonesia!G464+India!G394+'WC Canada'!G117</f>
        <v>202</v>
      </c>
      <c r="J548" s="84">
        <f t="shared" ref="J548" si="71">I548/6084*100</f>
        <v>3.3201840894148584</v>
      </c>
      <c r="K548" s="55" t="str">
        <f t="shared" ref="K548" si="72">B548</f>
        <v>week 33/15</v>
      </c>
      <c r="L548" s="84">
        <f t="shared" ref="L548" si="73">C548/2255*100</f>
        <v>1.2860310421286032</v>
      </c>
      <c r="M548" s="84">
        <f t="shared" ref="M548" si="74">D548/2875*100</f>
        <v>1.2173913043478262</v>
      </c>
      <c r="N548" s="84">
        <f t="shared" ref="N548" si="75">E548/2432*100</f>
        <v>2.919407894736842</v>
      </c>
      <c r="O548" s="84">
        <f t="shared" ref="O548" si="76">F548/1585*100</f>
        <v>6.3722397476340689</v>
      </c>
      <c r="P548" s="84">
        <f t="shared" ref="P548" si="77">I548/9147*100</f>
        <v>2.2083743303815457</v>
      </c>
    </row>
    <row r="549" spans="2:16">
      <c r="B549" s="55" t="s">
        <v>1186</v>
      </c>
      <c r="C549" s="85">
        <f>Brazil!C523+China!C637+'South Africa'!C427+Australia!C625+Indonesia!C465+India!C395+'WC Canada'!C118</f>
        <v>29</v>
      </c>
      <c r="D549" s="85">
        <f>Brazil!D523+China!D637+'South Africa'!D427+Australia!D625+Indonesia!D465+India!D395+'WC Canada'!D118</f>
        <v>35</v>
      </c>
      <c r="E549" s="85">
        <f>Brazil!E523+China!E637+'South Africa'!E427+Australia!E625+Indonesia!E465+India!E395+'WC Canada'!E118</f>
        <v>71</v>
      </c>
      <c r="F549" s="85">
        <f>Brazil!F523+China!F637+'South Africa'!F427+Australia!F625+Indonesia!F465+India!F395+'WC Canada'!F118</f>
        <v>101</v>
      </c>
      <c r="G549" s="85">
        <f>Brazil!G523+Australia!G625</f>
        <v>7</v>
      </c>
      <c r="H549" s="85">
        <f>Brazil!H523+Australia!H625</f>
        <v>5</v>
      </c>
      <c r="I549" s="85">
        <f>Brazil!I523+China!G637+'South Africa'!G427+Australia!I625+Indonesia!G465+India!G395+'WC Canada'!G118</f>
        <v>248</v>
      </c>
      <c r="J549" s="84">
        <f t="shared" ref="J549" si="78">I549/6084*100</f>
        <v>4.076265614727153</v>
      </c>
      <c r="K549" s="55" t="str">
        <f t="shared" ref="K549" si="79">B549</f>
        <v>week 34/15</v>
      </c>
      <c r="L549" s="84">
        <f t="shared" ref="L549" si="80">C549/2255*100</f>
        <v>1.2860310421286032</v>
      </c>
      <c r="M549" s="84">
        <f t="shared" ref="M549" si="81">D549/2875*100</f>
        <v>1.2173913043478262</v>
      </c>
      <c r="N549" s="84">
        <f t="shared" ref="N549" si="82">E549/2432*100</f>
        <v>2.919407894736842</v>
      </c>
      <c r="O549" s="84">
        <f t="shared" ref="O549" si="83">F549/1585*100</f>
        <v>6.3722397476340689</v>
      </c>
      <c r="P549" s="84">
        <f t="shared" ref="P549" si="84">I549/9147*100</f>
        <v>2.7112714551218979</v>
      </c>
    </row>
    <row r="550" spans="2:16">
      <c r="B550" s="55" t="s">
        <v>1192</v>
      </c>
      <c r="C550" s="85">
        <f>Brazil!C524+China!C638+'South Africa'!C428+Australia!C626+Indonesia!C466+India!C396+'WC Canada'!C119</f>
        <v>21</v>
      </c>
      <c r="D550" s="85">
        <f>Brazil!D524+China!D638+'South Africa'!D428+Australia!D626+Indonesia!D466+India!D396+'WC Canada'!D119</f>
        <v>32</v>
      </c>
      <c r="E550" s="85">
        <f>Brazil!E524+China!E638+'South Africa'!E428+Australia!E626+Indonesia!E466+India!E396+'WC Canada'!E119</f>
        <v>57</v>
      </c>
      <c r="F550" s="85">
        <f>Brazil!F524+China!F638+'South Africa'!F428+Australia!F626+Indonesia!F466+India!F396+'WC Canada'!F119</f>
        <v>106</v>
      </c>
      <c r="G550" s="85">
        <f>Brazil!G524+Australia!G626</f>
        <v>5</v>
      </c>
      <c r="H550" s="85">
        <f>Brazil!H524+Australia!H626</f>
        <v>2</v>
      </c>
      <c r="I550" s="85">
        <f>Brazil!I524+China!G638+'South Africa'!G428+Australia!I626+Indonesia!G466+India!G396+'WC Canada'!G119</f>
        <v>223</v>
      </c>
      <c r="J550" s="84">
        <f t="shared" ref="J550" si="85">I550/6084*100</f>
        <v>3.6653517422748196</v>
      </c>
      <c r="K550" s="55" t="str">
        <f t="shared" ref="K550" si="86">B550</f>
        <v>week 35/15</v>
      </c>
      <c r="L550" s="84">
        <f t="shared" ref="L550" si="87">C550/2255*100</f>
        <v>0.93126385809312651</v>
      </c>
      <c r="M550" s="84">
        <f t="shared" ref="M550" si="88">D550/2875*100</f>
        <v>1.1130434782608696</v>
      </c>
      <c r="N550" s="84">
        <f t="shared" ref="N550" si="89">E550/2432*100</f>
        <v>2.34375</v>
      </c>
      <c r="O550" s="84">
        <f t="shared" ref="O550" si="90">F550/1585*100</f>
        <v>6.6876971608832809</v>
      </c>
      <c r="P550" s="84">
        <f t="shared" ref="P550" si="91">I550/9147*100</f>
        <v>2.4379578003717066</v>
      </c>
    </row>
    <row r="551" spans="2:16">
      <c r="B551" s="55" t="s">
        <v>1193</v>
      </c>
      <c r="C551" s="85">
        <f>Brazil!C525+China!C639+'South Africa'!C429+Australia!C627+Indonesia!C467+India!C397+'WC Canada'!C120</f>
        <v>23</v>
      </c>
      <c r="D551" s="85">
        <f>Brazil!D525+China!D639+'South Africa'!D429+Australia!D627+Indonesia!D467+India!D397+'WC Canada'!D120</f>
        <v>41</v>
      </c>
      <c r="E551" s="85">
        <f>Brazil!E525+China!E639+'South Africa'!E429+Australia!E627+Indonesia!E467+India!E397+'WC Canada'!E120</f>
        <v>54</v>
      </c>
      <c r="F551" s="85">
        <f>Brazil!F525+China!F639+'South Africa'!F429+Australia!F627+Indonesia!F467+India!F397+'WC Canada'!F120</f>
        <v>98</v>
      </c>
      <c r="G551" s="85">
        <f>Brazil!G525+Australia!G627</f>
        <v>10</v>
      </c>
      <c r="H551" s="85">
        <f>Brazil!H525+Australia!H627</f>
        <v>12</v>
      </c>
      <c r="I551" s="85">
        <f>Brazil!I525+China!G639+'South Africa'!G429+Australia!I627+Indonesia!G467+India!G397+'WC Canada'!G120</f>
        <v>238</v>
      </c>
      <c r="J551" s="84">
        <f t="shared" ref="J551" si="92">I551/6084*100</f>
        <v>3.9119000657462197</v>
      </c>
      <c r="K551" s="55" t="str">
        <f t="shared" ref="K551" si="93">B551</f>
        <v>week 36/15</v>
      </c>
      <c r="L551" s="84">
        <f t="shared" ref="L551" si="94">C551/2255*100</f>
        <v>1.0199556541019956</v>
      </c>
      <c r="M551" s="84">
        <f t="shared" ref="M551" si="95">D551/2875*100</f>
        <v>1.4260869565217391</v>
      </c>
      <c r="N551" s="84">
        <f t="shared" ref="N551" si="96">E551/2432*100</f>
        <v>2.2203947368421053</v>
      </c>
      <c r="O551" s="84">
        <f t="shared" ref="O551" si="97">F551/1585*100</f>
        <v>6.1829652996845423</v>
      </c>
      <c r="P551" s="84">
        <f t="shared" ref="P551" si="98">I551/9147*100</f>
        <v>2.6019459932218214</v>
      </c>
    </row>
    <row r="552" spans="2:16">
      <c r="B552" s="55" t="s">
        <v>1197</v>
      </c>
      <c r="C552" s="85">
        <f>Brazil!C526+China!C640+'South Africa'!C430+Australia!C628+Indonesia!C468+India!C398+'WC Canada'!C121</f>
        <v>11</v>
      </c>
      <c r="D552" s="85">
        <f>Brazil!D526+China!D640+'South Africa'!D430+Australia!D628+Indonesia!D468+India!D398+'WC Canada'!D121</f>
        <v>35</v>
      </c>
      <c r="E552" s="85">
        <f>Brazil!E526+China!E640+'South Africa'!E430+Australia!E628+Indonesia!E468+India!E398+'WC Canada'!E121</f>
        <v>45</v>
      </c>
      <c r="F552" s="85">
        <f>Brazil!F526+China!F640+'South Africa'!F430+Australia!F628+Indonesia!F468+India!F398+'WC Canada'!F121</f>
        <v>110</v>
      </c>
      <c r="G552" s="85">
        <f>Brazil!G526+Australia!G628</f>
        <v>9</v>
      </c>
      <c r="H552" s="85">
        <f>Brazil!H526+Australia!H628</f>
        <v>7</v>
      </c>
      <c r="I552" s="85">
        <f>Brazil!I526+China!G640+'South Africa'!G430+Australia!I628+Indonesia!G468+India!G398+'WC Canada'!G121</f>
        <v>217</v>
      </c>
      <c r="J552" s="84">
        <f t="shared" ref="J552" si="99">I552/6084*100</f>
        <v>3.5667324128862585</v>
      </c>
      <c r="K552" s="55" t="str">
        <f t="shared" ref="K552" si="100">B552</f>
        <v>week 37/15</v>
      </c>
      <c r="L552" s="84">
        <f t="shared" ref="L552" si="101">C552/2255*100</f>
        <v>0.48780487804878048</v>
      </c>
      <c r="M552" s="84">
        <f t="shared" ref="M552" si="102">D552/2875*100</f>
        <v>1.2173913043478262</v>
      </c>
      <c r="N552" s="84">
        <f t="shared" ref="N552" si="103">E552/2432*100</f>
        <v>1.8503289473684208</v>
      </c>
      <c r="O552" s="84">
        <f t="shared" ref="O552" si="104">F552/1585*100</f>
        <v>6.9400630914826493</v>
      </c>
      <c r="P552" s="84">
        <f t="shared" ref="P552" si="105">I552/9147*100</f>
        <v>2.3723625232316605</v>
      </c>
    </row>
    <row r="553" spans="2:16">
      <c r="B553" s="55" t="s">
        <v>1200</v>
      </c>
      <c r="C553" s="85">
        <f>Brazil!C527+China!C641+'South Africa'!C431+Australia!C629+Indonesia!C469+India!C399+'WC Canada'!C122</f>
        <v>18</v>
      </c>
      <c r="D553" s="85">
        <f>Brazil!D527+China!D641+'South Africa'!D431+Australia!D629+Indonesia!D469+India!D399+'WC Canada'!D122</f>
        <v>30</v>
      </c>
      <c r="E553" s="85">
        <f>Brazil!E527+China!E641+'South Africa'!E431+Australia!E629+Indonesia!E469+India!E399+'WC Canada'!E122</f>
        <v>56</v>
      </c>
      <c r="F553" s="85">
        <f>Brazil!F527+China!F641+'South Africa'!F431+Australia!F629+Indonesia!F469+India!F399+'WC Canada'!F122</f>
        <v>109</v>
      </c>
      <c r="G553" s="85">
        <f>Brazil!G527+Australia!G629</f>
        <v>6</v>
      </c>
      <c r="H553" s="85">
        <f>Brazil!H527+Australia!H629</f>
        <v>15</v>
      </c>
      <c r="I553" s="85">
        <f>Brazil!I527+China!G641+'South Africa'!G431+Australia!I629+Indonesia!G469+India!G399+'WC Canada'!G122</f>
        <v>234</v>
      </c>
      <c r="J553" s="84">
        <f t="shared" ref="J553" si="106">I553/6084*100</f>
        <v>3.8461538461538463</v>
      </c>
      <c r="K553" s="55" t="str">
        <f t="shared" ref="K553" si="107">B553</f>
        <v>week 38/15</v>
      </c>
      <c r="L553" s="84">
        <f t="shared" ref="L553" si="108">C553/2255*100</f>
        <v>0.79822616407982261</v>
      </c>
      <c r="M553" s="84">
        <f t="shared" ref="M553" si="109">D553/2875*100</f>
        <v>1.0434782608695654</v>
      </c>
      <c r="N553" s="84">
        <f t="shared" ref="N553" si="110">E553/2432*100</f>
        <v>2.3026315789473681</v>
      </c>
      <c r="O553" s="84">
        <f t="shared" ref="O553" si="111">F553/1585*100</f>
        <v>6.8769716088328074</v>
      </c>
      <c r="P553" s="84">
        <f t="shared" ref="P553" si="112">I553/9147*100</f>
        <v>2.5582158084617905</v>
      </c>
    </row>
    <row r="554" spans="2:16">
      <c r="B554" s="55" t="s">
        <v>1203</v>
      </c>
      <c r="C554" s="85">
        <f>Brazil!C528+China!C642+'South Africa'!C432+Australia!C630+Indonesia!C470+India!C400+'WC Canada'!C123</f>
        <v>16</v>
      </c>
      <c r="D554" s="85">
        <f>Brazil!D528+China!D642+'South Africa'!D432+Australia!D630+Indonesia!D470+India!D400+'WC Canada'!D123</f>
        <v>48</v>
      </c>
      <c r="E554" s="85">
        <f>Brazil!E528+China!E642+'South Africa'!E432+Australia!E630+Indonesia!E470+India!E400+'WC Canada'!E123</f>
        <v>50</v>
      </c>
      <c r="F554" s="85">
        <f>Brazil!F528+China!F642+'South Africa'!F432+Australia!F630+Indonesia!F470+India!F400+'WC Canada'!F123</f>
        <v>107</v>
      </c>
      <c r="G554" s="85">
        <f>Brazil!G528+Australia!G630</f>
        <v>8</v>
      </c>
      <c r="H554" s="85">
        <f>Brazil!H528+Australia!H630</f>
        <v>6</v>
      </c>
      <c r="I554" s="85">
        <f>Brazil!I528+China!G642+'South Africa'!G432+Australia!I630+Indonesia!G470+India!G400+'WC Canada'!G123</f>
        <v>235</v>
      </c>
      <c r="J554" s="84">
        <f t="shared" ref="J554" si="113">I554/6084*100</f>
        <v>3.8625904010519392</v>
      </c>
      <c r="K554" s="55" t="str">
        <f t="shared" ref="K554" si="114">B554</f>
        <v>week 39/15</v>
      </c>
      <c r="L554" s="84">
        <f t="shared" ref="L554" si="115">C554/2255*100</f>
        <v>0.70953436807095338</v>
      </c>
      <c r="M554" s="84">
        <f t="shared" ref="M554" si="116">D554/2875*100</f>
        <v>1.6695652173913043</v>
      </c>
      <c r="N554" s="84">
        <f t="shared" ref="N554" si="117">E554/2432*100</f>
        <v>2.0559210526315792</v>
      </c>
      <c r="O554" s="84">
        <f t="shared" ref="O554" si="118">F554/1585*100</f>
        <v>6.7507886435331237</v>
      </c>
      <c r="P554" s="84">
        <f t="shared" ref="P554" si="119">I554/9147*100</f>
        <v>2.5691483546517984</v>
      </c>
    </row>
    <row r="555" spans="2:16">
      <c r="B555" s="55" t="s">
        <v>1209</v>
      </c>
      <c r="C555" s="85">
        <f>Brazil!C529+China!C643+'South Africa'!C433+Australia!C631+Indonesia!C471+India!C401+'WC Canada'!C124</f>
        <v>10</v>
      </c>
      <c r="D555" s="85">
        <f>Brazil!D529+China!D643+'South Africa'!D433+Australia!D631+Indonesia!D471+India!D401+'WC Canada'!D124</f>
        <v>29</v>
      </c>
      <c r="E555" s="85">
        <f>Brazil!E529+China!E643+'South Africa'!E433+Australia!E631+Indonesia!E471+India!E401+'WC Canada'!E124</f>
        <v>66</v>
      </c>
      <c r="F555" s="85">
        <f>Brazil!F529+China!F643+'South Africa'!F433+Australia!F631+Indonesia!F471+India!F401+'WC Canada'!F124</f>
        <v>86</v>
      </c>
      <c r="G555" s="85">
        <f>Brazil!G529+Australia!G631</f>
        <v>5</v>
      </c>
      <c r="H555" s="85">
        <f>Brazil!H529+Australia!H631</f>
        <v>11</v>
      </c>
      <c r="I555" s="85">
        <f>Brazil!I529+China!G643+'South Africa'!G433+Australia!I631+Indonesia!G471+India!G401+'WC Canada'!G124</f>
        <v>207</v>
      </c>
      <c r="J555" s="84">
        <f t="shared" ref="J555" si="120">I555/6084*100</f>
        <v>3.4023668639053253</v>
      </c>
      <c r="K555" s="55" t="str">
        <f t="shared" ref="K555" si="121">B555</f>
        <v>week 40/15</v>
      </c>
      <c r="L555" s="84">
        <f t="shared" ref="L555" si="122">C555/2255*100</f>
        <v>0.44345898004434592</v>
      </c>
      <c r="M555" s="84">
        <f t="shared" ref="M555" si="123">D555/2875*100</f>
        <v>1.008695652173913</v>
      </c>
      <c r="N555" s="84">
        <f t="shared" ref="N555" si="124">E555/2432*100</f>
        <v>2.7138157894736845</v>
      </c>
      <c r="O555" s="84">
        <f t="shared" ref="O555" si="125">F555/1585*100</f>
        <v>5.4258675078864353</v>
      </c>
      <c r="P555" s="84">
        <f t="shared" ref="P555" si="126">I555/9147*100</f>
        <v>2.2630370613315844</v>
      </c>
    </row>
    <row r="557" spans="2:16">
      <c r="C557"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2015-09-30T09:15:30Z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