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H105" i="1"/>
  <c r="H104"/>
  <c r="H103"/>
  <c r="H102"/>
  <c r="H101"/>
  <c r="C106"/>
  <c r="C105"/>
  <c r="C104"/>
  <c r="C103"/>
  <c r="C102"/>
  <c r="C101"/>
  <c r="H99"/>
  <c r="C99"/>
  <c r="C250" i="8"/>
  <c r="C249"/>
  <c r="C700" i="7"/>
  <c r="C699"/>
  <c r="K571" i="9"/>
  <c r="JK8"/>
  <c r="JJ12"/>
  <c r="JJ13"/>
  <c r="JJ14"/>
  <c r="JL14"/>
  <c r="JJ15"/>
  <c r="JJ16"/>
  <c r="JJ17"/>
  <c r="JJ18"/>
  <c r="JJ19"/>
  <c r="JJ20"/>
  <c r="JJ21"/>
  <c r="JJ22"/>
  <c r="JJ23"/>
  <c r="JJ24"/>
  <c r="JJ25"/>
  <c r="JJ26"/>
  <c r="JJ29"/>
  <c r="JJ30"/>
  <c r="JJ31"/>
  <c r="JL31"/>
  <c r="JJ32"/>
  <c r="JJ33"/>
  <c r="JJ34"/>
  <c r="JJ35"/>
  <c r="JJ36"/>
  <c r="JJ37"/>
  <c r="JJ38"/>
  <c r="JJ39"/>
  <c r="JJ40"/>
  <c r="JJ41"/>
  <c r="JJ42"/>
  <c r="JJ43"/>
  <c r="JJ44"/>
  <c r="JJ45"/>
  <c r="JJ46"/>
  <c r="JJ47"/>
  <c r="JJ48"/>
  <c r="JJ49"/>
  <c r="JJ50"/>
  <c r="JJ51"/>
  <c r="JJ52"/>
  <c r="JJ53"/>
  <c r="JJ54"/>
  <c r="JJ55"/>
  <c r="JJ58"/>
  <c r="JJ59"/>
  <c r="JL59"/>
  <c r="JJ60"/>
  <c r="JJ61"/>
  <c r="JJ62"/>
  <c r="JJ63"/>
  <c r="JJ64"/>
  <c r="JJ65"/>
  <c r="JJ66"/>
  <c r="JJ67"/>
  <c r="JJ68"/>
  <c r="JJ69"/>
  <c r="JJ70"/>
  <c r="JJ71"/>
  <c r="JJ72"/>
  <c r="JJ73"/>
  <c r="JJ74"/>
  <c r="JJ75"/>
  <c r="JJ76"/>
  <c r="JJ77"/>
  <c r="JJ78"/>
  <c r="JJ79"/>
  <c r="JJ80"/>
  <c r="JJ81"/>
  <c r="JK85"/>
  <c r="JJ88"/>
  <c r="JJ89"/>
  <c r="JJ90"/>
  <c r="JJ91"/>
  <c r="JJ92"/>
  <c r="JL92"/>
  <c r="JJ93"/>
  <c r="JJ94"/>
  <c r="JJ95"/>
  <c r="JJ96"/>
  <c r="JJ97"/>
  <c r="JJ98"/>
  <c r="JJ102"/>
  <c r="JK103" s="1"/>
  <c r="JM103" s="1"/>
  <c r="JJ103"/>
  <c r="JL103"/>
  <c r="JJ104"/>
  <c r="JK108"/>
  <c r="JJ111"/>
  <c r="JJ112"/>
  <c r="JL112"/>
  <c r="JJ115"/>
  <c r="JJ116"/>
  <c r="JL116"/>
  <c r="JJ117"/>
  <c r="JJ118"/>
  <c r="JJ119"/>
  <c r="JJ120"/>
  <c r="JJ121"/>
  <c r="JJ122"/>
  <c r="JJ123"/>
  <c r="JJ124"/>
  <c r="JJ125"/>
  <c r="JJ126"/>
  <c r="JJ127"/>
  <c r="JJ128"/>
  <c r="JJ129"/>
  <c r="JK133"/>
  <c r="JK138"/>
  <c r="JK144"/>
  <c r="K570"/>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69" i="9"/>
  <c r="JK92" l="1"/>
  <c r="JM92" s="1"/>
  <c r="JK31"/>
  <c r="JM31" s="1"/>
  <c r="JK116"/>
  <c r="JM116" s="1"/>
  <c r="JJ4"/>
  <c r="JK4" s="1"/>
  <c r="JK59"/>
  <c r="JM59" s="1"/>
  <c r="JK14"/>
  <c r="JM14" s="1"/>
  <c r="JJ5"/>
  <c r="JK112"/>
  <c r="JM112" s="1"/>
  <c r="JI4"/>
  <c r="JI5"/>
  <c r="K568"/>
  <c r="I568"/>
  <c r="P568" s="1"/>
  <c r="H568"/>
  <c r="G568"/>
  <c r="F568"/>
  <c r="O568" s="1"/>
  <c r="E568"/>
  <c r="N568" s="1"/>
  <c r="D568"/>
  <c r="M568" s="1"/>
  <c r="C568"/>
  <c r="L568" s="1"/>
  <c r="K567"/>
  <c r="I567"/>
  <c r="J567" s="1"/>
  <c r="H567"/>
  <c r="G567"/>
  <c r="F567"/>
  <c r="O567" s="1"/>
  <c r="E567"/>
  <c r="N567" s="1"/>
  <c r="D567"/>
  <c r="M567" s="1"/>
  <c r="C567"/>
  <c r="L567" s="1"/>
  <c r="K566"/>
  <c r="I566"/>
  <c r="P566" s="1"/>
  <c r="H566"/>
  <c r="G566"/>
  <c r="F566"/>
  <c r="O566" s="1"/>
  <c r="E566"/>
  <c r="N566" s="1"/>
  <c r="D566"/>
  <c r="M566" s="1"/>
  <c r="C566"/>
  <c r="L566" s="1"/>
  <c r="K565"/>
  <c r="I565"/>
  <c r="J565" s="1"/>
  <c r="H565"/>
  <c r="G565"/>
  <c r="F565"/>
  <c r="O565" s="1"/>
  <c r="E565"/>
  <c r="N565" s="1"/>
  <c r="D565"/>
  <c r="M565" s="1"/>
  <c r="C565"/>
  <c r="L565" s="1"/>
  <c r="K564"/>
  <c r="I564"/>
  <c r="P564" s="1"/>
  <c r="H564"/>
  <c r="G564"/>
  <c r="F564"/>
  <c r="O564" s="1"/>
  <c r="E564"/>
  <c r="N564" s="1"/>
  <c r="D564"/>
  <c r="M564" s="1"/>
  <c r="C564"/>
  <c r="L564" s="1"/>
  <c r="L563"/>
  <c r="K563"/>
  <c r="I563"/>
  <c r="J563" s="1"/>
  <c r="F563"/>
  <c r="O563" s="1"/>
  <c r="E563"/>
  <c r="N563" s="1"/>
  <c r="D563"/>
  <c r="M563" s="1"/>
  <c r="K562"/>
  <c r="I562"/>
  <c r="P562" s="1"/>
  <c r="H562"/>
  <c r="G562"/>
  <c r="F562"/>
  <c r="O562" s="1"/>
  <c r="E562"/>
  <c r="N562" s="1"/>
  <c r="D562"/>
  <c r="M562" s="1"/>
  <c r="C562"/>
  <c r="L562" s="1"/>
  <c r="K561"/>
  <c r="I561"/>
  <c r="J561" s="1"/>
  <c r="H561"/>
  <c r="G561"/>
  <c r="F561"/>
  <c r="O561" s="1"/>
  <c r="E561"/>
  <c r="N561" s="1"/>
  <c r="D561"/>
  <c r="M561" s="1"/>
  <c r="C561"/>
  <c r="L561" s="1"/>
  <c r="K560"/>
  <c r="I560"/>
  <c r="P560" s="1"/>
  <c r="H560"/>
  <c r="G560"/>
  <c r="F560"/>
  <c r="O560" s="1"/>
  <c r="E560"/>
  <c r="N560" s="1"/>
  <c r="D560"/>
  <c r="M560" s="1"/>
  <c r="C560"/>
  <c r="L560" s="1"/>
  <c r="K559"/>
  <c r="I559"/>
  <c r="J559" s="1"/>
  <c r="H559"/>
  <c r="G559"/>
  <c r="F559"/>
  <c r="O559" s="1"/>
  <c r="E559"/>
  <c r="N559" s="1"/>
  <c r="D559"/>
  <c r="M559" s="1"/>
  <c r="C559"/>
  <c r="L559" s="1"/>
  <c r="K558"/>
  <c r="I558"/>
  <c r="P558" s="1"/>
  <c r="H558"/>
  <c r="G558"/>
  <c r="F558"/>
  <c r="O558" s="1"/>
  <c r="E558"/>
  <c r="N558" s="1"/>
  <c r="D558"/>
  <c r="M558" s="1"/>
  <c r="C558"/>
  <c r="L558" s="1"/>
  <c r="K557"/>
  <c r="I557"/>
  <c r="J557" s="1"/>
  <c r="H557"/>
  <c r="G557"/>
  <c r="F557"/>
  <c r="O557" s="1"/>
  <c r="E557"/>
  <c r="N557" s="1"/>
  <c r="D557"/>
  <c r="M557" s="1"/>
  <c r="C557"/>
  <c r="L557" s="1"/>
  <c r="K556"/>
  <c r="K555"/>
  <c r="I555"/>
  <c r="J555" s="1"/>
  <c r="H555"/>
  <c r="G555"/>
  <c r="F555"/>
  <c r="O555" s="1"/>
  <c r="E555"/>
  <c r="N555" s="1"/>
  <c r="D555"/>
  <c r="M555" s="1"/>
  <c r="C555"/>
  <c r="L555" s="1"/>
  <c r="K554"/>
  <c r="I554"/>
  <c r="P554" s="1"/>
  <c r="H554"/>
  <c r="G554"/>
  <c r="F554"/>
  <c r="O554" s="1"/>
  <c r="E554"/>
  <c r="N554" s="1"/>
  <c r="D554"/>
  <c r="M554" s="1"/>
  <c r="C554"/>
  <c r="L554" s="1"/>
  <c r="K553"/>
  <c r="I553"/>
  <c r="J553" s="1"/>
  <c r="H553"/>
  <c r="G553"/>
  <c r="F553"/>
  <c r="O553" s="1"/>
  <c r="E553"/>
  <c r="N553" s="1"/>
  <c r="D553"/>
  <c r="M553" s="1"/>
  <c r="C553"/>
  <c r="L553" s="1"/>
  <c r="K552"/>
  <c r="I552"/>
  <c r="P552" s="1"/>
  <c r="H552"/>
  <c r="G552"/>
  <c r="F552"/>
  <c r="O552" s="1"/>
  <c r="E552"/>
  <c r="N552" s="1"/>
  <c r="D552"/>
  <c r="M552" s="1"/>
  <c r="C552"/>
  <c r="L552" s="1"/>
  <c r="K551"/>
  <c r="I551"/>
  <c r="J551" s="1"/>
  <c r="H551"/>
  <c r="G551"/>
  <c r="F551"/>
  <c r="O551" s="1"/>
  <c r="E551"/>
  <c r="N551" s="1"/>
  <c r="D551"/>
  <c r="M551" s="1"/>
  <c r="C551"/>
  <c r="L551" s="1"/>
  <c r="K550"/>
  <c r="I550"/>
  <c r="P550" s="1"/>
  <c r="H550"/>
  <c r="G550"/>
  <c r="F550"/>
  <c r="O550" s="1"/>
  <c r="E550"/>
  <c r="N550" s="1"/>
  <c r="D550"/>
  <c r="M550" s="1"/>
  <c r="C550"/>
  <c r="L550" s="1"/>
  <c r="K549"/>
  <c r="I549"/>
  <c r="J549" s="1"/>
  <c r="H549"/>
  <c r="G549"/>
  <c r="F549"/>
  <c r="O549" s="1"/>
  <c r="E549"/>
  <c r="N549" s="1"/>
  <c r="D549"/>
  <c r="M549" s="1"/>
  <c r="C549"/>
  <c r="L549" s="1"/>
  <c r="K548"/>
  <c r="I548"/>
  <c r="P548" s="1"/>
  <c r="H548"/>
  <c r="G548"/>
  <c r="F548"/>
  <c r="O548" s="1"/>
  <c r="E548"/>
  <c r="N548" s="1"/>
  <c r="D548"/>
  <c r="M548" s="1"/>
  <c r="C548"/>
  <c r="L548" s="1"/>
  <c r="K547"/>
  <c r="I547"/>
  <c r="J547" s="1"/>
  <c r="H547"/>
  <c r="G547"/>
  <c r="F547"/>
  <c r="O547" s="1"/>
  <c r="E547"/>
  <c r="N547" s="1"/>
  <c r="D547"/>
  <c r="M547" s="1"/>
  <c r="C547"/>
  <c r="L547" s="1"/>
  <c r="K546"/>
  <c r="I546"/>
  <c r="P546" s="1"/>
  <c r="H546"/>
  <c r="G546"/>
  <c r="F546"/>
  <c r="O546" s="1"/>
  <c r="E546"/>
  <c r="N546" s="1"/>
  <c r="D546"/>
  <c r="M546" s="1"/>
  <c r="C546"/>
  <c r="L546" s="1"/>
  <c r="K545"/>
  <c r="I545"/>
  <c r="J545" s="1"/>
  <c r="H545"/>
  <c r="G545"/>
  <c r="F545"/>
  <c r="O545" s="1"/>
  <c r="E545"/>
  <c r="N545" s="1"/>
  <c r="D545"/>
  <c r="M545" s="1"/>
  <c r="K544"/>
  <c r="I544"/>
  <c r="P544" s="1"/>
  <c r="H544"/>
  <c r="G544"/>
  <c r="F544"/>
  <c r="O544" s="1"/>
  <c r="E544"/>
  <c r="N544" s="1"/>
  <c r="D544"/>
  <c r="M544" s="1"/>
  <c r="K543"/>
  <c r="I543"/>
  <c r="J543" s="1"/>
  <c r="H543"/>
  <c r="G543"/>
  <c r="F543"/>
  <c r="O543" s="1"/>
  <c r="E543"/>
  <c r="N543" s="1"/>
  <c r="D543"/>
  <c r="M543" s="1"/>
  <c r="C543"/>
  <c r="L543" s="1"/>
  <c r="K542"/>
  <c r="I542"/>
  <c r="P542" s="1"/>
  <c r="H542"/>
  <c r="G542"/>
  <c r="F542"/>
  <c r="O542" s="1"/>
  <c r="E542"/>
  <c r="N542" s="1"/>
  <c r="D542"/>
  <c r="M542" s="1"/>
  <c r="C542"/>
  <c r="L542" s="1"/>
  <c r="K541"/>
  <c r="I541"/>
  <c r="J541" s="1"/>
  <c r="H541"/>
  <c r="F541"/>
  <c r="O541" s="1"/>
  <c r="E541"/>
  <c r="N541" s="1"/>
  <c r="D541"/>
  <c r="M541" s="1"/>
  <c r="C541"/>
  <c r="L541" s="1"/>
  <c r="K540"/>
  <c r="I540"/>
  <c r="P540" s="1"/>
  <c r="H540"/>
  <c r="G540"/>
  <c r="F540"/>
  <c r="O540" s="1"/>
  <c r="E540"/>
  <c r="N540" s="1"/>
  <c r="D540"/>
  <c r="M540" s="1"/>
  <c r="C540"/>
  <c r="L540" s="1"/>
  <c r="K539"/>
  <c r="I539"/>
  <c r="J539" s="1"/>
  <c r="H539"/>
  <c r="G539"/>
  <c r="F539"/>
  <c r="O539" s="1"/>
  <c r="E539"/>
  <c r="N539" s="1"/>
  <c r="D539"/>
  <c r="M539" s="1"/>
  <c r="C539"/>
  <c r="L539" s="1"/>
  <c r="K538"/>
  <c r="I538"/>
  <c r="P538" s="1"/>
  <c r="H538"/>
  <c r="G538"/>
  <c r="F538"/>
  <c r="O538" s="1"/>
  <c r="E538"/>
  <c r="N538" s="1"/>
  <c r="D538"/>
  <c r="M538" s="1"/>
  <c r="C538"/>
  <c r="L538" s="1"/>
  <c r="K537"/>
  <c r="I537"/>
  <c r="J537" s="1"/>
  <c r="H537"/>
  <c r="F537"/>
  <c r="O537" s="1"/>
  <c r="E537"/>
  <c r="N537" s="1"/>
  <c r="D537"/>
  <c r="M537" s="1"/>
  <c r="C537"/>
  <c r="L537" s="1"/>
  <c r="K536"/>
  <c r="I536"/>
  <c r="P536" s="1"/>
  <c r="H536"/>
  <c r="G536"/>
  <c r="F536"/>
  <c r="O536" s="1"/>
  <c r="E536"/>
  <c r="N536" s="1"/>
  <c r="D536"/>
  <c r="M536" s="1"/>
  <c r="C536"/>
  <c r="L536" s="1"/>
  <c r="K535"/>
  <c r="I535"/>
  <c r="J535" s="1"/>
  <c r="H535"/>
  <c r="G535"/>
  <c r="F535"/>
  <c r="O535" s="1"/>
  <c r="E535"/>
  <c r="N535" s="1"/>
  <c r="D535"/>
  <c r="M535" s="1"/>
  <c r="C535"/>
  <c r="L535" s="1"/>
  <c r="K534"/>
  <c r="I534"/>
  <c r="P534" s="1"/>
  <c r="H534"/>
  <c r="G534"/>
  <c r="F534"/>
  <c r="O534" s="1"/>
  <c r="E534"/>
  <c r="N534" s="1"/>
  <c r="D534"/>
  <c r="M534" s="1"/>
  <c r="C534"/>
  <c r="L534" s="1"/>
  <c r="K533"/>
  <c r="I533"/>
  <c r="J533" s="1"/>
  <c r="H533"/>
  <c r="G533"/>
  <c r="F533"/>
  <c r="O533" s="1"/>
  <c r="E533"/>
  <c r="N533" s="1"/>
  <c r="D533"/>
  <c r="M533" s="1"/>
  <c r="C533"/>
  <c r="L533" s="1"/>
  <c r="K532"/>
  <c r="I532"/>
  <c r="P532" s="1"/>
  <c r="H532"/>
  <c r="G532"/>
  <c r="F532"/>
  <c r="O532" s="1"/>
  <c r="E532"/>
  <c r="N532" s="1"/>
  <c r="D532"/>
  <c r="M532" s="1"/>
  <c r="C532"/>
  <c r="L532" s="1"/>
  <c r="K531"/>
  <c r="H531"/>
  <c r="G531"/>
  <c r="F531"/>
  <c r="O531" s="1"/>
  <c r="E531"/>
  <c r="N531" s="1"/>
  <c r="D531"/>
  <c r="M531" s="1"/>
  <c r="C531"/>
  <c r="L531" s="1"/>
  <c r="K530"/>
  <c r="H530"/>
  <c r="G530"/>
  <c r="F530"/>
  <c r="O530" s="1"/>
  <c r="E530"/>
  <c r="N530" s="1"/>
  <c r="D530"/>
  <c r="M530" s="1"/>
  <c r="C530"/>
  <c r="L530" s="1"/>
  <c r="K529"/>
  <c r="H529"/>
  <c r="G529"/>
  <c r="F529"/>
  <c r="O529" s="1"/>
  <c r="E529"/>
  <c r="N529" s="1"/>
  <c r="D529"/>
  <c r="M529" s="1"/>
  <c r="C529"/>
  <c r="L529" s="1"/>
  <c r="K528"/>
  <c r="H528"/>
  <c r="G528"/>
  <c r="F528"/>
  <c r="O528" s="1"/>
  <c r="E528"/>
  <c r="N528" s="1"/>
  <c r="D528"/>
  <c r="M528" s="1"/>
  <c r="C528"/>
  <c r="L528" s="1"/>
  <c r="K527"/>
  <c r="H527"/>
  <c r="G527"/>
  <c r="F527"/>
  <c r="O527" s="1"/>
  <c r="E527"/>
  <c r="N527" s="1"/>
  <c r="D527"/>
  <c r="M527" s="1"/>
  <c r="C527"/>
  <c r="L527" s="1"/>
  <c r="K526"/>
  <c r="H526"/>
  <c r="G526"/>
  <c r="F526"/>
  <c r="O526" s="1"/>
  <c r="E526"/>
  <c r="N526" s="1"/>
  <c r="D526"/>
  <c r="M526" s="1"/>
  <c r="C526"/>
  <c r="L526" s="1"/>
  <c r="K525"/>
  <c r="H525"/>
  <c r="G525"/>
  <c r="F525"/>
  <c r="O525" s="1"/>
  <c r="E525"/>
  <c r="N525" s="1"/>
  <c r="D525"/>
  <c r="M525" s="1"/>
  <c r="C525"/>
  <c r="L525" s="1"/>
  <c r="K524"/>
  <c r="H524"/>
  <c r="G524"/>
  <c r="F524"/>
  <c r="O524" s="1"/>
  <c r="E524"/>
  <c r="N524" s="1"/>
  <c r="D524"/>
  <c r="M524" s="1"/>
  <c r="C524"/>
  <c r="L524" s="1"/>
  <c r="K523"/>
  <c r="H523"/>
  <c r="G523"/>
  <c r="F523"/>
  <c r="O523" s="1"/>
  <c r="E523"/>
  <c r="N523" s="1"/>
  <c r="D523"/>
  <c r="M523" s="1"/>
  <c r="C523"/>
  <c r="L523" s="1"/>
  <c r="K522"/>
  <c r="H522"/>
  <c r="G522"/>
  <c r="F522"/>
  <c r="O522" s="1"/>
  <c r="E522"/>
  <c r="N522" s="1"/>
  <c r="D522"/>
  <c r="M522" s="1"/>
  <c r="C522"/>
  <c r="L522" s="1"/>
  <c r="K521"/>
  <c r="H521"/>
  <c r="G521"/>
  <c r="F521"/>
  <c r="O521" s="1"/>
  <c r="E521"/>
  <c r="N521" s="1"/>
  <c r="D521"/>
  <c r="M521" s="1"/>
  <c r="C521"/>
  <c r="L521" s="1"/>
  <c r="K520"/>
  <c r="H520"/>
  <c r="G520"/>
  <c r="F520"/>
  <c r="O520" s="1"/>
  <c r="E520"/>
  <c r="N520" s="1"/>
  <c r="D520"/>
  <c r="M520" s="1"/>
  <c r="C520"/>
  <c r="L520" s="1"/>
  <c r="K519"/>
  <c r="H519"/>
  <c r="G519"/>
  <c r="F519"/>
  <c r="O519" s="1"/>
  <c r="E519"/>
  <c r="N519" s="1"/>
  <c r="D519"/>
  <c r="M519" s="1"/>
  <c r="C519"/>
  <c r="L519" s="1"/>
  <c r="K518"/>
  <c r="H518"/>
  <c r="G518"/>
  <c r="F518"/>
  <c r="O518" s="1"/>
  <c r="E518"/>
  <c r="N518" s="1"/>
  <c r="D518"/>
  <c r="M518" s="1"/>
  <c r="C518"/>
  <c r="L518" s="1"/>
  <c r="K517"/>
  <c r="H517"/>
  <c r="G517"/>
  <c r="F517"/>
  <c r="O517" s="1"/>
  <c r="E517"/>
  <c r="N517" s="1"/>
  <c r="D517"/>
  <c r="M517" s="1"/>
  <c r="C517"/>
  <c r="L517" s="1"/>
  <c r="K516"/>
  <c r="H516"/>
  <c r="G516"/>
  <c r="F516"/>
  <c r="O516" s="1"/>
  <c r="E516"/>
  <c r="N516" s="1"/>
  <c r="D516"/>
  <c r="M516" s="1"/>
  <c r="C516"/>
  <c r="L516" s="1"/>
  <c r="K515"/>
  <c r="H515"/>
  <c r="G515"/>
  <c r="F515"/>
  <c r="O515" s="1"/>
  <c r="E515"/>
  <c r="N515" s="1"/>
  <c r="D515"/>
  <c r="M515" s="1"/>
  <c r="C515"/>
  <c r="L515" s="1"/>
  <c r="K514"/>
  <c r="H514"/>
  <c r="G514"/>
  <c r="F514"/>
  <c r="O514" s="1"/>
  <c r="E514"/>
  <c r="N514" s="1"/>
  <c r="D514"/>
  <c r="M514" s="1"/>
  <c r="C514"/>
  <c r="L514" s="1"/>
  <c r="K513"/>
  <c r="H513"/>
  <c r="G513"/>
  <c r="F513"/>
  <c r="O513" s="1"/>
  <c r="E513"/>
  <c r="N513" s="1"/>
  <c r="D513"/>
  <c r="M513" s="1"/>
  <c r="C513"/>
  <c r="L513" s="1"/>
  <c r="K512"/>
  <c r="H512"/>
  <c r="G512"/>
  <c r="F512"/>
  <c r="O512" s="1"/>
  <c r="E512"/>
  <c r="N512" s="1"/>
  <c r="D512"/>
  <c r="M512" s="1"/>
  <c r="C512"/>
  <c r="L512" s="1"/>
  <c r="K511"/>
  <c r="H511"/>
  <c r="G511"/>
  <c r="F511"/>
  <c r="O511" s="1"/>
  <c r="E511"/>
  <c r="N511" s="1"/>
  <c r="D511"/>
  <c r="M511" s="1"/>
  <c r="C511"/>
  <c r="L511" s="1"/>
  <c r="K510"/>
  <c r="H510"/>
  <c r="G510"/>
  <c r="F510"/>
  <c r="O510" s="1"/>
  <c r="E510"/>
  <c r="N510" s="1"/>
  <c r="D510"/>
  <c r="M510" s="1"/>
  <c r="C510"/>
  <c r="L510" s="1"/>
  <c r="K509"/>
  <c r="H509"/>
  <c r="G509"/>
  <c r="F509"/>
  <c r="O509" s="1"/>
  <c r="E509"/>
  <c r="N509" s="1"/>
  <c r="D509"/>
  <c r="M509" s="1"/>
  <c r="C509"/>
  <c r="L509" s="1"/>
  <c r="K508"/>
  <c r="H508"/>
  <c r="G508"/>
  <c r="F508"/>
  <c r="O508" s="1"/>
  <c r="E508"/>
  <c r="N508" s="1"/>
  <c r="D508"/>
  <c r="M508" s="1"/>
  <c r="C508"/>
  <c r="L508" s="1"/>
  <c r="K507"/>
  <c r="H507"/>
  <c r="G507"/>
  <c r="F507"/>
  <c r="O507" s="1"/>
  <c r="E507"/>
  <c r="N507" s="1"/>
  <c r="D507"/>
  <c r="M507" s="1"/>
  <c r="C507"/>
  <c r="L507" s="1"/>
  <c r="K506"/>
  <c r="H506"/>
  <c r="G506"/>
  <c r="F506"/>
  <c r="O506" s="1"/>
  <c r="E506"/>
  <c r="N506" s="1"/>
  <c r="D506"/>
  <c r="M506" s="1"/>
  <c r="C506"/>
  <c r="L506" s="1"/>
  <c r="K505"/>
  <c r="H505"/>
  <c r="G505"/>
  <c r="F505"/>
  <c r="O505" s="1"/>
  <c r="E505"/>
  <c r="N505" s="1"/>
  <c r="D505"/>
  <c r="M505" s="1"/>
  <c r="C505"/>
  <c r="L505" s="1"/>
  <c r="K504"/>
  <c r="H504"/>
  <c r="G504"/>
  <c r="F504"/>
  <c r="O504" s="1"/>
  <c r="E504"/>
  <c r="N504" s="1"/>
  <c r="D504"/>
  <c r="M504" s="1"/>
  <c r="C504"/>
  <c r="L504" s="1"/>
  <c r="K503"/>
  <c r="H503"/>
  <c r="G503"/>
  <c r="C503"/>
  <c r="L503" s="1"/>
  <c r="K502"/>
  <c r="I502"/>
  <c r="P502" s="1"/>
  <c r="H502"/>
  <c r="G502"/>
  <c r="F502"/>
  <c r="O502" s="1"/>
  <c r="E502"/>
  <c r="N502" s="1"/>
  <c r="D502"/>
  <c r="M502" s="1"/>
  <c r="C502"/>
  <c r="L502" s="1"/>
  <c r="K501"/>
  <c r="I501"/>
  <c r="J501" s="1"/>
  <c r="H501"/>
  <c r="G501"/>
  <c r="F501"/>
  <c r="O501" s="1"/>
  <c r="E501"/>
  <c r="N501" s="1"/>
  <c r="D501"/>
  <c r="M501" s="1"/>
  <c r="C501"/>
  <c r="L501" s="1"/>
  <c r="K500"/>
  <c r="I500"/>
  <c r="P500" s="1"/>
  <c r="H500"/>
  <c r="G500"/>
  <c r="F500"/>
  <c r="O500" s="1"/>
  <c r="E500"/>
  <c r="N500" s="1"/>
  <c r="D500"/>
  <c r="M500" s="1"/>
  <c r="C500"/>
  <c r="L500" s="1"/>
  <c r="K499"/>
  <c r="I499"/>
  <c r="J499" s="1"/>
  <c r="H499"/>
  <c r="G499"/>
  <c r="F499"/>
  <c r="O499" s="1"/>
  <c r="E499"/>
  <c r="N499" s="1"/>
  <c r="D499"/>
  <c r="M499" s="1"/>
  <c r="C499"/>
  <c r="L499" s="1"/>
  <c r="K498"/>
  <c r="I498"/>
  <c r="P498" s="1"/>
  <c r="H498"/>
  <c r="G498"/>
  <c r="F498"/>
  <c r="O498" s="1"/>
  <c r="E498"/>
  <c r="N498" s="1"/>
  <c r="D498"/>
  <c r="M498" s="1"/>
  <c r="C498"/>
  <c r="L498" s="1"/>
  <c r="K497"/>
  <c r="I497"/>
  <c r="J497" s="1"/>
  <c r="H497"/>
  <c r="G497"/>
  <c r="F497"/>
  <c r="O497" s="1"/>
  <c r="E497"/>
  <c r="N497" s="1"/>
  <c r="D497"/>
  <c r="M497" s="1"/>
  <c r="C497"/>
  <c r="L497" s="1"/>
  <c r="K496"/>
  <c r="I496"/>
  <c r="P496" s="1"/>
  <c r="H496"/>
  <c r="G496"/>
  <c r="F496"/>
  <c r="O496" s="1"/>
  <c r="E496"/>
  <c r="N496" s="1"/>
  <c r="D496"/>
  <c r="M496" s="1"/>
  <c r="C496"/>
  <c r="L496" s="1"/>
  <c r="K495"/>
  <c r="I495"/>
  <c r="J495" s="1"/>
  <c r="H495"/>
  <c r="G495"/>
  <c r="F495"/>
  <c r="O495" s="1"/>
  <c r="E495"/>
  <c r="N495" s="1"/>
  <c r="D495"/>
  <c r="M495" s="1"/>
  <c r="C495"/>
  <c r="L495" s="1"/>
  <c r="K494"/>
  <c r="I494"/>
  <c r="P494" s="1"/>
  <c r="H494"/>
  <c r="G494"/>
  <c r="F494"/>
  <c r="O494" s="1"/>
  <c r="E494"/>
  <c r="N494" s="1"/>
  <c r="D494"/>
  <c r="M494" s="1"/>
  <c r="C494"/>
  <c r="L494" s="1"/>
  <c r="K493"/>
  <c r="I493"/>
  <c r="J493" s="1"/>
  <c r="H493"/>
  <c r="G493"/>
  <c r="F493"/>
  <c r="O493" s="1"/>
  <c r="E493"/>
  <c r="N493" s="1"/>
  <c r="D493"/>
  <c r="M493" s="1"/>
  <c r="C493"/>
  <c r="L493" s="1"/>
  <c r="K492"/>
  <c r="I492"/>
  <c r="P492" s="1"/>
  <c r="H492"/>
  <c r="G492"/>
  <c r="F492"/>
  <c r="O492" s="1"/>
  <c r="E492"/>
  <c r="N492" s="1"/>
  <c r="D492"/>
  <c r="M492" s="1"/>
  <c r="C492"/>
  <c r="L492" s="1"/>
  <c r="K491"/>
  <c r="I491"/>
  <c r="J491" s="1"/>
  <c r="H491"/>
  <c r="G491"/>
  <c r="F491"/>
  <c r="O491" s="1"/>
  <c r="E491"/>
  <c r="N491" s="1"/>
  <c r="D491"/>
  <c r="M491" s="1"/>
  <c r="C491"/>
  <c r="L491" s="1"/>
  <c r="K490"/>
  <c r="I490"/>
  <c r="P490" s="1"/>
  <c r="H490"/>
  <c r="G490"/>
  <c r="F490"/>
  <c r="O490" s="1"/>
  <c r="E490"/>
  <c r="N490" s="1"/>
  <c r="D490"/>
  <c r="M490" s="1"/>
  <c r="C490"/>
  <c r="L490" s="1"/>
  <c r="K489"/>
  <c r="I489"/>
  <c r="J489" s="1"/>
  <c r="H489"/>
  <c r="G489"/>
  <c r="F489"/>
  <c r="O489" s="1"/>
  <c r="E489"/>
  <c r="N489" s="1"/>
  <c r="D489"/>
  <c r="M489" s="1"/>
  <c r="C489"/>
  <c r="L489" s="1"/>
  <c r="K488"/>
  <c r="I488"/>
  <c r="P488" s="1"/>
  <c r="H488"/>
  <c r="G488"/>
  <c r="F488"/>
  <c r="E488"/>
  <c r="CS488" i="10" s="1"/>
  <c r="D488" i="9"/>
  <c r="CR488" i="10" s="1"/>
  <c r="C488" i="9"/>
  <c r="L488" s="1"/>
  <c r="K487"/>
  <c r="I487"/>
  <c r="J487" s="1"/>
  <c r="H487"/>
  <c r="G487"/>
  <c r="F487"/>
  <c r="CT487" i="10" s="1"/>
  <c r="E487" i="9"/>
  <c r="CS487" i="10" s="1"/>
  <c r="D487" i="9"/>
  <c r="C487"/>
  <c r="L487" s="1"/>
  <c r="K486"/>
  <c r="I486"/>
  <c r="P486" s="1"/>
  <c r="H486"/>
  <c r="G486"/>
  <c r="F486"/>
  <c r="E486"/>
  <c r="CS486" i="10" s="1"/>
  <c r="D486" i="9"/>
  <c r="CR486" i="10" s="1"/>
  <c r="C486" i="9"/>
  <c r="L486" s="1"/>
  <c r="K485"/>
  <c r="I485"/>
  <c r="J485" s="1"/>
  <c r="H485"/>
  <c r="G485"/>
  <c r="E485"/>
  <c r="CS485" i="10" s="1"/>
  <c r="D485" i="9"/>
  <c r="C485"/>
  <c r="L485" s="1"/>
  <c r="K484"/>
  <c r="I484"/>
  <c r="P484" s="1"/>
  <c r="H484"/>
  <c r="G484"/>
  <c r="F484"/>
  <c r="E484"/>
  <c r="CS484" i="10" s="1"/>
  <c r="D484" i="9"/>
  <c r="CR484" i="10" s="1"/>
  <c r="C484" i="9"/>
  <c r="L484" s="1"/>
  <c r="K483"/>
  <c r="I483"/>
  <c r="J483" s="1"/>
  <c r="H483"/>
  <c r="G483"/>
  <c r="F483"/>
  <c r="CT483" i="10" s="1"/>
  <c r="E483" i="9"/>
  <c r="CS483" i="10" s="1"/>
  <c r="D483" i="9"/>
  <c r="C483"/>
  <c r="L483" s="1"/>
  <c r="K482"/>
  <c r="I482"/>
  <c r="P482" s="1"/>
  <c r="H482"/>
  <c r="G482"/>
  <c r="F482"/>
  <c r="E482"/>
  <c r="CS482" i="10" s="1"/>
  <c r="D482" i="9"/>
  <c r="CR482" i="10" s="1"/>
  <c r="C482" i="9"/>
  <c r="L482" s="1"/>
  <c r="K481"/>
  <c r="I481"/>
  <c r="J481" s="1"/>
  <c r="H481"/>
  <c r="G481"/>
  <c r="F481"/>
  <c r="CT481" i="10" s="1"/>
  <c r="E481" i="9"/>
  <c r="CS481" i="10" s="1"/>
  <c r="D481" i="9"/>
  <c r="C481"/>
  <c r="L481" s="1"/>
  <c r="K480"/>
  <c r="I480"/>
  <c r="P480" s="1"/>
  <c r="H480"/>
  <c r="G480"/>
  <c r="F480"/>
  <c r="E480"/>
  <c r="CS480" i="10" s="1"/>
  <c r="D480" i="9"/>
  <c r="CR480" i="10" s="1"/>
  <c r="C480" i="9"/>
  <c r="L480" s="1"/>
  <c r="K479"/>
  <c r="I479"/>
  <c r="J479" s="1"/>
  <c r="H479"/>
  <c r="G479"/>
  <c r="F479"/>
  <c r="CT479" i="10" s="1"/>
  <c r="E479" i="9"/>
  <c r="CS479" i="10" s="1"/>
  <c r="D479" i="9"/>
  <c r="C479"/>
  <c r="L479" s="1"/>
  <c r="K478"/>
  <c r="I478"/>
  <c r="P478" s="1"/>
  <c r="H478"/>
  <c r="G478"/>
  <c r="F478"/>
  <c r="E478"/>
  <c r="CS478" i="10" s="1"/>
  <c r="D478" i="9"/>
  <c r="CR478" i="10" s="1"/>
  <c r="C478" i="9"/>
  <c r="L478" s="1"/>
  <c r="K477"/>
  <c r="I477"/>
  <c r="J477" s="1"/>
  <c r="H477"/>
  <c r="G477"/>
  <c r="F477"/>
  <c r="CT477" i="10" s="1"/>
  <c r="E477" i="9"/>
  <c r="CS477" i="10" s="1"/>
  <c r="D477" i="9"/>
  <c r="C477"/>
  <c r="L477" s="1"/>
  <c r="K476"/>
  <c r="I476"/>
  <c r="P476" s="1"/>
  <c r="H476"/>
  <c r="G476"/>
  <c r="F476"/>
  <c r="E476"/>
  <c r="CS476" i="10" s="1"/>
  <c r="D476" i="9"/>
  <c r="CR476" i="10" s="1"/>
  <c r="C476" i="9"/>
  <c r="L476" s="1"/>
  <c r="K475"/>
  <c r="I475"/>
  <c r="J475" s="1"/>
  <c r="H475"/>
  <c r="G475"/>
  <c r="F475"/>
  <c r="CT475" i="10" s="1"/>
  <c r="E475" i="9"/>
  <c r="CS475" i="10" s="1"/>
  <c r="D475" i="9"/>
  <c r="C475"/>
  <c r="L475" s="1"/>
  <c r="K474"/>
  <c r="I474"/>
  <c r="P474" s="1"/>
  <c r="H474"/>
  <c r="G474"/>
  <c r="F474"/>
  <c r="E474"/>
  <c r="CS474" i="10" s="1"/>
  <c r="D474" i="9"/>
  <c r="CR474" i="10" s="1"/>
  <c r="C474" i="9"/>
  <c r="L474" s="1"/>
  <c r="K473"/>
  <c r="I473"/>
  <c r="J473" s="1"/>
  <c r="H473"/>
  <c r="G473"/>
  <c r="F473"/>
  <c r="CT473" i="10" s="1"/>
  <c r="E473" i="9"/>
  <c r="CS473" i="10" s="1"/>
  <c r="D473" i="9"/>
  <c r="C473"/>
  <c r="L473" s="1"/>
  <c r="K472"/>
  <c r="I472"/>
  <c r="P472" s="1"/>
  <c r="H472"/>
  <c r="G472"/>
  <c r="F472"/>
  <c r="E472"/>
  <c r="CS472" i="10" s="1"/>
  <c r="D472" i="9"/>
  <c r="CR472" i="10" s="1"/>
  <c r="C472" i="9"/>
  <c r="L472" s="1"/>
  <c r="K471"/>
  <c r="H471"/>
  <c r="G471"/>
  <c r="C471"/>
  <c r="L471" s="1"/>
  <c r="K470"/>
  <c r="H470"/>
  <c r="G470"/>
  <c r="C470"/>
  <c r="L470" s="1"/>
  <c r="K469"/>
  <c r="I469"/>
  <c r="J469" s="1"/>
  <c r="H469"/>
  <c r="G469"/>
  <c r="F469"/>
  <c r="CT469" i="10" s="1"/>
  <c r="E469" i="9"/>
  <c r="CS469" i="10" s="1"/>
  <c r="D469" i="9"/>
  <c r="C469"/>
  <c r="L469" s="1"/>
  <c r="K468"/>
  <c r="I468"/>
  <c r="P468" s="1"/>
  <c r="H468"/>
  <c r="G468"/>
  <c r="F468"/>
  <c r="E468"/>
  <c r="CS468" i="10" s="1"/>
  <c r="D468" i="9"/>
  <c r="CR468" i="10" s="1"/>
  <c r="C468" i="9"/>
  <c r="L468" s="1"/>
  <c r="K467"/>
  <c r="I467"/>
  <c r="J467" s="1"/>
  <c r="H467"/>
  <c r="G467"/>
  <c r="F467"/>
  <c r="CT467" i="10" s="1"/>
  <c r="E467" i="9"/>
  <c r="CS467" i="10" s="1"/>
  <c r="D467" i="9"/>
  <c r="C467"/>
  <c r="L467" s="1"/>
  <c r="K466"/>
  <c r="I466"/>
  <c r="P466" s="1"/>
  <c r="H466"/>
  <c r="G466"/>
  <c r="F466"/>
  <c r="E466"/>
  <c r="CS466" i="10" s="1"/>
  <c r="D466" i="9"/>
  <c r="CR466" i="10" s="1"/>
  <c r="C466" i="9"/>
  <c r="L466" s="1"/>
  <c r="K465"/>
  <c r="I465"/>
  <c r="J465" s="1"/>
  <c r="H465"/>
  <c r="G465"/>
  <c r="F465"/>
  <c r="CT465" i="10" s="1"/>
  <c r="E465" i="9"/>
  <c r="CS465" i="10" s="1"/>
  <c r="D465" i="9"/>
  <c r="C465"/>
  <c r="L465" s="1"/>
  <c r="K464"/>
  <c r="H464"/>
  <c r="G464"/>
  <c r="F464"/>
  <c r="E464"/>
  <c r="CS464" i="10" s="1"/>
  <c r="D464" i="9"/>
  <c r="CR464" i="10" s="1"/>
  <c r="C464" i="9"/>
  <c r="L464" s="1"/>
  <c r="K463"/>
  <c r="I463"/>
  <c r="J463" s="1"/>
  <c r="H463"/>
  <c r="G463"/>
  <c r="F463"/>
  <c r="CT463" i="10" s="1"/>
  <c r="E463" i="9"/>
  <c r="CS463" i="10" s="1"/>
  <c r="D463" i="9"/>
  <c r="C463"/>
  <c r="L463" s="1"/>
  <c r="K462"/>
  <c r="I462"/>
  <c r="P462" s="1"/>
  <c r="H462"/>
  <c r="G462"/>
  <c r="F462"/>
  <c r="E462"/>
  <c r="CS462" i="10" s="1"/>
  <c r="D462" i="9"/>
  <c r="CR462" i="10" s="1"/>
  <c r="C462" i="9"/>
  <c r="L462" s="1"/>
  <c r="K461"/>
  <c r="H461"/>
  <c r="G461"/>
  <c r="F461"/>
  <c r="CT461" i="10" s="1"/>
  <c r="E461" i="9"/>
  <c r="CS461" i="10" s="1"/>
  <c r="D461" i="9"/>
  <c r="C461"/>
  <c r="L461" s="1"/>
  <c r="K460"/>
  <c r="I460"/>
  <c r="P460" s="1"/>
  <c r="H460"/>
  <c r="G460"/>
  <c r="F460"/>
  <c r="E460"/>
  <c r="CS460" i="10" s="1"/>
  <c r="D460" i="9"/>
  <c r="CR460" i="10" s="1"/>
  <c r="C460" i="9"/>
  <c r="L460" s="1"/>
  <c r="K459"/>
  <c r="I459"/>
  <c r="J459" s="1"/>
  <c r="H459"/>
  <c r="G459"/>
  <c r="F459"/>
  <c r="CT459" i="10" s="1"/>
  <c r="E459" i="9"/>
  <c r="CS459" i="10" s="1"/>
  <c r="D459" i="9"/>
  <c r="C459"/>
  <c r="L459" s="1"/>
  <c r="K458"/>
  <c r="I458"/>
  <c r="P458" s="1"/>
  <c r="H458"/>
  <c r="G458"/>
  <c r="F458"/>
  <c r="E458"/>
  <c r="CS458" i="10" s="1"/>
  <c r="D458" i="9"/>
  <c r="CR458" i="10" s="1"/>
  <c r="C458" i="9"/>
  <c r="L458" s="1"/>
  <c r="K457"/>
  <c r="I457"/>
  <c r="J457" s="1"/>
  <c r="H457"/>
  <c r="G457"/>
  <c r="F457"/>
  <c r="CT457" i="10" s="1"/>
  <c r="E457" i="9"/>
  <c r="CS457" i="10" s="1"/>
  <c r="D457" i="9"/>
  <c r="C457"/>
  <c r="L457" s="1"/>
  <c r="K456"/>
  <c r="H456"/>
  <c r="G456"/>
  <c r="F456"/>
  <c r="E456"/>
  <c r="CS456" i="10" s="1"/>
  <c r="D456" i="9"/>
  <c r="CR456" i="10" s="1"/>
  <c r="C456" i="9"/>
  <c r="L456" s="1"/>
  <c r="K455"/>
  <c r="H455"/>
  <c r="G455"/>
  <c r="F455"/>
  <c r="CT455" i="10" s="1"/>
  <c r="E455" i="9"/>
  <c r="CS455" i="10" s="1"/>
  <c r="D455" i="9"/>
  <c r="C455"/>
  <c r="L455" s="1"/>
  <c r="K454"/>
  <c r="I454"/>
  <c r="P454" s="1"/>
  <c r="H454"/>
  <c r="G454"/>
  <c r="F454"/>
  <c r="E454"/>
  <c r="CS454" i="10" s="1"/>
  <c r="D454" i="9"/>
  <c r="CR454" i="10" s="1"/>
  <c r="C454" i="9"/>
  <c r="L454" s="1"/>
  <c r="K453"/>
  <c r="I453"/>
  <c r="J453" s="1"/>
  <c r="H453"/>
  <c r="G453"/>
  <c r="F453"/>
  <c r="CT453" i="10" s="1"/>
  <c r="E453" i="9"/>
  <c r="CS453" i="10" s="1"/>
  <c r="D453" i="9"/>
  <c r="C453"/>
  <c r="L453" s="1"/>
  <c r="K452"/>
  <c r="I452"/>
  <c r="P452" s="1"/>
  <c r="H452"/>
  <c r="G452"/>
  <c r="F452"/>
  <c r="E452"/>
  <c r="CS452" i="10" s="1"/>
  <c r="D452" i="9"/>
  <c r="CR452" i="10" s="1"/>
  <c r="C452" i="9"/>
  <c r="L452" s="1"/>
  <c r="K451"/>
  <c r="I451"/>
  <c r="J451" s="1"/>
  <c r="H451"/>
  <c r="G451"/>
  <c r="F451"/>
  <c r="CT451" i="10" s="1"/>
  <c r="E451" i="9"/>
  <c r="CS451" i="10" s="1"/>
  <c r="D451" i="9"/>
  <c r="C451"/>
  <c r="L451" s="1"/>
  <c r="K450"/>
  <c r="H450"/>
  <c r="G450"/>
  <c r="C450"/>
  <c r="L450" s="1"/>
  <c r="K449"/>
  <c r="H449"/>
  <c r="G449"/>
  <c r="F449"/>
  <c r="CT449" i="10" s="1"/>
  <c r="E449" i="9"/>
  <c r="CS449" i="10" s="1"/>
  <c r="D449" i="9"/>
  <c r="C449"/>
  <c r="L449" s="1"/>
  <c r="K448"/>
  <c r="H448"/>
  <c r="G448"/>
  <c r="C448"/>
  <c r="L448" s="1"/>
  <c r="K447"/>
  <c r="I447"/>
  <c r="J447" s="1"/>
  <c r="H447"/>
  <c r="G447"/>
  <c r="F447"/>
  <c r="CT447" i="10" s="1"/>
  <c r="E447" i="9"/>
  <c r="CS447" i="10" s="1"/>
  <c r="D447" i="9"/>
  <c r="C447"/>
  <c r="L447" s="1"/>
  <c r="K446"/>
  <c r="I446"/>
  <c r="P446" s="1"/>
  <c r="H446"/>
  <c r="G446"/>
  <c r="F446"/>
  <c r="E446"/>
  <c r="CS446" i="10" s="1"/>
  <c r="D446" i="9"/>
  <c r="CR446" i="10" s="1"/>
  <c r="C446" i="9"/>
  <c r="L446" s="1"/>
  <c r="K445"/>
  <c r="I445"/>
  <c r="J445" s="1"/>
  <c r="H445"/>
  <c r="G445"/>
  <c r="F445"/>
  <c r="CT445" i="10" s="1"/>
  <c r="E445" i="9"/>
  <c r="CS445" i="10" s="1"/>
  <c r="D445" i="9"/>
  <c r="C445"/>
  <c r="L445" s="1"/>
  <c r="K444"/>
  <c r="I444"/>
  <c r="P444" s="1"/>
  <c r="H444"/>
  <c r="G444"/>
  <c r="F444"/>
  <c r="E444"/>
  <c r="CS444" i="10" s="1"/>
  <c r="D444" i="9"/>
  <c r="CR444" i="10" s="1"/>
  <c r="C444" i="9"/>
  <c r="L444" s="1"/>
  <c r="K443"/>
  <c r="I443"/>
  <c r="J443" s="1"/>
  <c r="H443"/>
  <c r="G443"/>
  <c r="F443"/>
  <c r="CT443" i="10" s="1"/>
  <c r="C443" i="9"/>
  <c r="L443" s="1"/>
  <c r="K442"/>
  <c r="H442"/>
  <c r="G442"/>
  <c r="F442"/>
  <c r="CT442" i="10" s="1"/>
  <c r="E442" i="9"/>
  <c r="CS442" i="10" s="1"/>
  <c r="D442" i="9"/>
  <c r="CR442" i="10" s="1"/>
  <c r="C442" i="9"/>
  <c r="L442" s="1"/>
  <c r="K441"/>
  <c r="H441"/>
  <c r="G441"/>
  <c r="F441"/>
  <c r="CT441" i="10" s="1"/>
  <c r="E441" i="9"/>
  <c r="D441"/>
  <c r="CR441" i="10" s="1"/>
  <c r="C441" i="9"/>
  <c r="L441" s="1"/>
  <c r="K440"/>
  <c r="I440"/>
  <c r="P440" s="1"/>
  <c r="H440"/>
  <c r="G440"/>
  <c r="F440"/>
  <c r="CT440" i="10" s="1"/>
  <c r="E440" i="9"/>
  <c r="CS440" i="10" s="1"/>
  <c r="D440" i="9"/>
  <c r="CR440" i="10" s="1"/>
  <c r="C440" i="9"/>
  <c r="L440" s="1"/>
  <c r="K439"/>
  <c r="I439"/>
  <c r="P439" s="1"/>
  <c r="H439"/>
  <c r="G439"/>
  <c r="F439"/>
  <c r="CT439" i="10" s="1"/>
  <c r="E439" i="9"/>
  <c r="D439"/>
  <c r="CR439" i="10" s="1"/>
  <c r="C439" i="9"/>
  <c r="L439" s="1"/>
  <c r="K438"/>
  <c r="H438"/>
  <c r="G438"/>
  <c r="F438"/>
  <c r="CT438" i="10" s="1"/>
  <c r="E438" i="9"/>
  <c r="CS438" i="10" s="1"/>
  <c r="D438" i="9"/>
  <c r="CR438" i="10" s="1"/>
  <c r="C438" i="9"/>
  <c r="L438" s="1"/>
  <c r="K437"/>
  <c r="I437"/>
  <c r="P437" s="1"/>
  <c r="H437"/>
  <c r="G437"/>
  <c r="F437"/>
  <c r="CT437" i="10" s="1"/>
  <c r="E437" i="9"/>
  <c r="CS437" i="10" s="1"/>
  <c r="D437" i="9"/>
  <c r="CR437" i="10" s="1"/>
  <c r="C437" i="9"/>
  <c r="L437" s="1"/>
  <c r="K436"/>
  <c r="I436"/>
  <c r="J436" s="1"/>
  <c r="H436"/>
  <c r="G436"/>
  <c r="F436"/>
  <c r="CT436" i="10" s="1"/>
  <c r="E436" i="9"/>
  <c r="CS436" i="10" s="1"/>
  <c r="D436" i="9"/>
  <c r="CR436" i="10" s="1"/>
  <c r="C436" i="9"/>
  <c r="L436" s="1"/>
  <c r="K435"/>
  <c r="I435"/>
  <c r="J435" s="1"/>
  <c r="H435"/>
  <c r="G435"/>
  <c r="F435"/>
  <c r="CT435" i="10" s="1"/>
  <c r="E435" i="9"/>
  <c r="CS435" i="10" s="1"/>
  <c r="D435" i="9"/>
  <c r="CR435" i="10" s="1"/>
  <c r="C435" i="9"/>
  <c r="L435" s="1"/>
  <c r="K434"/>
  <c r="I434"/>
  <c r="J434" s="1"/>
  <c r="H434"/>
  <c r="G434"/>
  <c r="F434"/>
  <c r="CT434" i="10" s="1"/>
  <c r="E434" i="9"/>
  <c r="CS434" i="10" s="1"/>
  <c r="D434" i="9"/>
  <c r="CR434" i="10" s="1"/>
  <c r="C434" i="9"/>
  <c r="L434" s="1"/>
  <c r="K433"/>
  <c r="I433"/>
  <c r="P433" s="1"/>
  <c r="H433"/>
  <c r="G433"/>
  <c r="F433"/>
  <c r="CT433" i="10" s="1"/>
  <c r="E433" i="9"/>
  <c r="CS433" i="10" s="1"/>
  <c r="D433" i="9"/>
  <c r="CR433" i="10" s="1"/>
  <c r="C433" i="9"/>
  <c r="L433" s="1"/>
  <c r="K432"/>
  <c r="I432"/>
  <c r="J432" s="1"/>
  <c r="H432"/>
  <c r="G432"/>
  <c r="F432"/>
  <c r="CT432" i="10" s="1"/>
  <c r="E432" i="9"/>
  <c r="CS432" i="10" s="1"/>
  <c r="D432" i="9"/>
  <c r="CR432" i="10" s="1"/>
  <c r="C432" i="9"/>
  <c r="L432" s="1"/>
  <c r="K431"/>
  <c r="I431"/>
  <c r="J431" s="1"/>
  <c r="H431"/>
  <c r="G431"/>
  <c r="F431"/>
  <c r="CT431" i="10" s="1"/>
  <c r="E431" i="9"/>
  <c r="CS431" i="10" s="1"/>
  <c r="D431" i="9"/>
  <c r="CR431" i="10" s="1"/>
  <c r="C431" i="9"/>
  <c r="L431" s="1"/>
  <c r="K430"/>
  <c r="I430"/>
  <c r="J430" s="1"/>
  <c r="H430"/>
  <c r="G430"/>
  <c r="F430"/>
  <c r="CT430" i="10" s="1"/>
  <c r="E430" i="9"/>
  <c r="CS430" i="10" s="1"/>
  <c r="D430" i="9"/>
  <c r="CR430" i="10" s="1"/>
  <c r="C430" i="9"/>
  <c r="L430" s="1"/>
  <c r="K429"/>
  <c r="I429"/>
  <c r="P429" s="1"/>
  <c r="H429"/>
  <c r="G429"/>
  <c r="F429"/>
  <c r="CT429" i="10" s="1"/>
  <c r="E429" i="9"/>
  <c r="CS429" i="10" s="1"/>
  <c r="D429" i="9"/>
  <c r="CR429" i="10" s="1"/>
  <c r="C429" i="9"/>
  <c r="L429" s="1"/>
  <c r="K428"/>
  <c r="I428"/>
  <c r="J428" s="1"/>
  <c r="H428"/>
  <c r="G428"/>
  <c r="F428"/>
  <c r="CT428" i="10" s="1"/>
  <c r="E428" i="9"/>
  <c r="CS428" i="10" s="1"/>
  <c r="D428" i="9"/>
  <c r="CR428" i="10" s="1"/>
  <c r="C428" i="9"/>
  <c r="L428" s="1"/>
  <c r="K427"/>
  <c r="I427"/>
  <c r="P427" s="1"/>
  <c r="H427"/>
  <c r="G427"/>
  <c r="F427"/>
  <c r="CT427" i="10" s="1"/>
  <c r="E427" i="9"/>
  <c r="CS427" i="10" s="1"/>
  <c r="D427" i="9"/>
  <c r="CR427" i="10" s="1"/>
  <c r="C427" i="9"/>
  <c r="L427" s="1"/>
  <c r="K426"/>
  <c r="I426"/>
  <c r="J426" s="1"/>
  <c r="H426"/>
  <c r="G426"/>
  <c r="F426"/>
  <c r="CT426" i="10" s="1"/>
  <c r="E426" i="9"/>
  <c r="CS426" i="10" s="1"/>
  <c r="D426" i="9"/>
  <c r="CR426" i="10" s="1"/>
  <c r="C426" i="9"/>
  <c r="L426" s="1"/>
  <c r="K425"/>
  <c r="I425"/>
  <c r="P425" s="1"/>
  <c r="H425"/>
  <c r="G425"/>
  <c r="F425"/>
  <c r="CT425" i="10" s="1"/>
  <c r="E425" i="9"/>
  <c r="CS425" i="10" s="1"/>
  <c r="D425" i="9"/>
  <c r="CR425" i="10" s="1"/>
  <c r="C425" i="9"/>
  <c r="L425" s="1"/>
  <c r="K424"/>
  <c r="I424"/>
  <c r="J424" s="1"/>
  <c r="H424"/>
  <c r="G424"/>
  <c r="F424"/>
  <c r="CT424" i="10" s="1"/>
  <c r="E424" i="9"/>
  <c r="CS424" i="10" s="1"/>
  <c r="D424" i="9"/>
  <c r="CR424" i="10" s="1"/>
  <c r="C424" i="9"/>
  <c r="L424" s="1"/>
  <c r="K423"/>
  <c r="I423"/>
  <c r="P423" s="1"/>
  <c r="H423"/>
  <c r="G423"/>
  <c r="F423"/>
  <c r="CT423" i="10" s="1"/>
  <c r="E423" i="9"/>
  <c r="CS423" i="10" s="1"/>
  <c r="D423" i="9"/>
  <c r="CR423" i="10" s="1"/>
  <c r="C423" i="9"/>
  <c r="L423" s="1"/>
  <c r="K422"/>
  <c r="I422"/>
  <c r="J422" s="1"/>
  <c r="H422"/>
  <c r="G422"/>
  <c r="F422"/>
  <c r="CT422" i="10" s="1"/>
  <c r="E422" i="9"/>
  <c r="CS422" i="10" s="1"/>
  <c r="D422" i="9"/>
  <c r="CR422" i="10" s="1"/>
  <c r="C422" i="9"/>
  <c r="L422" s="1"/>
  <c r="K421"/>
  <c r="I421"/>
  <c r="P421" s="1"/>
  <c r="H421"/>
  <c r="G421"/>
  <c r="F421"/>
  <c r="CT421" i="10" s="1"/>
  <c r="E421" i="9"/>
  <c r="CS421" i="10" s="1"/>
  <c r="D421" i="9"/>
  <c r="CR421" i="10" s="1"/>
  <c r="C421" i="9"/>
  <c r="L421" s="1"/>
  <c r="K420"/>
  <c r="I420"/>
  <c r="J420" s="1"/>
  <c r="H420"/>
  <c r="G420"/>
  <c r="F420"/>
  <c r="CT420" i="10" s="1"/>
  <c r="E420" i="9"/>
  <c r="CS420" i="10" s="1"/>
  <c r="D420" i="9"/>
  <c r="CR420" i="10" s="1"/>
  <c r="C420" i="9"/>
  <c r="L420" s="1"/>
  <c r="K419"/>
  <c r="I419"/>
  <c r="P419" s="1"/>
  <c r="H419"/>
  <c r="G419"/>
  <c r="F419"/>
  <c r="CT419" i="10" s="1"/>
  <c r="E419" i="9"/>
  <c r="CS419" i="10" s="1"/>
  <c r="D419" i="9"/>
  <c r="CR419" i="10" s="1"/>
  <c r="C419" i="9"/>
  <c r="L419" s="1"/>
  <c r="K418"/>
  <c r="I418"/>
  <c r="J418" s="1"/>
  <c r="H418"/>
  <c r="G418"/>
  <c r="F418"/>
  <c r="CT418" i="10" s="1"/>
  <c r="E418" i="9"/>
  <c r="CS418" i="10" s="1"/>
  <c r="D418" i="9"/>
  <c r="CR418" i="10" s="1"/>
  <c r="C418" i="9"/>
  <c r="L418" s="1"/>
  <c r="K417"/>
  <c r="I417"/>
  <c r="P417" s="1"/>
  <c r="H417"/>
  <c r="G417"/>
  <c r="F417"/>
  <c r="CT417" i="10" s="1"/>
  <c r="E417" i="9"/>
  <c r="CS417" i="10" s="1"/>
  <c r="D417" i="9"/>
  <c r="CR417" i="10" s="1"/>
  <c r="C417" i="9"/>
  <c r="L417" s="1"/>
  <c r="K416"/>
  <c r="I416"/>
  <c r="J416" s="1"/>
  <c r="H416"/>
  <c r="G416"/>
  <c r="F416"/>
  <c r="CT416" i="10" s="1"/>
  <c r="E416" i="9"/>
  <c r="CS416" i="10" s="1"/>
  <c r="D416" i="9"/>
  <c r="CR416" i="10" s="1"/>
  <c r="C416" i="9"/>
  <c r="L416" s="1"/>
  <c r="K415"/>
  <c r="I415"/>
  <c r="P415" s="1"/>
  <c r="H415"/>
  <c r="G415"/>
  <c r="F415"/>
  <c r="CT415" i="10" s="1"/>
  <c r="E415" i="9"/>
  <c r="CS415" i="10" s="1"/>
  <c r="D415" i="9"/>
  <c r="CR415" i="10" s="1"/>
  <c r="C415" i="9"/>
  <c r="L415" s="1"/>
  <c r="K414"/>
  <c r="I414"/>
  <c r="J414" s="1"/>
  <c r="H414"/>
  <c r="G414"/>
  <c r="F414"/>
  <c r="CT414" i="10" s="1"/>
  <c r="E414" i="9"/>
  <c r="CS414" i="10" s="1"/>
  <c r="D414" i="9"/>
  <c r="CR414" i="10" s="1"/>
  <c r="C414" i="9"/>
  <c r="L414" s="1"/>
  <c r="K413"/>
  <c r="I413"/>
  <c r="P413" s="1"/>
  <c r="H413"/>
  <c r="G413"/>
  <c r="F413"/>
  <c r="CT413" i="10" s="1"/>
  <c r="E413" i="9"/>
  <c r="CS413" i="10" s="1"/>
  <c r="D413" i="9"/>
  <c r="CR413" i="10" s="1"/>
  <c r="C413" i="9"/>
  <c r="L413" s="1"/>
  <c r="K412"/>
  <c r="I412"/>
  <c r="J412" s="1"/>
  <c r="H412"/>
  <c r="G412"/>
  <c r="F412"/>
  <c r="CT412" i="10" s="1"/>
  <c r="E412" i="9"/>
  <c r="CS412" i="10" s="1"/>
  <c r="D412" i="9"/>
  <c r="CR412" i="10" s="1"/>
  <c r="C412" i="9"/>
  <c r="L412" s="1"/>
  <c r="K411"/>
  <c r="I411"/>
  <c r="P411" s="1"/>
  <c r="H411"/>
  <c r="G411"/>
  <c r="F411"/>
  <c r="CT411" i="10" s="1"/>
  <c r="E411" i="9"/>
  <c r="CS411" i="10" s="1"/>
  <c r="D411" i="9"/>
  <c r="CR411" i="10" s="1"/>
  <c r="C411" i="9"/>
  <c r="L411" s="1"/>
  <c r="K410"/>
  <c r="I410"/>
  <c r="J410" s="1"/>
  <c r="H410"/>
  <c r="G410"/>
  <c r="F410"/>
  <c r="CT410" i="10" s="1"/>
  <c r="E410" i="9"/>
  <c r="CS410" i="10" s="1"/>
  <c r="D410" i="9"/>
  <c r="CR410" i="10" s="1"/>
  <c r="C410" i="9"/>
  <c r="L410" s="1"/>
  <c r="K409"/>
  <c r="I409"/>
  <c r="P409" s="1"/>
  <c r="H409"/>
  <c r="G409"/>
  <c r="F409"/>
  <c r="CT409" i="10" s="1"/>
  <c r="E409" i="9"/>
  <c r="CS409" i="10" s="1"/>
  <c r="D409" i="9"/>
  <c r="CR409" i="10" s="1"/>
  <c r="C409" i="9"/>
  <c r="L409" s="1"/>
  <c r="K408"/>
  <c r="I408"/>
  <c r="J408" s="1"/>
  <c r="H408"/>
  <c r="G408"/>
  <c r="F408"/>
  <c r="CT408" i="10" s="1"/>
  <c r="E408" i="9"/>
  <c r="CS408" i="10" s="1"/>
  <c r="D408" i="9"/>
  <c r="CR408" i="10" s="1"/>
  <c r="C408" i="9"/>
  <c r="L408" s="1"/>
  <c r="K407"/>
  <c r="I407"/>
  <c r="P407" s="1"/>
  <c r="H407"/>
  <c r="G407"/>
  <c r="F407"/>
  <c r="CT407" i="10" s="1"/>
  <c r="E407" i="9"/>
  <c r="CS407" i="10" s="1"/>
  <c r="D407" i="9"/>
  <c r="CR407" i="10" s="1"/>
  <c r="C407" i="9"/>
  <c r="L407" s="1"/>
  <c r="K406"/>
  <c r="H406"/>
  <c r="G406"/>
  <c r="C406"/>
  <c r="L406" s="1"/>
  <c r="K405"/>
  <c r="I405"/>
  <c r="P405" s="1"/>
  <c r="H405"/>
  <c r="G405"/>
  <c r="F405"/>
  <c r="CT405" i="10" s="1"/>
  <c r="E405" i="9"/>
  <c r="CS405" i="10" s="1"/>
  <c r="D405" i="9"/>
  <c r="CR405" i="10" s="1"/>
  <c r="C405" i="9"/>
  <c r="L405" s="1"/>
  <c r="K404"/>
  <c r="I404"/>
  <c r="J404" s="1"/>
  <c r="H404"/>
  <c r="G404"/>
  <c r="F404"/>
  <c r="CT404" i="10" s="1"/>
  <c r="E404" i="9"/>
  <c r="CS404" i="10" s="1"/>
  <c r="D404" i="9"/>
  <c r="CR404" i="10" s="1"/>
  <c r="C404" i="9"/>
  <c r="L404" s="1"/>
  <c r="K403"/>
  <c r="I403"/>
  <c r="P403" s="1"/>
  <c r="H403"/>
  <c r="G403"/>
  <c r="F403"/>
  <c r="CT403" i="10" s="1"/>
  <c r="E403" i="9"/>
  <c r="CS403" i="10" s="1"/>
  <c r="D403" i="9"/>
  <c r="CR403" i="10" s="1"/>
  <c r="C403" i="9"/>
  <c r="L403" s="1"/>
  <c r="K402"/>
  <c r="I402"/>
  <c r="J402" s="1"/>
  <c r="H402"/>
  <c r="G402"/>
  <c r="F402"/>
  <c r="CT402" i="10" s="1"/>
  <c r="E402" i="9"/>
  <c r="CS402" i="10" s="1"/>
  <c r="D402" i="9"/>
  <c r="CR402" i="10" s="1"/>
  <c r="C402" i="9"/>
  <c r="L402" s="1"/>
  <c r="K401"/>
  <c r="I401"/>
  <c r="P401" s="1"/>
  <c r="H401"/>
  <c r="G401"/>
  <c r="F401"/>
  <c r="CT401" i="10" s="1"/>
  <c r="E401" i="9"/>
  <c r="CS401" i="10" s="1"/>
  <c r="D401" i="9"/>
  <c r="CR401" i="10" s="1"/>
  <c r="C401" i="9"/>
  <c r="L401" s="1"/>
  <c r="K400"/>
  <c r="I400"/>
  <c r="J400" s="1"/>
  <c r="H400"/>
  <c r="G400"/>
  <c r="F400"/>
  <c r="CT400" i="10" s="1"/>
  <c r="E400" i="9"/>
  <c r="CS400" i="10" s="1"/>
  <c r="D400" i="9"/>
  <c r="CR400" i="10" s="1"/>
  <c r="C400" i="9"/>
  <c r="L400" s="1"/>
  <c r="K399"/>
  <c r="I399"/>
  <c r="P399" s="1"/>
  <c r="H399"/>
  <c r="G399"/>
  <c r="F399"/>
  <c r="CT399" i="10" s="1"/>
  <c r="E399" i="9"/>
  <c r="CS399" i="10" s="1"/>
  <c r="D399" i="9"/>
  <c r="CR399" i="10" s="1"/>
  <c r="C399" i="9"/>
  <c r="L399" s="1"/>
  <c r="K398"/>
  <c r="I398"/>
  <c r="J398" s="1"/>
  <c r="H398"/>
  <c r="G398"/>
  <c r="F398"/>
  <c r="CT398" i="10" s="1"/>
  <c r="E398" i="9"/>
  <c r="CS398" i="10" s="1"/>
  <c r="D398" i="9"/>
  <c r="CR398" i="10" s="1"/>
  <c r="C398" i="9"/>
  <c r="L398" s="1"/>
  <c r="K397"/>
  <c r="I397"/>
  <c r="P397" s="1"/>
  <c r="H397"/>
  <c r="G397"/>
  <c r="F397"/>
  <c r="CT397" i="10" s="1"/>
  <c r="E397" i="9"/>
  <c r="CS397" i="10" s="1"/>
  <c r="D397" i="9"/>
  <c r="CR397" i="10" s="1"/>
  <c r="C397" i="9"/>
  <c r="L397" s="1"/>
  <c r="K396"/>
  <c r="I396"/>
  <c r="J396" s="1"/>
  <c r="H396"/>
  <c r="G396"/>
  <c r="F396"/>
  <c r="CT396" i="10" s="1"/>
  <c r="E396" i="9"/>
  <c r="CS396" i="10" s="1"/>
  <c r="D396" i="9"/>
  <c r="CR396" i="10" s="1"/>
  <c r="C396" i="9"/>
  <c r="L396" s="1"/>
  <c r="K395"/>
  <c r="I395"/>
  <c r="P395" s="1"/>
  <c r="H395"/>
  <c r="G395"/>
  <c r="F395"/>
  <c r="CT395" i="10" s="1"/>
  <c r="E395" i="9"/>
  <c r="CS395" i="10" s="1"/>
  <c r="D395" i="9"/>
  <c r="CR395" i="10" s="1"/>
  <c r="C395" i="9"/>
  <c r="L395" s="1"/>
  <c r="K394"/>
  <c r="I394"/>
  <c r="J394" s="1"/>
  <c r="H394"/>
  <c r="G394"/>
  <c r="F394"/>
  <c r="CT394" i="10" s="1"/>
  <c r="E394" i="9"/>
  <c r="CS394" i="10" s="1"/>
  <c r="D394" i="9"/>
  <c r="CR394" i="10" s="1"/>
  <c r="C394" i="9"/>
  <c r="L394" s="1"/>
  <c r="K393"/>
  <c r="I393"/>
  <c r="P393" s="1"/>
  <c r="H393"/>
  <c r="G393"/>
  <c r="F393"/>
  <c r="CT393" i="10" s="1"/>
  <c r="E393" i="9"/>
  <c r="CS393" i="10" s="1"/>
  <c r="D393" i="9"/>
  <c r="CR393" i="10" s="1"/>
  <c r="C393" i="9"/>
  <c r="L393" s="1"/>
  <c r="K392"/>
  <c r="I392"/>
  <c r="J392" s="1"/>
  <c r="H392"/>
  <c r="G392"/>
  <c r="F392"/>
  <c r="CT392" i="10" s="1"/>
  <c r="E392" i="9"/>
  <c r="CS392" i="10" s="1"/>
  <c r="D392" i="9"/>
  <c r="CR392" i="10" s="1"/>
  <c r="C392" i="9"/>
  <c r="L392" s="1"/>
  <c r="K391"/>
  <c r="I391"/>
  <c r="P391" s="1"/>
  <c r="H391"/>
  <c r="G391"/>
  <c r="F391"/>
  <c r="CT391" i="10" s="1"/>
  <c r="E391" i="9"/>
  <c r="CS391" i="10" s="1"/>
  <c r="D391" i="9"/>
  <c r="CR391" i="10" s="1"/>
  <c r="C391" i="9"/>
  <c r="L391" s="1"/>
  <c r="K390"/>
  <c r="H390"/>
  <c r="G390"/>
  <c r="C390"/>
  <c r="L390" s="1"/>
  <c r="K389"/>
  <c r="I389"/>
  <c r="P389" s="1"/>
  <c r="H389"/>
  <c r="G389"/>
  <c r="F389"/>
  <c r="CT389" i="10" s="1"/>
  <c r="E389" i="9"/>
  <c r="CS389" i="10" s="1"/>
  <c r="D389" i="9"/>
  <c r="CR389" i="10" s="1"/>
  <c r="C389" i="9"/>
  <c r="L389" s="1"/>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JH4"/>
  <c r="IR115"/>
  <c r="IR112"/>
  <c r="IR111"/>
  <c r="II108"/>
  <c r="II107"/>
  <c r="IR104"/>
  <c r="IR103"/>
  <c r="IR102"/>
  <c r="IM102"/>
  <c r="IR98"/>
  <c r="IR97"/>
  <c r="IR96"/>
  <c r="IR95"/>
  <c r="IR94"/>
  <c r="IR93"/>
  <c r="IR92"/>
  <c r="IR91"/>
  <c r="IR90"/>
  <c r="IR89"/>
  <c r="II89"/>
  <c r="II5" s="1"/>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s="1"/>
  <c r="JG5"/>
  <c r="JF5"/>
  <c r="JE5"/>
  <c r="JD5"/>
  <c r="JC5"/>
  <c r="JB5"/>
  <c r="JA5"/>
  <c r="IZ5"/>
  <c r="IY5"/>
  <c r="IX5"/>
  <c r="IW5"/>
  <c r="IV5"/>
  <c r="IU5"/>
  <c r="IT5"/>
  <c r="IS5"/>
  <c r="IQ5"/>
  <c r="IP5"/>
  <c r="IO5"/>
  <c r="IN5"/>
  <c r="IM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75"/>
  <c r="G74"/>
  <c r="G73"/>
  <c r="I504" i="9" s="1"/>
  <c r="P504" s="1"/>
  <c r="G72" i="8"/>
  <c r="F33"/>
  <c r="E33"/>
  <c r="D33"/>
  <c r="C33"/>
  <c r="F30"/>
  <c r="F140" s="1"/>
  <c r="E30"/>
  <c r="E140" s="1"/>
  <c r="D30"/>
  <c r="D140" s="1"/>
  <c r="C30"/>
  <c r="C140" s="1"/>
  <c r="G25"/>
  <c r="I456" i="9" s="1"/>
  <c r="P456" s="1"/>
  <c r="G24" i="8"/>
  <c r="I455" i="9" s="1"/>
  <c r="J455" s="1"/>
  <c r="G18" i="8"/>
  <c r="I449" i="9" s="1"/>
  <c r="J449" s="1"/>
  <c r="G17" i="8"/>
  <c r="G11"/>
  <c r="I442" i="9" s="1"/>
  <c r="P442" s="1"/>
  <c r="G10" i="8"/>
  <c r="I441" i="9" s="1"/>
  <c r="J441" s="1"/>
  <c r="G361" i="7"/>
  <c r="G360"/>
  <c r="G359"/>
  <c r="G358"/>
  <c r="G357"/>
  <c r="G356"/>
  <c r="G355"/>
  <c r="G354"/>
  <c r="G353"/>
  <c r="G352"/>
  <c r="G351"/>
  <c r="F137"/>
  <c r="F697" s="1"/>
  <c r="E137"/>
  <c r="D137"/>
  <c r="D697" s="1"/>
  <c r="C137"/>
  <c r="C697" s="1"/>
  <c r="F134"/>
  <c r="E134"/>
  <c r="D134"/>
  <c r="C134"/>
  <c r="G123"/>
  <c r="G122"/>
  <c r="G109"/>
  <c r="G108"/>
  <c r="G95"/>
  <c r="G94"/>
  <c r="G81"/>
  <c r="G80"/>
  <c r="G67"/>
  <c r="G53"/>
  <c r="G52"/>
  <c r="G46"/>
  <c r="G45"/>
  <c r="G39"/>
  <c r="G38"/>
  <c r="G32"/>
  <c r="G25"/>
  <c r="G24"/>
  <c r="I1009" i="5"/>
  <c r="I591"/>
  <c r="I590"/>
  <c r="I589"/>
  <c r="I588"/>
  <c r="I587"/>
  <c r="I586"/>
  <c r="I585"/>
  <c r="I584"/>
  <c r="I429"/>
  <c r="H222"/>
  <c r="H1072" s="1"/>
  <c r="G222"/>
  <c r="G1072" s="1"/>
  <c r="F222"/>
  <c r="E222"/>
  <c r="D222"/>
  <c r="D1072" s="1"/>
  <c r="C222"/>
  <c r="C1072" s="1"/>
  <c r="H219"/>
  <c r="G219"/>
  <c r="F219"/>
  <c r="E219"/>
  <c r="D219"/>
  <c r="C219"/>
  <c r="I216"/>
  <c r="I215"/>
  <c r="I209"/>
  <c r="I208"/>
  <c r="I202"/>
  <c r="I201"/>
  <c r="I195"/>
  <c r="I194"/>
  <c r="I188"/>
  <c r="I187"/>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8"/>
  <c r="I12"/>
  <c r="I11"/>
  <c r="G431" i="6"/>
  <c r="G430"/>
  <c r="G429"/>
  <c r="G428"/>
  <c r="G427"/>
  <c r="G426"/>
  <c r="G425"/>
  <c r="G424"/>
  <c r="F699" i="7" l="1"/>
  <c r="F700"/>
  <c r="D700"/>
  <c r="D699"/>
  <c r="F142" i="8"/>
  <c r="F143"/>
  <c r="E142"/>
  <c r="E143"/>
  <c r="D143"/>
  <c r="D142"/>
  <c r="C142"/>
  <c r="C143"/>
  <c r="D1074" i="5"/>
  <c r="D1075"/>
  <c r="C1075"/>
  <c r="C1074"/>
  <c r="H1075"/>
  <c r="H1074"/>
  <c r="G1074"/>
  <c r="G1075"/>
  <c r="IR5" i="9"/>
  <c r="IR4"/>
  <c r="JK5"/>
  <c r="E1053" i="5"/>
  <c r="E1072"/>
  <c r="F901"/>
  <c r="F1072"/>
  <c r="C647"/>
  <c r="F647"/>
  <c r="E647"/>
  <c r="G647"/>
  <c r="D647"/>
  <c r="H647"/>
  <c r="E520" i="7"/>
  <c r="E697"/>
  <c r="F417"/>
  <c r="E417"/>
  <c r="C417"/>
  <c r="D417"/>
  <c r="D247" i="8"/>
  <c r="F247"/>
  <c r="E247"/>
  <c r="C247"/>
  <c r="I506" i="9"/>
  <c r="P506" s="1"/>
  <c r="I505"/>
  <c r="J505" s="1"/>
  <c r="C114" i="8"/>
  <c r="C545" i="9" s="1"/>
  <c r="L545" s="1"/>
  <c r="E40" i="8"/>
  <c r="E471" i="9" s="1"/>
  <c r="CS471" i="10" s="1"/>
  <c r="D40" i="8"/>
  <c r="D471" i="9" s="1"/>
  <c r="M471" s="1"/>
  <c r="I507"/>
  <c r="J507" s="1"/>
  <c r="F155" i="8"/>
  <c r="G33"/>
  <c r="G247" s="1"/>
  <c r="G30"/>
  <c r="F40"/>
  <c r="F471" i="9" s="1"/>
  <c r="CT471" i="10" s="1"/>
  <c r="E155" i="8"/>
  <c r="D155"/>
  <c r="D198"/>
  <c r="F296" i="7"/>
  <c r="F450" i="9" s="1"/>
  <c r="CT450" i="10" s="1"/>
  <c r="F331" i="7"/>
  <c r="F485" i="9" s="1"/>
  <c r="CT485" i="10" s="1"/>
  <c r="D573" i="7"/>
  <c r="E349"/>
  <c r="E503" i="9" s="1"/>
  <c r="N503" s="1"/>
  <c r="G137" i="7"/>
  <c r="F349"/>
  <c r="F503" i="9" s="1"/>
  <c r="O503" s="1"/>
  <c r="E573" i="7"/>
  <c r="E296"/>
  <c r="E450" i="9" s="1"/>
  <c r="CS450" i="10" s="1"/>
  <c r="D349" i="7"/>
  <c r="D503" i="9" s="1"/>
  <c r="M503" s="1"/>
  <c r="F520" i="7"/>
  <c r="F573"/>
  <c r="G134"/>
  <c r="G417" s="1"/>
  <c r="D296"/>
  <c r="D450" i="9" s="1"/>
  <c r="CR450" i="10" s="1"/>
  <c r="D520" i="7"/>
  <c r="E901" i="5"/>
  <c r="H639"/>
  <c r="H563" i="9" s="1"/>
  <c r="I508"/>
  <c r="P508" s="1"/>
  <c r="F1053" i="5"/>
  <c r="D901"/>
  <c r="H1053"/>
  <c r="I222"/>
  <c r="I901"/>
  <c r="I514"/>
  <c r="I438" i="9" s="1"/>
  <c r="J438" s="1"/>
  <c r="D1053" i="5"/>
  <c r="I219"/>
  <c r="G639"/>
  <c r="G563" i="9" s="1"/>
  <c r="C1053" i="5"/>
  <c r="G1053"/>
  <c r="C620"/>
  <c r="C544" i="9" s="1"/>
  <c r="L544" s="1"/>
  <c r="C639" i="5"/>
  <c r="O461" i="9"/>
  <c r="J403"/>
  <c r="J409"/>
  <c r="J427"/>
  <c r="J395"/>
  <c r="J452"/>
  <c r="J425"/>
  <c r="O447"/>
  <c r="J393"/>
  <c r="J411"/>
  <c r="P435"/>
  <c r="M486"/>
  <c r="J419"/>
  <c r="P431"/>
  <c r="P449"/>
  <c r="O475"/>
  <c r="J484"/>
  <c r="P533"/>
  <c r="J536"/>
  <c r="J401"/>
  <c r="J417"/>
  <c r="O449"/>
  <c r="O465"/>
  <c r="P495"/>
  <c r="J496"/>
  <c r="N391"/>
  <c r="N399"/>
  <c r="N407"/>
  <c r="N415"/>
  <c r="N423"/>
  <c r="N429"/>
  <c r="O445"/>
  <c r="O459"/>
  <c r="P479"/>
  <c r="J480"/>
  <c r="P497"/>
  <c r="J500"/>
  <c r="P555"/>
  <c r="JH5"/>
  <c r="O389"/>
  <c r="O397"/>
  <c r="O405"/>
  <c r="O413"/>
  <c r="O421"/>
  <c r="N433"/>
  <c r="M454"/>
  <c r="P463"/>
  <c r="O479"/>
  <c r="P481"/>
  <c r="N437"/>
  <c r="J439"/>
  <c r="P447"/>
  <c r="O463"/>
  <c r="P465"/>
  <c r="J468"/>
  <c r="O477"/>
  <c r="O481"/>
  <c r="J532"/>
  <c r="P541"/>
  <c r="J544"/>
  <c r="J564"/>
  <c r="M402"/>
  <c r="M410"/>
  <c r="M426"/>
  <c r="M430"/>
  <c r="M438"/>
  <c r="M440"/>
  <c r="M442"/>
  <c r="M456"/>
  <c r="M472"/>
  <c r="M488"/>
  <c r="M392"/>
  <c r="M400"/>
  <c r="O403"/>
  <c r="N405"/>
  <c r="M408"/>
  <c r="O411"/>
  <c r="N413"/>
  <c r="M416"/>
  <c r="O419"/>
  <c r="N421"/>
  <c r="M424"/>
  <c r="O431"/>
  <c r="M444"/>
  <c r="P453"/>
  <c r="M458"/>
  <c r="P467"/>
  <c r="P469"/>
  <c r="P499"/>
  <c r="P501"/>
  <c r="P535"/>
  <c r="P557"/>
  <c r="J391"/>
  <c r="O393"/>
  <c r="N395"/>
  <c r="M398"/>
  <c r="J399"/>
  <c r="O401"/>
  <c r="N403"/>
  <c r="J407"/>
  <c r="O409"/>
  <c r="N411"/>
  <c r="M414"/>
  <c r="J415"/>
  <c r="O417"/>
  <c r="N419"/>
  <c r="M422"/>
  <c r="J423"/>
  <c r="O425"/>
  <c r="N427"/>
  <c r="M428"/>
  <c r="J429"/>
  <c r="N431"/>
  <c r="M432"/>
  <c r="J433"/>
  <c r="N435"/>
  <c r="M436"/>
  <c r="J437"/>
  <c r="J440"/>
  <c r="P441"/>
  <c r="J442"/>
  <c r="M446"/>
  <c r="O451"/>
  <c r="O453"/>
  <c r="P455"/>
  <c r="J456"/>
  <c r="P457"/>
  <c r="M462"/>
  <c r="M464"/>
  <c r="O467"/>
  <c r="O469"/>
  <c r="J472"/>
  <c r="P473"/>
  <c r="M478"/>
  <c r="M480"/>
  <c r="O483"/>
  <c r="P487"/>
  <c r="J488"/>
  <c r="P489"/>
  <c r="J504"/>
  <c r="P537"/>
  <c r="P547"/>
  <c r="J548"/>
  <c r="P549"/>
  <c r="P559"/>
  <c r="J560"/>
  <c r="P561"/>
  <c r="J566"/>
  <c r="J568"/>
  <c r="M394"/>
  <c r="M418"/>
  <c r="M434"/>
  <c r="N389"/>
  <c r="O395"/>
  <c r="N397"/>
  <c r="O427"/>
  <c r="O435"/>
  <c r="P451"/>
  <c r="M460"/>
  <c r="M474"/>
  <c r="M476"/>
  <c r="P483"/>
  <c r="P485"/>
  <c r="P543"/>
  <c r="P545"/>
  <c r="J389"/>
  <c r="O391"/>
  <c r="N393"/>
  <c r="M396"/>
  <c r="J397"/>
  <c r="O399"/>
  <c r="N401"/>
  <c r="M404"/>
  <c r="J405"/>
  <c r="O407"/>
  <c r="N409"/>
  <c r="M412"/>
  <c r="J413"/>
  <c r="O415"/>
  <c r="N417"/>
  <c r="M420"/>
  <c r="J421"/>
  <c r="O423"/>
  <c r="N425"/>
  <c r="O429"/>
  <c r="O433"/>
  <c r="O437"/>
  <c r="O441"/>
  <c r="O443"/>
  <c r="J444"/>
  <c r="P445"/>
  <c r="M452"/>
  <c r="O455"/>
  <c r="O457"/>
  <c r="P459"/>
  <c r="J460"/>
  <c r="M466"/>
  <c r="M468"/>
  <c r="O473"/>
  <c r="P475"/>
  <c r="J476"/>
  <c r="P477"/>
  <c r="M482"/>
  <c r="M484"/>
  <c r="O487"/>
  <c r="P491"/>
  <c r="J492"/>
  <c r="P493"/>
  <c r="P539"/>
  <c r="J540"/>
  <c r="P551"/>
  <c r="J552"/>
  <c r="P553"/>
  <c r="CR445" i="10"/>
  <c r="M445" i="9"/>
  <c r="CR453" i="10"/>
  <c r="M453" i="9"/>
  <c r="CR457" i="10"/>
  <c r="M457" i="9"/>
  <c r="CR461" i="10"/>
  <c r="M461" i="9"/>
  <c r="CR469" i="10"/>
  <c r="M469" i="9"/>
  <c r="CR473" i="10"/>
  <c r="M473" i="9"/>
  <c r="CR477" i="10"/>
  <c r="M477" i="9"/>
  <c r="CR481" i="10"/>
  <c r="M481" i="9"/>
  <c r="CS441" i="10"/>
  <c r="N441" i="9"/>
  <c r="CT444" i="10"/>
  <c r="O444" i="9"/>
  <c r="CT456" i="10"/>
  <c r="O456" i="9"/>
  <c r="CT464" i="10"/>
  <c r="O464" i="9"/>
  <c r="CT468" i="10"/>
  <c r="O468" i="9"/>
  <c r="CT480" i="10"/>
  <c r="O480" i="9"/>
  <c r="CT484" i="10"/>
  <c r="O484" i="9"/>
  <c r="CT488" i="10"/>
  <c r="O488" i="9"/>
  <c r="CS439" i="10"/>
  <c r="N439" i="9"/>
  <c r="CR447" i="10"/>
  <c r="M447" i="9"/>
  <c r="CR451" i="10"/>
  <c r="M451" i="9"/>
  <c r="CR455" i="10"/>
  <c r="M455" i="9"/>
  <c r="CR459" i="10"/>
  <c r="M459" i="9"/>
  <c r="CR463" i="10"/>
  <c r="M463" i="9"/>
  <c r="CR467" i="10"/>
  <c r="M467" i="9"/>
  <c r="CR475" i="10"/>
  <c r="M475" i="9"/>
  <c r="CR479" i="10"/>
  <c r="M479" i="9"/>
  <c r="CR483" i="10"/>
  <c r="M483" i="9"/>
  <c r="CR487" i="10"/>
  <c r="M487" i="9"/>
  <c r="O440"/>
  <c r="N446"/>
  <c r="N454"/>
  <c r="N462"/>
  <c r="N482"/>
  <c r="N486"/>
  <c r="P392"/>
  <c r="P394"/>
  <c r="P400"/>
  <c r="P408"/>
  <c r="P412"/>
  <c r="P418"/>
  <c r="P424"/>
  <c r="P426"/>
  <c r="P436"/>
  <c r="O439"/>
  <c r="P563"/>
  <c r="M389"/>
  <c r="M391"/>
  <c r="O392"/>
  <c r="M393"/>
  <c r="O394"/>
  <c r="M395"/>
  <c r="O396"/>
  <c r="M397"/>
  <c r="O398"/>
  <c r="M399"/>
  <c r="O400"/>
  <c r="M401"/>
  <c r="O402"/>
  <c r="M403"/>
  <c r="O404"/>
  <c r="M405"/>
  <c r="M407"/>
  <c r="O408"/>
  <c r="M409"/>
  <c r="O410"/>
  <c r="M411"/>
  <c r="O412"/>
  <c r="M413"/>
  <c r="O414"/>
  <c r="M415"/>
  <c r="O416"/>
  <c r="M417"/>
  <c r="O418"/>
  <c r="M419"/>
  <c r="O420"/>
  <c r="M421"/>
  <c r="O422"/>
  <c r="M423"/>
  <c r="O424"/>
  <c r="M425"/>
  <c r="O426"/>
  <c r="M427"/>
  <c r="O428"/>
  <c r="M429"/>
  <c r="O430"/>
  <c r="M431"/>
  <c r="O432"/>
  <c r="M433"/>
  <c r="O434"/>
  <c r="M435"/>
  <c r="O436"/>
  <c r="M437"/>
  <c r="O438"/>
  <c r="M439"/>
  <c r="M441"/>
  <c r="N444"/>
  <c r="N452"/>
  <c r="N456"/>
  <c r="N460"/>
  <c r="N464"/>
  <c r="N468"/>
  <c r="N472"/>
  <c r="N476"/>
  <c r="N480"/>
  <c r="N484"/>
  <c r="N488"/>
  <c r="J534"/>
  <c r="J538"/>
  <c r="J542"/>
  <c r="J546"/>
  <c r="J550"/>
  <c r="J554"/>
  <c r="J558"/>
  <c r="J562"/>
  <c r="CR449" i="10"/>
  <c r="M449" i="9"/>
  <c r="CR465" i="10"/>
  <c r="M465" i="9"/>
  <c r="CR485" i="10"/>
  <c r="M485" i="9"/>
  <c r="CT452" i="10"/>
  <c r="O452" i="9"/>
  <c r="CT460" i="10"/>
  <c r="O460" i="9"/>
  <c r="CT472" i="10"/>
  <c r="O472" i="9"/>
  <c r="CT476" i="10"/>
  <c r="O476" i="9"/>
  <c r="CT446" i="10"/>
  <c r="O446" i="9"/>
  <c r="CT454" i="10"/>
  <c r="O454" i="9"/>
  <c r="CT458" i="10"/>
  <c r="O458" i="9"/>
  <c r="CT462" i="10"/>
  <c r="O462" i="9"/>
  <c r="CT466" i="10"/>
  <c r="O466" i="9"/>
  <c r="CT474" i="10"/>
  <c r="O474" i="9"/>
  <c r="CT478" i="10"/>
  <c r="O478" i="9"/>
  <c r="CT482" i="10"/>
  <c r="O482" i="9"/>
  <c r="CT486" i="10"/>
  <c r="O486" i="9"/>
  <c r="O442"/>
  <c r="N458"/>
  <c r="N466"/>
  <c r="N474"/>
  <c r="N478"/>
  <c r="P396"/>
  <c r="P398"/>
  <c r="P402"/>
  <c r="P404"/>
  <c r="P410"/>
  <c r="P414"/>
  <c r="P416"/>
  <c r="P420"/>
  <c r="P422"/>
  <c r="P428"/>
  <c r="P430"/>
  <c r="P432"/>
  <c r="P434"/>
  <c r="N440"/>
  <c r="N442"/>
  <c r="P443"/>
  <c r="P567"/>
  <c r="N392"/>
  <c r="N394"/>
  <c r="N396"/>
  <c r="N398"/>
  <c r="N400"/>
  <c r="N402"/>
  <c r="N404"/>
  <c r="N408"/>
  <c r="N410"/>
  <c r="N412"/>
  <c r="N414"/>
  <c r="N416"/>
  <c r="N418"/>
  <c r="N420"/>
  <c r="N422"/>
  <c r="N424"/>
  <c r="N426"/>
  <c r="N428"/>
  <c r="N430"/>
  <c r="N432"/>
  <c r="N434"/>
  <c r="N436"/>
  <c r="N438"/>
  <c r="J446"/>
  <c r="J454"/>
  <c r="J458"/>
  <c r="J462"/>
  <c r="J466"/>
  <c r="J474"/>
  <c r="J478"/>
  <c r="J482"/>
  <c r="J486"/>
  <c r="J490"/>
  <c r="J494"/>
  <c r="J498"/>
  <c r="J502"/>
  <c r="P565"/>
  <c r="N445"/>
  <c r="N447"/>
  <c r="N449"/>
  <c r="N451"/>
  <c r="N453"/>
  <c r="N455"/>
  <c r="N457"/>
  <c r="N459"/>
  <c r="N461"/>
  <c r="N463"/>
  <c r="N465"/>
  <c r="N467"/>
  <c r="N469"/>
  <c r="N473"/>
  <c r="N475"/>
  <c r="N477"/>
  <c r="N479"/>
  <c r="N481"/>
  <c r="N483"/>
  <c r="N485"/>
  <c r="N487"/>
  <c r="F91" i="6"/>
  <c r="E91"/>
  <c r="D91"/>
  <c r="C91"/>
  <c r="C883" s="1"/>
  <c r="F88"/>
  <c r="F487" s="1"/>
  <c r="E88"/>
  <c r="E487" s="1"/>
  <c r="D88"/>
  <c r="C88"/>
  <c r="C487" s="1"/>
  <c r="G82"/>
  <c r="G81"/>
  <c r="G75"/>
  <c r="G74"/>
  <c r="G68"/>
  <c r="G67"/>
  <c r="G61"/>
  <c r="G60"/>
  <c r="G54"/>
  <c r="G53"/>
  <c r="G47"/>
  <c r="G46"/>
  <c r="G39"/>
  <c r="G38"/>
  <c r="G32"/>
  <c r="G31"/>
  <c r="G25"/>
  <c r="G24"/>
  <c r="G18"/>
  <c r="G17"/>
  <c r="G11"/>
  <c r="G10"/>
  <c r="G393" i="4"/>
  <c r="G392"/>
  <c r="G391"/>
  <c r="G390"/>
  <c r="G389"/>
  <c r="F24"/>
  <c r="E24"/>
  <c r="D24"/>
  <c r="D875" s="1"/>
  <c r="C24"/>
  <c r="C875" s="1"/>
  <c r="F21"/>
  <c r="E21"/>
  <c r="D21"/>
  <c r="C21"/>
  <c r="G18"/>
  <c r="G17"/>
  <c r="G11"/>
  <c r="G28" i="1" s="1"/>
  <c r="G10" i="4"/>
  <c r="G923" i="3"/>
  <c r="F923"/>
  <c r="E923"/>
  <c r="D923"/>
  <c r="G619"/>
  <c r="G618"/>
  <c r="G617"/>
  <c r="G616"/>
  <c r="G615"/>
  <c r="G614"/>
  <c r="G613"/>
  <c r="G612"/>
  <c r="G611"/>
  <c r="G610"/>
  <c r="G609"/>
  <c r="G608"/>
  <c r="G607"/>
  <c r="G606"/>
  <c r="G605"/>
  <c r="G604"/>
  <c r="G603"/>
  <c r="G602"/>
  <c r="G601"/>
  <c r="G600"/>
  <c r="G599"/>
  <c r="G598"/>
  <c r="I510" i="9" s="1"/>
  <c r="P510" s="1"/>
  <c r="G597" i="3"/>
  <c r="I509" i="9" s="1"/>
  <c r="J509" s="1"/>
  <c r="F234" i="3"/>
  <c r="E234"/>
  <c r="D234"/>
  <c r="D1083" s="1"/>
  <c r="C234"/>
  <c r="F231"/>
  <c r="E231"/>
  <c r="D231"/>
  <c r="C231"/>
  <c r="G214"/>
  <c r="G213"/>
  <c r="G207"/>
  <c r="G206"/>
  <c r="G193"/>
  <c r="G192"/>
  <c r="G172"/>
  <c r="G171"/>
  <c r="G165"/>
  <c r="G164"/>
  <c r="G158"/>
  <c r="G157"/>
  <c r="G130"/>
  <c r="G129"/>
  <c r="G123"/>
  <c r="G122"/>
  <c r="G46"/>
  <c r="G45"/>
  <c r="G39"/>
  <c r="G38"/>
  <c r="G32"/>
  <c r="G31"/>
  <c r="G18"/>
  <c r="G17"/>
  <c r="G11"/>
  <c r="G10"/>
  <c r="I505" i="2"/>
  <c r="I504"/>
  <c r="I503"/>
  <c r="I502"/>
  <c r="I501"/>
  <c r="I500"/>
  <c r="I499"/>
  <c r="I498"/>
  <c r="I497"/>
  <c r="I496"/>
  <c r="I495"/>
  <c r="I494"/>
  <c r="I493"/>
  <c r="I492"/>
  <c r="I491"/>
  <c r="I490"/>
  <c r="I489"/>
  <c r="I488"/>
  <c r="I487"/>
  <c r="I486"/>
  <c r="I485"/>
  <c r="H119"/>
  <c r="G119"/>
  <c r="F119"/>
  <c r="F970" s="1"/>
  <c r="E119"/>
  <c r="D119"/>
  <c r="D970" s="1"/>
  <c r="C119"/>
  <c r="C970" s="1"/>
  <c r="H116"/>
  <c r="H545" s="1"/>
  <c r="G116"/>
  <c r="G545" s="1"/>
  <c r="F116"/>
  <c r="F545" s="1"/>
  <c r="E116"/>
  <c r="E545" s="1"/>
  <c r="D116"/>
  <c r="C116"/>
  <c r="I113"/>
  <c r="I112"/>
  <c r="I106"/>
  <c r="I105"/>
  <c r="I99"/>
  <c r="I98"/>
  <c r="I88"/>
  <c r="I87"/>
  <c r="I81"/>
  <c r="I80"/>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B28"/>
  <c r="K19"/>
  <c r="J19"/>
  <c r="I19"/>
  <c r="H19"/>
  <c r="F19"/>
  <c r="E19"/>
  <c r="D19"/>
  <c r="C19"/>
  <c r="I790" i="2"/>
  <c r="C886" i="6" l="1"/>
  <c r="C885"/>
  <c r="F489"/>
  <c r="F490"/>
  <c r="C490"/>
  <c r="C489"/>
  <c r="E489"/>
  <c r="E490"/>
  <c r="D878" i="4"/>
  <c r="D877"/>
  <c r="C877"/>
  <c r="C878"/>
  <c r="F419" i="7"/>
  <c r="F420"/>
  <c r="E420"/>
  <c r="E419"/>
  <c r="E700"/>
  <c r="E699"/>
  <c r="D420"/>
  <c r="D419"/>
  <c r="G420"/>
  <c r="G419"/>
  <c r="C420"/>
  <c r="C419"/>
  <c r="F250" i="8"/>
  <c r="F249"/>
  <c r="D250"/>
  <c r="D249"/>
  <c r="G250"/>
  <c r="G249"/>
  <c r="E250"/>
  <c r="E249"/>
  <c r="C972" i="2"/>
  <c r="C973"/>
  <c r="D972"/>
  <c r="D973"/>
  <c r="F973"/>
  <c r="F972"/>
  <c r="E548"/>
  <c r="E547"/>
  <c r="F548"/>
  <c r="F547"/>
  <c r="G547"/>
  <c r="G548"/>
  <c r="H548"/>
  <c r="H547"/>
  <c r="D1086" i="3"/>
  <c r="D1085"/>
  <c r="F1075" i="5"/>
  <c r="F1074"/>
  <c r="E1074"/>
  <c r="E1075"/>
  <c r="C649"/>
  <c r="C650"/>
  <c r="H571" i="9"/>
  <c r="H649" i="5"/>
  <c r="H650"/>
  <c r="G650"/>
  <c r="G649"/>
  <c r="G571" i="9"/>
  <c r="F650" i="5"/>
  <c r="F649"/>
  <c r="E649"/>
  <c r="E650"/>
  <c r="D650"/>
  <c r="D649"/>
  <c r="H970" i="2"/>
  <c r="I10" i="1"/>
  <c r="E970" i="2"/>
  <c r="G970"/>
  <c r="C545"/>
  <c r="E10" i="1"/>
  <c r="D545" i="2"/>
  <c r="H13" i="1"/>
  <c r="F1083" i="3"/>
  <c r="E1083"/>
  <c r="K13" i="1"/>
  <c r="C1083" i="3"/>
  <c r="D659"/>
  <c r="C659"/>
  <c r="I519" i="9"/>
  <c r="P519" s="1"/>
  <c r="I523"/>
  <c r="P523" s="1"/>
  <c r="I531"/>
  <c r="J531" s="1"/>
  <c r="I518"/>
  <c r="J518" s="1"/>
  <c r="I522"/>
  <c r="J522" s="1"/>
  <c r="I526"/>
  <c r="J526" s="1"/>
  <c r="I530"/>
  <c r="P530" s="1"/>
  <c r="E659" i="3"/>
  <c r="F659"/>
  <c r="F571" i="9" s="1"/>
  <c r="O571" s="1"/>
  <c r="I527"/>
  <c r="P527" s="1"/>
  <c r="K16" i="1"/>
  <c r="F806" i="4"/>
  <c r="F875"/>
  <c r="I16" i="1"/>
  <c r="E875" i="4"/>
  <c r="C449"/>
  <c r="E449"/>
  <c r="D449"/>
  <c r="F449"/>
  <c r="E883" i="6"/>
  <c r="D883"/>
  <c r="F883"/>
  <c r="J506" i="9"/>
  <c r="D245" i="6"/>
  <c r="D487"/>
  <c r="I1072" i="5"/>
  <c r="B19" i="1"/>
  <c r="I647" i="5"/>
  <c r="G570" i="9"/>
  <c r="G697" i="7"/>
  <c r="P505" i="9"/>
  <c r="G140" i="8"/>
  <c r="D16" i="1"/>
  <c r="I13"/>
  <c r="N471" i="9"/>
  <c r="CR471" i="10"/>
  <c r="P507" i="9"/>
  <c r="O471"/>
  <c r="I461"/>
  <c r="G40" i="8"/>
  <c r="I471" i="9" s="1"/>
  <c r="I464"/>
  <c r="G198" i="8"/>
  <c r="G155"/>
  <c r="O450" i="9"/>
  <c r="O485"/>
  <c r="G520" i="7"/>
  <c r="G573"/>
  <c r="M450" i="9"/>
  <c r="J508"/>
  <c r="G296" i="7"/>
  <c r="I450" i="9" s="1"/>
  <c r="G349" i="7"/>
  <c r="I503" i="9" s="1"/>
  <c r="N450"/>
  <c r="P438"/>
  <c r="I1053" i="5"/>
  <c r="G19" i="1"/>
  <c r="G569" i="9"/>
  <c r="D786" i="6"/>
  <c r="D767"/>
  <c r="D693"/>
  <c r="D782"/>
  <c r="D714"/>
  <c r="D582"/>
  <c r="F786"/>
  <c r="F782"/>
  <c r="F767"/>
  <c r="F714"/>
  <c r="F693"/>
  <c r="F582"/>
  <c r="G88"/>
  <c r="G487" s="1"/>
  <c r="E786"/>
  <c r="E782"/>
  <c r="E767"/>
  <c r="E714"/>
  <c r="E693"/>
  <c r="E582"/>
  <c r="G91"/>
  <c r="F245"/>
  <c r="H16" i="1"/>
  <c r="F268" i="4"/>
  <c r="F390" i="9" s="1"/>
  <c r="CT390" i="10" s="1"/>
  <c r="F627" i="4"/>
  <c r="E627"/>
  <c r="D326"/>
  <c r="D448" i="9" s="1"/>
  <c r="CR448" i="10" s="1"/>
  <c r="F697" i="4"/>
  <c r="F16" i="1"/>
  <c r="F284" i="4"/>
  <c r="F406" i="9" s="1"/>
  <c r="CT406" i="10" s="1"/>
  <c r="D806" i="4"/>
  <c r="C16" i="1"/>
  <c r="F263" i="4"/>
  <c r="D348"/>
  <c r="D470" i="9" s="1"/>
  <c r="CR470" i="10" s="1"/>
  <c r="F745" i="4"/>
  <c r="D627"/>
  <c r="G24"/>
  <c r="E268"/>
  <c r="E390" i="9" s="1"/>
  <c r="E321" i="4"/>
  <c r="E443" i="9" s="1"/>
  <c r="J16" i="1"/>
  <c r="I511" i="9"/>
  <c r="J511" s="1"/>
  <c r="I515"/>
  <c r="P515" s="1"/>
  <c r="G21" i="4"/>
  <c r="G449" s="1"/>
  <c r="D263"/>
  <c r="E384" i="10" s="1"/>
  <c r="D268" i="4"/>
  <c r="D390" i="9" s="1"/>
  <c r="D284" i="4"/>
  <c r="D406" i="9" s="1"/>
  <c r="D321" i="4"/>
  <c r="D443" i="9" s="1"/>
  <c r="F326" i="4"/>
  <c r="F448" i="9" s="1"/>
  <c r="F348" i="4"/>
  <c r="F470" i="9" s="1"/>
  <c r="E697" i="4"/>
  <c r="E745"/>
  <c r="E806"/>
  <c r="E263"/>
  <c r="E284"/>
  <c r="E406" i="9" s="1"/>
  <c r="E16" i="1"/>
  <c r="I514" i="9"/>
  <c r="P514" s="1"/>
  <c r="E326" i="4"/>
  <c r="E448" i="9" s="1"/>
  <c r="E348" i="4"/>
  <c r="E470" i="9" s="1"/>
  <c r="D697" i="4"/>
  <c r="D745"/>
  <c r="D13" i="1"/>
  <c r="F13"/>
  <c r="F986" i="3"/>
  <c r="E986"/>
  <c r="C13" i="1"/>
  <c r="G234" i="3"/>
  <c r="J13" i="1"/>
  <c r="I513" i="9"/>
  <c r="P513" s="1"/>
  <c r="I517"/>
  <c r="J517" s="1"/>
  <c r="I521"/>
  <c r="P521" s="1"/>
  <c r="I525"/>
  <c r="J525" s="1"/>
  <c r="I529"/>
  <c r="P529" s="1"/>
  <c r="G231" i="3"/>
  <c r="G659" s="1"/>
  <c r="D986"/>
  <c r="P509" i="9"/>
  <c r="E13" i="1"/>
  <c r="I512" i="9"/>
  <c r="J512" s="1"/>
  <c r="I516"/>
  <c r="P516" s="1"/>
  <c r="I520"/>
  <c r="J520" s="1"/>
  <c r="I524"/>
  <c r="P524" s="1"/>
  <c r="I528"/>
  <c r="J528" s="1"/>
  <c r="J510"/>
  <c r="H955" i="2"/>
  <c r="G955"/>
  <c r="F10" i="1"/>
  <c r="J10"/>
  <c r="C530" i="2"/>
  <c r="C556" i="9" s="1"/>
  <c r="L556" s="1"/>
  <c r="D530" i="2"/>
  <c r="D556" i="9" s="1"/>
  <c r="M556" s="1"/>
  <c r="H530" i="2"/>
  <c r="H556" i="9" s="1"/>
  <c r="D955" i="2"/>
  <c r="K10" i="1"/>
  <c r="C522" i="2"/>
  <c r="G511"/>
  <c r="G537" i="9" s="1"/>
  <c r="F530" i="2"/>
  <c r="F556" i="9" s="1"/>
  <c r="O556" s="1"/>
  <c r="C955" i="2"/>
  <c r="G530"/>
  <c r="G556" i="9" s="1"/>
  <c r="H569"/>
  <c r="I116" i="2"/>
  <c r="F955"/>
  <c r="H10" i="1"/>
  <c r="I119" i="2"/>
  <c r="C10" i="1"/>
  <c r="G515" i="2"/>
  <c r="G541" i="9" s="1"/>
  <c r="E530" i="2"/>
  <c r="E556" i="9" s="1"/>
  <c r="N556" s="1"/>
  <c r="D10" i="1"/>
  <c r="E955" i="2"/>
  <c r="B22" i="1"/>
  <c r="F885" i="6" l="1"/>
  <c r="F886"/>
  <c r="E885"/>
  <c r="E886"/>
  <c r="D886"/>
  <c r="D885"/>
  <c r="D490"/>
  <c r="D489"/>
  <c r="G489"/>
  <c r="G490"/>
  <c r="F878" i="4"/>
  <c r="F877"/>
  <c r="E877"/>
  <c r="E878"/>
  <c r="F451"/>
  <c r="F452"/>
  <c r="E452"/>
  <c r="E451"/>
  <c r="E571" i="9"/>
  <c r="N571" s="1"/>
  <c r="D451" i="4"/>
  <c r="D452"/>
  <c r="G451"/>
  <c r="G452"/>
  <c r="C451"/>
  <c r="C452"/>
  <c r="G699" i="7"/>
  <c r="G700"/>
  <c r="G142" i="8"/>
  <c r="G143"/>
  <c r="D571" i="9"/>
  <c r="M571" s="1"/>
  <c r="C571"/>
  <c r="L571" s="1"/>
  <c r="E972" i="2"/>
  <c r="E973"/>
  <c r="G972"/>
  <c r="G973"/>
  <c r="H972"/>
  <c r="H973"/>
  <c r="C547"/>
  <c r="C548"/>
  <c r="D548"/>
  <c r="D547"/>
  <c r="C662" i="3"/>
  <c r="C661"/>
  <c r="C1086"/>
  <c r="C1085"/>
  <c r="D662"/>
  <c r="D661"/>
  <c r="E661"/>
  <c r="E662"/>
  <c r="E1085"/>
  <c r="E1086"/>
  <c r="F1085"/>
  <c r="F1086"/>
  <c r="G661"/>
  <c r="G662"/>
  <c r="F662"/>
  <c r="F661"/>
  <c r="I1074" i="5"/>
  <c r="I1075"/>
  <c r="J530" i="9"/>
  <c r="I650" i="5"/>
  <c r="I649"/>
  <c r="P531" i="9"/>
  <c r="I970" i="2"/>
  <c r="J527" i="9"/>
  <c r="P526"/>
  <c r="H570"/>
  <c r="I545" i="2"/>
  <c r="P522" i="9"/>
  <c r="G1083" i="3"/>
  <c r="P518" i="9"/>
  <c r="J519"/>
  <c r="J523"/>
  <c r="G875" i="4"/>
  <c r="F570" i="9"/>
  <c r="O570" s="1"/>
  <c r="G883" i="6"/>
  <c r="E570" i="9"/>
  <c r="N570" s="1"/>
  <c r="C570"/>
  <c r="L570" s="1"/>
  <c r="D570"/>
  <c r="M570" s="1"/>
  <c r="J471"/>
  <c r="P471"/>
  <c r="P464"/>
  <c r="J464"/>
  <c r="J461"/>
  <c r="P461"/>
  <c r="P450"/>
  <c r="J450"/>
  <c r="J503"/>
  <c r="P503"/>
  <c r="P511"/>
  <c r="J514"/>
  <c r="E245" i="6"/>
  <c r="C328" i="10"/>
  <c r="G285" i="6"/>
  <c r="D368" i="10" s="1"/>
  <c r="G245" i="6"/>
  <c r="D328" i="10" s="1"/>
  <c r="P528" i="9"/>
  <c r="E569"/>
  <c r="N569" s="1"/>
  <c r="G786" i="6"/>
  <c r="G714"/>
  <c r="G582"/>
  <c r="G782"/>
  <c r="G767"/>
  <c r="G693"/>
  <c r="O390" i="9"/>
  <c r="M470"/>
  <c r="O406"/>
  <c r="J524"/>
  <c r="J513"/>
  <c r="M448"/>
  <c r="CS406" i="10"/>
  <c r="N406" i="9"/>
  <c r="M443"/>
  <c r="CR443" i="10"/>
  <c r="N443" i="9"/>
  <c r="CS443" i="10"/>
  <c r="CS470"/>
  <c r="N470" i="9"/>
  <c r="O448"/>
  <c r="CT448" i="10"/>
  <c r="P512" i="9"/>
  <c r="J515"/>
  <c r="D569"/>
  <c r="CR406" i="10"/>
  <c r="M406" i="9"/>
  <c r="CS390" i="10"/>
  <c r="N390" i="9"/>
  <c r="CS448" i="10"/>
  <c r="N448" i="9"/>
  <c r="G284" i="4"/>
  <c r="I406" i="9" s="1"/>
  <c r="G268" i="4"/>
  <c r="I390" i="9" s="1"/>
  <c r="G263" i="4"/>
  <c r="G127"/>
  <c r="D248" i="10" s="1"/>
  <c r="G348" i="4"/>
  <c r="I470" i="9" s="1"/>
  <c r="G326" i="4"/>
  <c r="I448" i="9" s="1"/>
  <c r="B16" i="1"/>
  <c r="G113" i="4"/>
  <c r="O470" i="9"/>
  <c r="CT470" i="10"/>
  <c r="CR390"/>
  <c r="M390" i="9"/>
  <c r="G627" i="4"/>
  <c r="G16" i="1"/>
  <c r="G806" i="4"/>
  <c r="G745"/>
  <c r="G697"/>
  <c r="G642"/>
  <c r="P525" i="9"/>
  <c r="J516"/>
  <c r="G13" i="1"/>
  <c r="P517" i="9"/>
  <c r="J529"/>
  <c r="G986" i="3"/>
  <c r="P520" i="9"/>
  <c r="J521"/>
  <c r="F569"/>
  <c r="O569" s="1"/>
  <c r="B13" i="1"/>
  <c r="C569" i="9"/>
  <c r="L569" s="1"/>
  <c r="B10" i="1"/>
  <c r="I530" i="2"/>
  <c r="I556" i="9" s="1"/>
  <c r="I955" i="2"/>
  <c r="G10" i="1"/>
  <c r="G886" i="6" l="1"/>
  <c r="G885"/>
  <c r="G878" i="4"/>
  <c r="G877"/>
  <c r="I972" i="2"/>
  <c r="I973"/>
  <c r="I548"/>
  <c r="I547"/>
  <c r="I571" i="9"/>
  <c r="J571" s="1"/>
  <c r="G1086" i="3"/>
  <c r="G1085"/>
  <c r="D327" i="10"/>
  <c r="I570" i="9"/>
  <c r="P570" s="1"/>
  <c r="B328" i="10"/>
  <c r="A328" s="1"/>
  <c r="M569" i="9"/>
  <c r="J390"/>
  <c r="P390"/>
  <c r="D326" i="10"/>
  <c r="P448" i="9"/>
  <c r="J448"/>
  <c r="P470"/>
  <c r="J470"/>
  <c r="J406"/>
  <c r="P406"/>
  <c r="P556"/>
  <c r="J556"/>
  <c r="I569"/>
  <c r="P571" l="1"/>
  <c r="J570"/>
  <c r="P569"/>
  <c r="J569"/>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<sst xmlns="http://schemas.openxmlformats.org/spreadsheetml/2006/main" count="8079" uniqueCount="1277">
  <si>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</si>
  <si>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</si>
  <si>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</si>
  <si>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</si>
  <si>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</si>
  <si>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</si>
  <si>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</si>
  <si>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</si>
  <si>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</si>
  <si>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</si>
  <si>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</si>
  <si>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</si>
  <si>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</si>
  <si>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</si>
  <si>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</si>
  <si>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</si>
  <si>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</si>
  <si>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</si>
  <si>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</si>
  <si>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</si>
  <si>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</si>
  <si>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</si>
  <si>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</si>
  <si>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</si>
  <si>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</si>
  <si>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</si>
  <si>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</si>
  <si>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</si>
  <si>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</si>
  <si>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</si>
  <si>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</si>
  <si>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</si>
  <si>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</si>
  <si>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</si>
  <si>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</si>
  <si>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</si>
  <si>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</si>
  <si>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</si>
  <si>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</si>
  <si>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</si>
  <si>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</si>
  <si>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</si>
  <si>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</si>
  <si>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</si>
  <si>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</si>
  <si>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</si>
  <si>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</si>
  <si>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</si>
  <si>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</si>
  <si>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</si>
  <si>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</si>
  <si>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</si>
  <si>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</si>
  <si>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</si>
  <si>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</si>
  <si>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</si>
  <si>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</si>
  <si>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</si>
  <si>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</si>
  <si>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</si>
  <si>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</si>
  <si>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</si>
  <si>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</si>
  <si>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</si>
  <si>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</si>
  <si>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</si>
  <si>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</si>
  <si>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</si>
  <si>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</si>
  <si>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</si>
  <si>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</si>
  <si>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</si>
  <si>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</si>
  <si>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</si>
  <si>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</si>
  <si>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</si>
  <si>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</si>
  <si>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</si>
  <si>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</si>
  <si>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</si>
  <si>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</si>
  <si>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</si>
  <si>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</si>
  <si>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</si>
  <si>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</si>
  <si>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</si>
  <si>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</si>
  <si>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</si>
  <si>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</si>
  <si>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</si>
  <si>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</si>
  <si>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</si>
  <si>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</si>
  <si>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</si>
  <si>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</si>
  <si>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</si>
  <si>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</si>
  <si>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</si>
  <si>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</si>
  <si>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</si>
  <si>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</si>
  <si>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</si>
  <si>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</si>
  <si>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</si>
  <si>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</si>
  <si>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</si>
  <si>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</si>
  <si>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</si>
  <si>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</si>
  <si>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</si>
  <si>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</si>
  <si>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</si>
  <si>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</si>
  <si>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</si>
  <si>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</si>
  <si>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</si>
  <si>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</si>
  <si>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</si>
  <si>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</si>
  <si>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</si>
  <si>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</si>
  <si>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</si>
  <si>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</si>
  <si>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</si>
  <si>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</si>
  <si>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</si>
  <si>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</si>
  <si>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</si>
  <si>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</si>
  <si>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</si>
  <si>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</si>
  <si>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</si>
  <si>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</si>
  <si>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</si>
  <si>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</si>
  <si>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</si>
  <si>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</si>
  <si>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</si>
  <si>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</si>
  <si>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</si>
  <si>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</si>
  <si>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</si>
  <si>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</si>
  <si>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</si>
  <si>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</si>
  <si>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</si>
  <si>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</si>
  <si>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</si>
  <si>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</si>
  <si>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</si>
  <si>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</si>
  <si>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</si>
  <si>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</si>
  <si>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</si>
  <si>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</si>
  <si>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</si>
  <si>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</si>
  <si>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</si>
  <si>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</si>
  <si>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</si>
  <si>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</si>
  <si>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</si>
  <si>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</si>
  <si>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</si>
  <si>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</si>
  <si>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</si>
  <si>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</si>
  <si>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</si>
  <si>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</si>
  <si>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</si>
  <si>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</si>
  <si>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</si>
  <si>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</si>
  <si>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</si>
  <si>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</si>
  <si>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</si>
  <si>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</si>
  <si>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</si>
  <si>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</si>
  <si>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</si>
  <si>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</si>
  <si>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</si>
  <si>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</si>
  <si>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</si>
  <si>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</si>
  <si>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</si>
  <si>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</si>
  <si>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</si>
  <si>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</si>
  <si>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</si>
  <si>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</si>
  <si>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</si>
  <si>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</si>
  <si>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</si>
  <si>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</si>
  <si>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</si>
  <si>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</si>
  <si>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</si>
  <si>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</si>
  <si>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</si>
  <si>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</si>
  <si>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</si>
  <si>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</si>
  <si>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</si>
  <si>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</si>
  <si>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</si>
  <si>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</si>
  <si>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</si>
  <si>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</si>
  <si>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</si>
  <si>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</si>
  <si>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</si>
  <si>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</si>
  <si>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</si>
  <si>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</si>
  <si>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</si>
  <si>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</si>
  <si>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</si>
  <si>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</si>
  <si>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</si>
  <si>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</si>
  <si>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</si>
  <si>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</si>
  <si>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</si>
  <si>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</si>
  <si>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</si>
  <si>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</si>
  <si>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</si>
  <si>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</si>
  <si>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</si>
  <si>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</si>
  <si>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</si>
  <si>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</si>
  <si>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</si>
  <si>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</si>
  <si>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</si>
  <si>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</si>
  <si>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</si>
  <si>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</si>
  <si>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</si>
  <si>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</si>
  <si>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</si>
  <si>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</si>
  <si>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</si>
  <si>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</si>
  <si>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</si>
  <si>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</si>
  <si>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</si>
  <si>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</si>
  <si>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</si>
  <si>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</si>
  <si>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</si>
  <si>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</si>
  <si>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</si>
  <si>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</si>
  <si>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</si>
  <si>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</si>
  <si>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</si>
  <si>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</si>
  <si>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</si>
  <si>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</si>
  <si>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</si>
  <si>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</si>
  <si>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</si>
  <si>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</si>
  <si>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</si>
  <si>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</si>
  <si>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</si>
  <si>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</si>
  <si>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</si>
  <si>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</si>
  <si>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</si>
  <si>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</si>
  <si>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</si>
  <si>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</si>
  <si>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</si>
  <si>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</si>
  <si>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</si>
  <si>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</si>
  <si>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</si>
  <si>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</si>
  <si>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</si>
  <si>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</si>
  <si>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</si>
  <si>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</si>
  <si>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</si>
  <si>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</si>
  <si>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</si>
  <si>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</si>
  <si>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</si>
  <si>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</si>
  <si>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</si>
  <si>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</si>
  <si>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</si>
  <si>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</si>
  <si>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</si>
  <si>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</si>
  <si>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</si>
  <si>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</si>
  <si>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</si>
  <si>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</si>
  <si>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</si>
  <si>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</si>
  <si>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</si>
  <si>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</si>
  <si>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</si>
  <si>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</si>
  <si>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</si>
  <si>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</si>
  <si>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</si>
  <si>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</si>
  <si>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</si>
  <si>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</si>
  <si>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</si>
  <si>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</si>
  <si>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</si>
  <si>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</si>
  <si>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</si>
  <si>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</si>
  <si>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</si>
  <si>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</si>
  <si>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</si>
  <si>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</si>
  <si>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</si>
  <si>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</si>
  <si>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</si>
  <si>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</si>
  <si>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</si>
  <si>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</si>
  <si>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</si>
  <si>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</si>
  <si>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</si>
  <si>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</si>
  <si>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</si>
  <si>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</si>
  <si>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</si>
  <si>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</si>
  <si>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</si>
  <si>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</si>
  <si>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</si>
  <si>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</si>
  <si>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</si>
  <si>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</si>
  <si>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</si>
  <si>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</si>
  <si>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</si>
  <si>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</si>
  <si>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</si>
  <si>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</si>
  <si>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</si>
  <si>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</si>
  <si>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</si>
  <si>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</si>
  <si>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</si>
  <si>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</si>
  <si>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</si>
  <si>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</si>
  <si>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</si>
  <si>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</si>
  <si>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</si>
  <si>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</si>
  <si>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</si>
  <si>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</si>
  <si>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</si>
  <si>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</si>
  <si>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</si>
  <si>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</si>
  <si>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</si>
  <si>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</si>
  <si>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</si>
  <si>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</si>
  <si>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</si>
  <si>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</si>
  <si>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</si>
  <si>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</si>
  <si>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</si>
  <si>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</si>
  <si>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</si>
  <si>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</si>
  <si>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</si>
  <si>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</si>
  <si>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</si>
  <si>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</si>
  <si>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</si>
  <si>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</si>
  <si>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</si>
  <si>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</si>
  <si>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</si>
  <si>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</si>
  <si>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</si>
  <si>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</si>
  <si>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</si>
  <si>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</si>
  <si>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</si>
  <si>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</si>
  <si>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</si>
  <si>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</si>
  <si>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</si>
  <si>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</si>
  <si>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</si>
  <si>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</si>
  <si>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</si>
  <si>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</si>
  <si>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</si>
  <si>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</si>
  <si>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</si>
  <si>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</si>
  <si>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</si>
  <si>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</si>
  <si>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</si>
  <si>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</si>
  <si>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</si>
  <si>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</si>
  <si>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</si>
  <si>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</si>
  <si>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</si>
  <si>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</si>
  <si>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</si>
  <si>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</si>
  <si>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</si>
  <si>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</si>
  <si>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</si>
  <si>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</si>
  <si>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</si>
  <si>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</si>
  <si>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</si>
  <si>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</si>
  <si>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</si>
  <si>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</si>
  <si>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</si>
  <si>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</si>
  <si>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</si>
  <si>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</si>
  <si>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</si>
  <si>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</si>
  <si>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</si>
  <si>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</si>
  <si>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</si>
  <si>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</si>
  <si>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</si>
  <si>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</si>
  <si>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</si>
  <si>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</si>
  <si>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</si>
  <si>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</si>
  <si>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</si>
  <si>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</si>
  <si>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</si>
  <si>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</si>
  <si>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</si>
  <si>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</si>
  <si>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</si>
  <si>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</si>
  <si>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</si>
  <si>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</si>
  <si>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</si>
  <si>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</si>
  <si>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</si>
  <si>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</si>
  <si>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</si>
  <si>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</si>
  <si>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</si>
  <si>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</si>
  <si>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</si>
  <si>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</si>
  <si>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</si>
  <si>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</si>
  <si>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</si>
  <si>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</si>
  <si>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</si>
  <si>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</si>
  <si>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</si>
  <si>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</si>
  <si>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</si>
  <si>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</si>
  <si>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</si>
  <si>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</si>
  <si>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</si>
  <si>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</si>
  <si>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</si>
  <si>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</si>
  <si>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</si>
  <si>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</si>
  <si>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</si>
  <si>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</si>
  <si>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</si>
  <si>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</si>
  <si>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</si>
  <si>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</si>
  <si>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</si>
  <si>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</si>
  <si>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</si>
  <si>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</si>
  <si>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</si>
  <si>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</si>
  <si>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</si>
  <si>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</si>
  <si>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</si>
  <si>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</si>
  <si>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</si>
  <si>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</si>
  <si>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</si>
  <si>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</si>
  <si>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</si>
  <si>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</si>
  <si>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</si>
  <si>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</si>
  <si>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</si>
  <si>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</si>
  <si>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</si>
  <si>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</si>
  <si>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</si>
  <si>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</si>
  <si>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</si>
  <si>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</si>
  <si>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</si>
  <si>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</si>
  <si>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</si>
  <si>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</si>
  <si>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</si>
  <si>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</si>
  <si>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</si>
  <si>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</si>
  <si>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</si>
  <si>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</si>
  <si>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</si>
  <si>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</si>
  <si>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</si>
  <si>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</si>
  <si>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</si>
  <si>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</si>
  <si>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</si>
  <si>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</si>
  <si>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</si>
  <si>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</si>
  <si>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</si>
  <si>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</si>
  <si>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</si>
  <si>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</si>
  <si>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</si>
  <si>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</si>
  <si>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</si>
  <si>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</si>
  <si>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</si>
  <si>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</si>
  <si>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</si>
  <si>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</si>
  <si>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</si>
  <si>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</si>
  <si>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</si>
  <si>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</si>
  <si>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</si>
  <si>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</si>
  <si>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</si>
  <si>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</si>
  <si>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</si>
  <si>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</si>
  <si>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</si>
  <si>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</si>
  <si>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</si>
  <si>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</si>
  <si>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</si>
  <si>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</si>
  <si>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</si>
  <si>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</si>
  <si>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</si>
  <si>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</si>
  <si>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</si>
  <si>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</si>
  <si>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</si>
  <si>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</si>
  <si>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</si>
  <si>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</si>
  <si>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</si>
  <si>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</si>
  <si>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</si>
  <si>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</si>
  <si>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</si>
  <si>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</si>
  <si>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</si>
  <si>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</si>
  <si>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</si>
  <si>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</si>
  <si>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</si>
  <si>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</si>
  <si>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</si>
  <si>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</si>
  <si>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</si>
  <si>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</si>
  <si>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</si>
  <si>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</si>
  <si>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</si>
  <si>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</si>
  <si>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</si>
  <si>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</si>
  <si>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</si>
  <si>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</si>
  <si>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</si>
  <si>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</si>
  <si>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</si>
  <si>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</si>
  <si>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</si>
  <si>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</si>
  <si>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</si>
  <si>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</si>
  <si>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</si>
  <si>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</si>
  <si>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</si>
  <si>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</si>
  <si>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</si>
  <si>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</si>
  <si>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</si>
  <si>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</si>
  <si>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</si>
  <si>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</si>
  <si>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</si>
  <si>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</si>
  <si>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</si>
  <si>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</si>
  <si>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</si>
  <si>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</si>
  <si>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</si>
  <si>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</si>
  <si>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</si>
  <si>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</si>
  <si>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</si>
  <si>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</si>
  <si>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</si>
  <si>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</si>
  <si>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</si>
  <si>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</si>
  <si>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</si>
  <si>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</si>
  <si>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</si>
  <si>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</si>
  <si>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</si>
  <si>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</si>
  <si>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</si>
  <si>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</si>
  <si>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</si>
  <si>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</si>
  <si>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</si>
  <si>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</si>
  <si>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</si>
  <si>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</si>
  <si>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</si>
  <si>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</si>
  <si>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</si>
  <si>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</si>
  <si>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</si>
  <si>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</si>
  <si>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</si>
  <si>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</si>
  <si>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</si>
  <si>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</si>
  <si>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</si>
  <si>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</si>
  <si>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</si>
  <si>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</si>
  <si>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</si>
  <si>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</si>
  <si>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</si>
  <si>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</si>
  <si>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</si>
  <si>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</si>
  <si>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</si>
  <si>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</si>
  <si>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</si>
  <si>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</si>
  <si>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</si>
  <si>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</si>
  <si>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</si>
  <si>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</si>
  <si>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</si>
  <si>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</si>
  <si>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</si>
  <si>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</si>
  <si>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</si>
  <si>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</si>
  <si>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</si>
  <si>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</si>
  <si>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</si>
  <si>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</si>
  <si>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</si>
  <si>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</si>
  <si>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</si>
  <si>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</si>
  <si>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</si>
  <si>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</si>
  <si>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</si>
  <si>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</si>
  <si>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</si>
  <si>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</si>
  <si>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</si>
  <si>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</si>
  <si>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</si>
  <si>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</si>
  <si>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</si>
  <si>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</si>
  <si>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</si>
  <si>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</si>
  <si>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</si>
  <si>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</si>
  <si>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</si>
  <si>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</si>
  <si>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</si>
  <si>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</si>
  <si>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</si>
  <si>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</si>
  <si>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</si>
  <si>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</si>
  <si>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</si>
  <si>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</si>
  <si>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</si>
  <si>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</si>
  <si>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</si>
  <si>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</si>
  <si>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</si>
  <si>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</si>
  <si>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</si>
  <si>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</si>
  <si>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</si>
  <si>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</si>
  <si>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</si>
  <si>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</si>
  <si>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</si>
  <si>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</si>
  <si>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</si>
  <si>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</si>
  <si>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</si>
  <si>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</si>
  <si>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</si>
  <si>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</si>
  <si>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</si>
  <si>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</si>
  <si>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</si>
  <si>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</si>
  <si>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</si>
  <si>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</si>
  <si>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</si>
  <si>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</si>
  <si>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</si>
  <si>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</si>
  <si>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</si>
  <si>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</si>
  <si>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</si>
  <si>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</si>
  <si>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</si>
  <si>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</si>
  <si>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</si>
  <si>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</si>
  <si>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</si>
  <si>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</si>
  <si>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</si>
  <si>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</si>
  <si>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</si>
  <si>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</si>
  <si>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</si>
  <si>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</si>
  <si>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</si>
  <si>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</si>
  <si>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</si>
  <si>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</si>
  <si>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</si>
  <si>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</si>
  <si>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</si>
  <si>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</si>
  <si>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</si>
  <si>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</si>
  <si>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</si>
  <si>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</si>
  <si>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</si>
  <si>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</si>
  <si>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</si>
  <si>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</si>
  <si>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</si>
  <si>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</si>
  <si>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</si>
  <si>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</si>
  <si>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</si>
  <si>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</si>
  <si>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</si>
  <si>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</si>
  <si>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</si>
  <si>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</si>
  <si>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</si>
  <si>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</si>
  <si>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</si>
  <si>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</si>
  <si>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</si>
  <si>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</si>
  <si>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</si>
  <si>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</si>
  <si>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</si>
  <si>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</si>
  <si>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</si>
  <si>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</si>
  <si>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</si>
  <si>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</si>
  <si>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</si>
  <si>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</si>
  <si>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</si>
  <si>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</si>
  <si>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</si>
  <si>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</si>
  <si>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</si>
  <si>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</si>
  <si>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</si>
  <si>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</si>
  <si>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</si>
  <si>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</si>
  <si>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</si>
  <si>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</si>
  <si>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</si>
  <si>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</si>
  <si>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</si>
  <si>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</si>
  <si>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</si>
  <si>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</si>
  <si>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</si>
  <si>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</si>
  <si>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</si>
  <si>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</si>
  <si>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</si>
  <si>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</si>
  <si>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</si>
  <si>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</si>
  <si>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</si>
  <si>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</si>
  <si>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</si>
  <si>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</si>
  <si>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</si>
  <si>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</si>
  <si>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</si>
  <si>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</si>
  <si>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</si>
  <si>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</si>
  <si>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</si>
  <si>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</si>
  <si>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</si>
  <si>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</si>
  <si>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</si>
  <si>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</si>
  <si>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</si>
  <si>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</si>
  <si>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</si>
  <si>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</si>
  <si>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</si>
  <si>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</si>
  <si>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</si>
  <si>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</si>
  <si>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</si>
  <si>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</si>
  <si>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</si>
  <si>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</si>
  <si>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</si>
  <si>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</si>
  <si>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</si>
  <si>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</si>
  <si>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</si>
  <si>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</si>
  <si>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</si>
  <si>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</si>
  <si>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</si>
  <si>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</si>
  <si>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</si>
  <si>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</si>
  <si>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</si>
  <si>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</si>
  <si>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</si>
  <si>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</si>
  <si>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</si>
  <si>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</si>
  <si>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</si>
  <si>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</si>
  <si>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</si>
  <si>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</si>
  <si>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</si>
  <si>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</si>
  <si>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</si>
  <si>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</si>
  <si>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</si>
  <si>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</si>
  <si>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</si>
  <si>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</si>
  <si>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</si>
  <si>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</si>
  <si>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</si>
  <si>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</si>
  <si>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</si>
  <si>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</si>
  <si>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</si>
  <si>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</si>
  <si>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</si>
  <si>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</si>
  <si>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</si>
  <si>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</si>
  <si>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</si>
  <si>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</si>
  <si>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</si>
  <si>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</si>
  <si>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</si>
  <si>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</si>
  <si>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</si>
  <si>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</si>
  <si>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</si>
  <si>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</si>
  <si>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</si>
  <si>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</si>
  <si>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</si>
  <si>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</si>
  <si>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</si>
  <si>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</si>
  <si>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</si>
  <si>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</si>
  <si>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</si>
  <si>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</si>
  <si>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</si>
  <si>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</si>
  <si>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</si>
  <si>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</si>
  <si>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</si>
  <si>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</si>
  <si>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</si>
  <si>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</si>
  <si>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</si>
  <si>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</si>
  <si>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</si>
  <si>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</si>
  <si>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</si>
  <si>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</si>
  <si>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</si>
  <si>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</si>
  <si>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</si>
  <si>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</si>
  <si>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</si>
  <si>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</si>
  <si>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</si>
  <si>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</si>
  <si>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</si>
  <si>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</si>
  <si>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</si>
  <si>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</si>
  <si>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</si>
  <si>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</si>
  <si>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</si>
  <si>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</si>
  <si>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</si>
  <si>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</si>
  <si>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</si>
  <si>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</si>
  <si>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</si>
  <si>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</si>
  <si>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</si>
  <si>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</si>
  <si>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</si>
  <si>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</si>
  <si>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</si>
  <si>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</si>
  <si>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</si>
  <si>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</si>
  <si>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</si>
  <si>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</si>
  <si>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</si>
  <si>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</si>
  <si>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</si>
  <si>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</si>
  <si>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</si>
  <si>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</si>
  <si>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</si>
  <si>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</si>
  <si>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</si>
  <si>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</si>
  <si>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</si>
  <si>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</si>
  <si>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</si>
  <si>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</si>
  <si>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</si>
  <si>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</si>
  <si>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</si>
  <si>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</si>
  <si>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</si>
  <si>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</si>
  <si>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</si>
  <si>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</si>
  <si>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</si>
  <si>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</si>
  <si>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</si>
  <si>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</si>
  <si>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</si>
  <si>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</si>
  <si>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</si>
  <si>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</si>
  <si>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</si>
  <si>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</si>
  <si>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</si>
  <si>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</si>
  <si>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</si>
  <si>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</si>
  <si>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</si>
  <si>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</si>
  <si>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</si>
  <si>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</si>
  <si>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</si>
  <si>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</si>
  <si>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</si>
  <si>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</si>
  <si>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</si>
  <si>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</si>
  <si>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</si>
  <si>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</si>
  <si>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</si>
  <si>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</si>
  <si>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</si>
  <si>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</si>
  <si>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</si>
  <si>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</si>
  <si>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</si>
  <si>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</si>
  <si>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</si>
  <si>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</si>
  <si>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</si>
  <si>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</si>
  <si>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</si>
  <si>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</si>
  <si>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</si>
  <si>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</si>
  <si>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</si>
  <si>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</si>
  <si>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</si>
  <si>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</si>
  <si>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</si>
  <si>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</si>
  <si>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</si>
  <si>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</si>
  <si>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</si>
  <si>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</si>
  <si>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</si>
  <si>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</si>
  <si>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</si>
  <si>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</si>
  <si>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</si>
  <si>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</si>
  <si>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</si>
  <si>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</si>
  <si>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</si>
  <si>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</si>
  <si>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</si>
  <si>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</si>
  <si>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</si>
  <si>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</si>
  <si>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</si>
  <si>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</si>
  <si>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</si>
  <si>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</si>
  <si>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</si>
  <si>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</si>
  <si>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</si>
  <si>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</si>
  <si>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</si>
  <si>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</si>
  <si>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</si>
  <si>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</si>
  <si>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</si>
  <si>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</si>
  <si>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</si>
  <si>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</si>
  <si>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</si>
  <si>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</si>
  <si>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</si>
  <si>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</si>
  <si>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</si>
  <si>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</si>
  <si>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</si>
  <si>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</si>
  <si>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</si>
  <si>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</si>
  <si>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</si>
  <si>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</si>
  <si>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</si>
  <si>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</si>
  <si>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</si>
  <si>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</si>
  <si>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</si>
  <si>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</si>
  <si>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</si>
  <si>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</si>
  <si>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</si>
  <si>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</si>
  <si>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</si>
  <si>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</si>
  <si>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</si>
  <si>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</si>
  <si>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</si>
  <si>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</si>
  <si>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</si>
  <si>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</si>
  <si>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</si>
  <si>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</si>
  <si>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</si>
  <si>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</si>
  <si>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</si>
  <si>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</si>
  <si>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</si>
  <si>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</si>
  <si>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</si>
  <si>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</si>
  <si>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</si>
  <si>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</si>
  <si>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</si>
  <si>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</si>
  <si>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</si>
  <si>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</si>
  <si>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</si>
  <si>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</si>
  <si>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</si>
  <si>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</si>
  <si>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</si>
  <si>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</si>
  <si>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</si>
  <si>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</si>
  <si>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</si>
  <si>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</si>
  <si>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</si>
  <si>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</si>
  <si>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</si>
  <si>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</si>
  <si>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</si>
  <si>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</si>
  <si>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</si>
  <si>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</si>
  <si>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</si>
  <si>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</si>
  <si>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</si>
  <si>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</si>
  <si>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</si>
  <si>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</si>
  <si>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</si>
  <si>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</si>
  <si>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</si>
  <si>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</si>
  <si>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</si>
  <si>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</si>
  <si>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</si>
  <si>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</si>
  <si>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</si>
  <si>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</si>
  <si>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</si>
  <si>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</si>
  <si>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</si>
  <si>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</si>
  <si>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</si>
  <si>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</si>
  <si>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</si>
  <si>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</si>
  <si>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</si>
  <si>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</si>
  <si>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</si>
  <si>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</si>
  <si>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</si>
  <si>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</si>
  <si>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</si>
  <si>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</si>
  <si>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</si>
  <si>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</si>
  <si>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</si>
  <si>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</si>
  <si>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</si>
  <si>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</si>
  <si>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</si>
  <si>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</si>
  <si>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</si>
  <si>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</si>
  <si>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</si>
  <si>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</si>
  <si>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</si>
  <si>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</si>
  <si>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</si>
  <si>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</si>
  <si>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</si>
  <si>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</si>
  <si>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</si>
  <si>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</si>
  <si>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</si>
  <si>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</si>
  <si>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</si>
  <si>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</si>
  <si>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</si>
  <si>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</si>
  <si>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</si>
  <si>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</si>
  <si>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</si>
  <si>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</si>
  <si>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</si>
  <si>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</si>
  <si>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</si>
  <si>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</si>
  <si>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</si>
  <si>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</si>
  <si>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</si>
  <si>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</si>
  <si>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</si>
  <si>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</si>
  <si>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</si>
  <si>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</si>
  <si>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</si>
  <si>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</si>
  <si>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</si>
  <si>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</si>
  <si>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</si>
  <si>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</si>
  <si>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</si>
  <si>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</si>
  <si>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</si>
  <si>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</si>
  <si>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</si>
  <si>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</si>
  <si>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</si>
  <si>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</si>
  <si>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</si>
  <si>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</si>
  <si>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</si>
  <si>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</si>
  <si>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</si>
  <si>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</si>
  <si>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</si>
  <si>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</si>
  <si>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</si>
  <si>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</si>
  <si>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</si>
  <si>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</si>
  <si>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</si>
  <si>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</si>
  <si>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</si>
  <si>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</si>
  <si>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</si>
  <si>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</si>
  <si>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</si>
  <si>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</si>
  <si>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</si>
  <si>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</si>
  <si>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</si>
  <si>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</si>
  <si>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</si>
  <si>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</si>
  <si>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</si>
  <si>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</si>
  <si>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</si>
  <si>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</si>
  <si>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</si>
  <si>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</si>
  <si>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GLOBAL PORTS CONGESTION INDEX- COAL AND ORE -20th January 2016</t>
  </si>
  <si>
    <t>Date: 20th January 2016</t>
  </si>
  <si>
    <t>Week 03/16</t>
  </si>
  <si>
    <t>week 03/16</t>
  </si>
  <si>
    <t>-3</t>
  </si>
  <si>
    <t>-8</t>
  </si>
  <si>
    <t>+5</t>
  </si>
  <si>
    <t>-1</t>
  </si>
  <si>
    <t>+1</t>
  </si>
  <si>
    <t>+3</t>
  </si>
  <si>
    <t>-2</t>
  </si>
  <si>
    <t>+2</t>
  </si>
  <si>
    <t>-4</t>
  </si>
  <si>
    <t>+7</t>
  </si>
  <si>
    <t>+6</t>
  </si>
  <si>
    <t>-13</t>
  </si>
  <si>
    <t>-7</t>
  </si>
  <si>
    <t>+4</t>
  </si>
  <si>
    <t>-1.2</t>
  </si>
  <si>
    <t>+0.2</t>
  </si>
  <si>
    <t>-0.1</t>
  </si>
  <si>
    <t>+0.1</t>
  </si>
  <si>
    <t>+0.4</t>
  </si>
  <si>
    <t>-1.4</t>
  </si>
  <si>
    <t>+0.3</t>
  </si>
  <si>
    <r>
      <t xml:space="preserve">Date: </t>
    </r>
    <r>
      <rPr>
        <b/>
        <sz val="11"/>
        <color indexed="9"/>
        <rFont val="0"/>
      </rPr>
      <t>20</t>
    </r>
    <r>
      <rPr>
        <b/>
        <sz val="11"/>
        <color indexed="9"/>
        <rFont val="Tahoma"/>
        <family val="2"/>
      </rPr>
      <t>th January 2016</t>
    </r>
  </si>
</sst>
</file>

<file path=xl/styles.xml><?xml version="1.0" encoding="utf-8"?>
<styleSheet xmlns="http://schemas.openxmlformats.org/spreadsheetml/2006/main">
  <numFmts count="3">
    <numFmt numFmtId="164" formatCode="0.0"/>
    <numFmt numFmtId="165" formatCode="_-* #,##0.00_-;\-* #,##0.00_-;_-* \-??_-;_-@_-"/>
    <numFmt numFmtId="166" formatCode="0.0%"/>
  </numFmts>
  <fonts count="57">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b/>
      <sz val="11"/>
      <color indexed="9"/>
      <name val="0"/>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1">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cellStyleXfs>
  <cellXfs count="389">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xf numFmtId="0" fontId="52" fillId="0" borderId="0" xfId="0" applyFont="1" applyBorder="1" applyAlignment="1">
      <alignment horizontal="center"/>
    </xf>
    <xf numFmtId="0" fontId="52" fillId="0" borderId="0" xfId="0" applyFont="1" applyFill="1" applyBorder="1" applyAlignment="1">
      <alignment horizontal="center"/>
    </xf>
    <xf numFmtId="0" fontId="52" fillId="0" borderId="0" xfId="10" applyFont="1" applyFill="1" applyBorder="1" applyAlignment="1">
      <alignment horizontal="center"/>
    </xf>
    <xf numFmtId="0" fontId="52" fillId="0" borderId="0" xfId="10" applyFont="1" applyFill="1" applyBorder="1"/>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1">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4" xfId="9"/>
    <cellStyle name="Normal 5" xfId="10"/>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Africa'!$B$342:$B$450</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'South Africa'!$D$342:$D$449</c:f>
              <c:numCache>
                <c:formatCode>General</c:formatCode>
                <c:ptCount val="108"/>
                <c:pt idx="0">
                  <c:v>3</c:v>
                </c:pt>
                <c:pt idx="1">
                  <c:v>0</c:v>
                </c:pt>
                <c:pt idx="2">
                  <c:v>0</c:v>
                </c:pt>
                <c:pt idx="3">
                  <c:v>2</c:v>
                </c:pt>
                <c:pt idx="4">
                  <c:v>1</c:v>
                </c:pt>
                <c:pt idx="5">
                  <c:v>7</c:v>
                </c:pt>
                <c:pt idx="6">
                  <c:v>3</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numCache>
            </c:numRef>
          </c:val>
        </c:ser>
        <c:ser>
          <c:idx val="1"/>
          <c:order val="1"/>
          <c:tx>
            <c:v>Panamax</c:v>
          </c:tx>
          <c:spPr>
            <a:ln w="25400">
              <a:solidFill>
                <a:srgbClr val="993366"/>
              </a:solidFill>
              <a:prstDash val="solid"/>
            </a:ln>
          </c:spPr>
          <c:marker>
            <c:symbol val="none"/>
          </c:marker>
          <c:cat>
            <c:strRef>
              <c:f>'South Africa'!$B$342:$B$450</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'South Africa'!$E$342:$E$449</c:f>
              <c:numCache>
                <c:formatCode>General</c:formatCode>
                <c:ptCount val="108"/>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numCache>
            </c:numRef>
          </c:val>
        </c:ser>
        <c:ser>
          <c:idx val="2"/>
          <c:order val="2"/>
          <c:tx>
            <c:v>Capesize</c:v>
          </c:tx>
          <c:spPr>
            <a:ln w="25400">
              <a:solidFill>
                <a:srgbClr val="90713A"/>
              </a:solidFill>
              <a:prstDash val="solid"/>
            </a:ln>
          </c:spPr>
          <c:marker>
            <c:symbol val="none"/>
          </c:marker>
          <c:cat>
            <c:strRef>
              <c:f>'South Africa'!$B$342:$B$450</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'South Africa'!$F$342:$F$449</c:f>
              <c:numCache>
                <c:formatCode>General</c:formatCode>
                <c:ptCount val="108"/>
                <c:pt idx="0">
                  <c:v>0</c:v>
                </c:pt>
                <c:pt idx="1">
                  <c:v>0</c:v>
                </c:pt>
                <c:pt idx="2">
                  <c:v>2</c:v>
                </c:pt>
                <c:pt idx="3">
                  <c:v>2</c:v>
                </c:pt>
                <c:pt idx="4">
                  <c:v>2</c:v>
                </c:pt>
                <c:pt idx="5">
                  <c:v>6</c:v>
                </c:pt>
                <c:pt idx="6">
                  <c:v>5</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numCache>
            </c:numRef>
          </c:val>
        </c:ser>
        <c:ser>
          <c:idx val="3"/>
          <c:order val="3"/>
          <c:tx>
            <c:v>Total</c:v>
          </c:tx>
          <c:spPr>
            <a:ln w="25400">
              <a:solidFill>
                <a:srgbClr val="666699"/>
              </a:solidFill>
              <a:prstDash val="solid"/>
            </a:ln>
          </c:spPr>
          <c:marker>
            <c:symbol val="none"/>
          </c:marker>
          <c:cat>
            <c:strRef>
              <c:f>'South Africa'!$B$342:$B$450</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'South Africa'!$G$342:$G$449</c:f>
              <c:numCache>
                <c:formatCode>General</c:formatCode>
                <c:ptCount val="108"/>
                <c:pt idx="0">
                  <c:v>4</c:v>
                </c:pt>
                <c:pt idx="1">
                  <c:v>0</c:v>
                </c:pt>
                <c:pt idx="2">
                  <c:v>0</c:v>
                </c:pt>
                <c:pt idx="3">
                  <c:v>7</c:v>
                </c:pt>
                <c:pt idx="4">
                  <c:v>7</c:v>
                </c:pt>
                <c:pt idx="5">
                  <c:v>18</c:v>
                </c:pt>
                <c:pt idx="6">
                  <c:v>11</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numCache>
            </c:numRef>
          </c:val>
        </c:ser>
        <c:marker val="1"/>
        <c:axId val="96420608"/>
        <c:axId val="96422144"/>
      </c:lineChart>
      <c:catAx>
        <c:axId val="964206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6422144"/>
        <c:crosses val="autoZero"/>
        <c:auto val="1"/>
        <c:lblAlgn val="ctr"/>
        <c:lblOffset val="100"/>
        <c:tickLblSkip val="4"/>
      </c:catAx>
      <c:valAx>
        <c:axId val="964221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6420608"/>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13"/>
          <c:h val="0.317241379310360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2"/>
          <c:y val="0.15224939218176406"/>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Australia!$D$540:$D$647</c:f>
              <c:numCache>
                <c:formatCode>General</c:formatCode>
                <c:ptCount val="108"/>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numCache>
            </c:numRef>
          </c:val>
        </c:ser>
        <c:ser>
          <c:idx val="1"/>
          <c:order val="1"/>
          <c:tx>
            <c:v>Panamax</c:v>
          </c:tx>
          <c:spPr>
            <a:ln w="25400">
              <a:solidFill>
                <a:srgbClr val="993366"/>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Australia!$E$540:$E$647</c:f>
              <c:numCache>
                <c:formatCode>General</c:formatCode>
                <c:ptCount val="108"/>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numCache>
            </c:numRef>
          </c:val>
        </c:ser>
        <c:ser>
          <c:idx val="2"/>
          <c:order val="2"/>
          <c:tx>
            <c:v>Capesize</c:v>
          </c:tx>
          <c:spPr>
            <a:ln w="25400">
              <a:solidFill>
                <a:srgbClr val="90713A"/>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Australia!$F$540:$F$647</c:f>
              <c:numCache>
                <c:formatCode>General</c:formatCode>
                <c:ptCount val="108"/>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numCache>
            </c:numRef>
          </c:val>
        </c:ser>
        <c:ser>
          <c:idx val="3"/>
          <c:order val="3"/>
          <c:tx>
            <c:v>Total</c:v>
          </c:tx>
          <c:spPr>
            <a:ln w="25400">
              <a:solidFill>
                <a:srgbClr val="666699"/>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Australia!$I$540:$I$647</c:f>
              <c:numCache>
                <c:formatCode>General</c:formatCode>
                <c:ptCount val="108"/>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numCache>
            </c:numRef>
          </c:val>
        </c:ser>
        <c:marker val="1"/>
        <c:axId val="97624832"/>
        <c:axId val="97626368"/>
      </c:lineChart>
      <c:catAx>
        <c:axId val="976248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7626368"/>
        <c:crosses val="autoZero"/>
        <c:auto val="1"/>
        <c:lblAlgn val="ctr"/>
        <c:lblOffset val="100"/>
        <c:tickLblSkip val="4"/>
      </c:catAx>
      <c:valAx>
        <c:axId val="976263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7624832"/>
        <c:crosses val="autoZero"/>
        <c:crossBetween val="between"/>
      </c:valAx>
      <c:spPr>
        <a:solidFill>
          <a:srgbClr val="FFFFFF"/>
        </a:solidFill>
        <a:ln w="25400">
          <a:noFill/>
        </a:ln>
      </c:spPr>
    </c:plotArea>
    <c:legend>
      <c:legendPos val="r"/>
      <c:layout>
        <c:manualLayout>
          <c:xMode val="edge"/>
          <c:yMode val="edge"/>
          <c:x val="0.86086365841824464"/>
          <c:y val="0.15546340444469819"/>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2"/>
          <c:y val="0.14930606182882344"/>
          <c:w val="0.74278669643913309"/>
          <c:h val="0.59027977932325348"/>
        </c:manualLayout>
      </c:layout>
      <c:lineChart>
        <c:grouping val="standard"/>
        <c:ser>
          <c:idx val="0"/>
          <c:order val="0"/>
          <c:tx>
            <c:v>Supramax</c:v>
          </c:tx>
          <c:spPr>
            <a:ln w="25400">
              <a:solidFill>
                <a:srgbClr val="666699"/>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Brazil!$D$438:$D$545</c:f>
              <c:numCache>
                <c:formatCode>General</c:formatCode>
                <c:ptCount val="108"/>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numCache>
            </c:numRef>
          </c:val>
        </c:ser>
        <c:ser>
          <c:idx val="1"/>
          <c:order val="1"/>
          <c:tx>
            <c:v>Panamax</c:v>
          </c:tx>
          <c:spPr>
            <a:ln w="25400">
              <a:solidFill>
                <a:srgbClr val="993366"/>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Brazil!$E$438:$E$545</c:f>
              <c:numCache>
                <c:formatCode>General</c:formatCode>
                <c:ptCount val="108"/>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1</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numCache>
            </c:numRef>
          </c:val>
        </c:ser>
        <c:ser>
          <c:idx val="2"/>
          <c:order val="2"/>
          <c:tx>
            <c:v>Capesize</c:v>
          </c:tx>
          <c:spPr>
            <a:ln w="25400">
              <a:solidFill>
                <a:srgbClr val="90713A"/>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Brazil!$F$438:$F$545</c:f>
              <c:numCache>
                <c:formatCode>General</c:formatCode>
                <c:ptCount val="108"/>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5</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numCache>
            </c:numRef>
          </c:val>
        </c:ser>
        <c:ser>
          <c:idx val="3"/>
          <c:order val="3"/>
          <c:tx>
            <c:v>Total</c:v>
          </c:tx>
          <c:spPr>
            <a:ln w="25400">
              <a:solidFill>
                <a:srgbClr val="666699"/>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Brazil!$I$438:$I$545</c:f>
              <c:numCache>
                <c:formatCode>General</c:formatCode>
                <c:ptCount val="108"/>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9</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numCache>
            </c:numRef>
          </c:val>
        </c:ser>
        <c:marker val="1"/>
        <c:axId val="97694848"/>
        <c:axId val="97696384"/>
      </c:lineChart>
      <c:catAx>
        <c:axId val="976948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7696384"/>
        <c:crosses val="autoZero"/>
        <c:auto val="1"/>
        <c:lblAlgn val="ctr"/>
        <c:lblOffset val="100"/>
        <c:tickLblSkip val="4"/>
      </c:catAx>
      <c:valAx>
        <c:axId val="976963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7694848"/>
        <c:crosses val="autoZero"/>
        <c:crossBetween val="between"/>
      </c:valAx>
      <c:spPr>
        <a:solidFill>
          <a:srgbClr val="FFFFFF"/>
        </a:solidFill>
        <a:ln w="25400">
          <a:noFill/>
        </a:ln>
      </c:spPr>
    </c:plotArea>
    <c:legend>
      <c:legendPos val="r"/>
      <c:layout>
        <c:manualLayout>
          <c:xMode val="edge"/>
          <c:yMode val="edge"/>
          <c:x val="0.85024942057685304"/>
          <c:y val="0.21527923592884204"/>
          <c:w val="0.13781108501788294"/>
          <c:h val="0.3263899825022122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China!$D$552:$D$659</c:f>
              <c:numCache>
                <c:formatCode>General</c:formatCode>
                <c:ptCount val="108"/>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numCache>
            </c:numRef>
          </c:val>
        </c:ser>
        <c:ser>
          <c:idx val="1"/>
          <c:order val="1"/>
          <c:tx>
            <c:v>Panamax</c:v>
          </c:tx>
          <c:spPr>
            <a:ln w="25400">
              <a:solidFill>
                <a:srgbClr val="993366"/>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China!$E$552:$E$659</c:f>
              <c:numCache>
                <c:formatCode>General</c:formatCode>
                <c:ptCount val="108"/>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numCache>
            </c:numRef>
          </c:val>
        </c:ser>
        <c:ser>
          <c:idx val="2"/>
          <c:order val="2"/>
          <c:tx>
            <c:v>Capesize</c:v>
          </c:tx>
          <c:spPr>
            <a:ln w="25400">
              <a:solidFill>
                <a:srgbClr val="90713A"/>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China!$F$552:$F$659</c:f>
              <c:numCache>
                <c:formatCode>General</c:formatCode>
                <c:ptCount val="108"/>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numCache>
            </c:numRef>
          </c:val>
        </c:ser>
        <c:ser>
          <c:idx val="3"/>
          <c:order val="3"/>
          <c:tx>
            <c:v>Total</c:v>
          </c:tx>
          <c:spPr>
            <a:ln w="25400">
              <a:solidFill>
                <a:srgbClr val="666699"/>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China!$G$552:$G$659</c:f>
              <c:numCache>
                <c:formatCode>General</c:formatCode>
                <c:ptCount val="108"/>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numCache>
            </c:numRef>
          </c:val>
        </c:ser>
        <c:marker val="1"/>
        <c:axId val="97973376"/>
        <c:axId val="97974912"/>
      </c:lineChart>
      <c:catAx>
        <c:axId val="979733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7974912"/>
        <c:crosses val="autoZero"/>
        <c:auto val="1"/>
        <c:lblAlgn val="ctr"/>
        <c:lblOffset val="100"/>
        <c:tickLblSkip val="4"/>
      </c:catAx>
      <c:valAx>
        <c:axId val="979749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7973376"/>
        <c:crosses val="autoZero"/>
        <c:crossBetween val="between"/>
      </c:valAx>
      <c:spPr>
        <a:solidFill>
          <a:srgbClr val="FFFFFF"/>
        </a:solidFill>
        <a:ln w="25400">
          <a:noFill/>
        </a:ln>
      </c:spPr>
    </c:plotArea>
    <c:legend>
      <c:legendPos val="r"/>
      <c:layout>
        <c:manualLayout>
          <c:xMode val="edge"/>
          <c:yMode val="edge"/>
          <c:x val="0.83159461271720603"/>
          <c:y val="0.18620689655173864"/>
          <c:w val="0.16244412514130446"/>
          <c:h val="0.317241379310360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2"/>
          <c:y val="0.15625052982086104"/>
          <c:w val="0.74079664668787104"/>
          <c:h val="0.58333531133119998"/>
        </c:manualLayout>
      </c:layout>
      <c:lineChart>
        <c:grouping val="standard"/>
        <c:ser>
          <c:idx val="0"/>
          <c:order val="0"/>
          <c:tx>
            <c:v>Supramax</c:v>
          </c:tx>
          <c:spPr>
            <a:ln w="25400">
              <a:solidFill>
                <a:srgbClr val="666699"/>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Indonesia!$D$380:$D$487</c:f>
              <c:numCache>
                <c:formatCode>General</c:formatCode>
                <c:ptCount val="108"/>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numCache>
            </c:numRef>
          </c:val>
        </c:ser>
        <c:ser>
          <c:idx val="1"/>
          <c:order val="1"/>
          <c:tx>
            <c:v>Panamax</c:v>
          </c:tx>
          <c:spPr>
            <a:ln w="25400">
              <a:solidFill>
                <a:srgbClr val="993366"/>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Indonesia!$E$380:$E$487</c:f>
              <c:numCache>
                <c:formatCode>General</c:formatCode>
                <c:ptCount val="108"/>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numCache>
            </c:numRef>
          </c:val>
        </c:ser>
        <c:ser>
          <c:idx val="2"/>
          <c:order val="2"/>
          <c:tx>
            <c:v>Capesize</c:v>
          </c:tx>
          <c:spPr>
            <a:ln w="25400">
              <a:solidFill>
                <a:srgbClr val="90713A"/>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Indonesia!$F$380:$F$487</c:f>
              <c:numCache>
                <c:formatCode>General</c:formatCode>
                <c:ptCount val="108"/>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numCache>
            </c:numRef>
          </c:val>
        </c:ser>
        <c:ser>
          <c:idx val="3"/>
          <c:order val="3"/>
          <c:tx>
            <c:v>Total</c:v>
          </c:tx>
          <c:spPr>
            <a:ln w="25400">
              <a:solidFill>
                <a:srgbClr val="666699"/>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Indonesia!$G$380:$G$487</c:f>
              <c:numCache>
                <c:formatCode>General</c:formatCode>
                <c:ptCount val="108"/>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numCache>
            </c:numRef>
          </c:val>
        </c:ser>
        <c:marker val="1"/>
        <c:axId val="98833920"/>
        <c:axId val="98835456"/>
      </c:lineChart>
      <c:catAx>
        <c:axId val="988339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8835456"/>
        <c:crosses val="autoZero"/>
        <c:auto val="1"/>
        <c:lblAlgn val="ctr"/>
        <c:lblOffset val="100"/>
        <c:tickLblSkip val="4"/>
      </c:catAx>
      <c:valAx>
        <c:axId val="988354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8833920"/>
        <c:crosses val="autoZero"/>
        <c:crossBetween val="between"/>
      </c:valAx>
      <c:spPr>
        <a:solidFill>
          <a:srgbClr val="FFFFFF"/>
        </a:solidFill>
        <a:ln w="25400">
          <a:noFill/>
        </a:ln>
      </c:spPr>
    </c:plotArea>
    <c:legend>
      <c:legendPos val="r"/>
      <c:layout>
        <c:manualLayout>
          <c:xMode val="edge"/>
          <c:yMode val="edge"/>
          <c:x val="0.84726435511350662"/>
          <c:y val="0.15393664333625812"/>
          <c:w val="0.14079615048120508"/>
          <c:h val="0.3263899825022122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India!$B$310:$B$418</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India!$D$310:$D$417</c:f>
              <c:numCache>
                <c:formatCode>General</c:formatCode>
                <c:ptCount val="108"/>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7</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numCache>
            </c:numRef>
          </c:val>
        </c:ser>
        <c:ser>
          <c:idx val="1"/>
          <c:order val="1"/>
          <c:tx>
            <c:v>Panamax</c:v>
          </c:tx>
          <c:spPr>
            <a:ln w="25400">
              <a:solidFill>
                <a:srgbClr val="993366"/>
              </a:solidFill>
              <a:prstDash val="solid"/>
            </a:ln>
          </c:spPr>
          <c:marker>
            <c:symbol val="none"/>
          </c:marker>
          <c:cat>
            <c:strRef>
              <c:f>India!$B$310:$B$418</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India!$E$310:$E$417</c:f>
              <c:numCache>
                <c:formatCode>General</c:formatCode>
                <c:ptCount val="108"/>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9</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numCache>
            </c:numRef>
          </c:val>
        </c:ser>
        <c:ser>
          <c:idx val="2"/>
          <c:order val="2"/>
          <c:tx>
            <c:v>Capesize</c:v>
          </c:tx>
          <c:spPr>
            <a:ln w="25400">
              <a:solidFill>
                <a:srgbClr val="90713A"/>
              </a:solidFill>
              <a:prstDash val="solid"/>
            </a:ln>
          </c:spPr>
          <c:marker>
            <c:symbol val="none"/>
          </c:marker>
          <c:cat>
            <c:strRef>
              <c:f>India!$B$310:$B$418</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India!$F$310:$F$417</c:f>
              <c:numCache>
                <c:formatCode>General</c:formatCode>
                <c:ptCount val="108"/>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1</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1</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numCache>
            </c:numRef>
          </c:val>
        </c:ser>
        <c:ser>
          <c:idx val="3"/>
          <c:order val="3"/>
          <c:tx>
            <c:v>Total</c:v>
          </c:tx>
          <c:spPr>
            <a:ln w="25400">
              <a:solidFill>
                <a:srgbClr val="666699"/>
              </a:solidFill>
              <a:prstDash val="solid"/>
            </a:ln>
          </c:spPr>
          <c:marker>
            <c:symbol val="none"/>
          </c:marker>
          <c:cat>
            <c:strRef>
              <c:f>India!$B$310:$B$418</c:f>
              <c:strCache>
                <c:ptCount val="10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strCache>
            </c:strRef>
          </c:cat>
          <c:val>
            <c:numRef>
              <c:f>India!$G$310:$G$417</c:f>
              <c:numCache>
                <c:formatCode>General</c:formatCode>
                <c:ptCount val="108"/>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23</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numCache>
            </c:numRef>
          </c:val>
        </c:ser>
        <c:marker val="1"/>
        <c:axId val="99063296"/>
        <c:axId val="99064832"/>
      </c:lineChart>
      <c:catAx>
        <c:axId val="9906329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9064832"/>
        <c:crosses val="autoZero"/>
        <c:auto val="1"/>
        <c:lblAlgn val="ctr"/>
        <c:lblOffset val="100"/>
        <c:tickLblSkip val="4"/>
      </c:catAx>
      <c:valAx>
        <c:axId val="990648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9063296"/>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95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spPr>
        <a:noFill/>
        <a:ln w="25400">
          <a:noFill/>
        </a:ln>
      </c:spPr>
    </c:title>
    <c:plotArea>
      <c:layout>
        <c:manualLayout>
          <c:layoutTarget val="inner"/>
          <c:xMode val="edge"/>
          <c:yMode val="edge"/>
          <c:x val="8.9285714285713982E-2"/>
          <c:y val="0.127868852459016"/>
          <c:w val="0.77083333333337611"/>
          <c:h val="0.63934426229514418"/>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Sourcedata!$FG$3:$JH$3</c:f>
              <c:numCache>
                <c:formatCode>dd\-mmm\-yy</c:formatCode>
                <c:ptCount val="10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numCache>
            </c:numRef>
          </c:cat>
          <c:val>
            <c:numRef>
              <c:f>Sourcedata!$FG$4:$JJ$4</c:f>
              <c:numCache>
                <c:formatCode>0.0</c:formatCode>
                <c:ptCount val="108"/>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numCache>
            </c:numRef>
          </c:val>
        </c:ser>
        <c:ser>
          <c:idx val="1"/>
          <c:order val="1"/>
          <c:tx>
            <c:v>Pacific</c:v>
          </c:tx>
          <c:spPr>
            <a:ln w="25400">
              <a:solidFill>
                <a:srgbClr val="993366"/>
              </a:solidFill>
              <a:prstDash val="solid"/>
            </a:ln>
          </c:spPr>
          <c:marker>
            <c:symbol val="none"/>
          </c:marker>
          <c:cat>
            <c:numRef>
              <c:f>Sourcedata!$FG$3:$JH$3</c:f>
              <c:numCache>
                <c:formatCode>dd\-mmm\-yy</c:formatCode>
                <c:ptCount val="10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numCache>
            </c:numRef>
          </c:cat>
          <c:val>
            <c:numRef>
              <c:f>Sourcedata!$FG$5:$JJ$5</c:f>
              <c:numCache>
                <c:formatCode>0.0</c:formatCode>
                <c:ptCount val="108"/>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numCache>
            </c:numRef>
          </c:val>
        </c:ser>
        <c:marker val="1"/>
        <c:axId val="105525248"/>
        <c:axId val="105526784"/>
      </c:lineChart>
      <c:dateAx>
        <c:axId val="105525248"/>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05526784"/>
        <c:crosses val="autoZero"/>
        <c:auto val="1"/>
        <c:lblOffset val="100"/>
        <c:baseTimeUnit val="days"/>
      </c:dateAx>
      <c:valAx>
        <c:axId val="1055267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05525248"/>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75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spPr>
        <a:noFill/>
        <a:ln w="25400">
          <a:noFill/>
        </a:ln>
      </c:spPr>
    </c:title>
    <c:plotArea>
      <c:layout>
        <c:manualLayout>
          <c:layoutTarget val="inner"/>
          <c:xMode val="edge"/>
          <c:yMode val="edge"/>
          <c:x val="0.10089020771513429"/>
          <c:y val="0.12543554006968588"/>
          <c:w val="0.73639960435216756"/>
          <c:h val="0.60511033681765258"/>
        </c:manualLayout>
      </c:layout>
      <c:lineChart>
        <c:grouping val="standard"/>
        <c:ser>
          <c:idx val="0"/>
          <c:order val="0"/>
          <c:tx>
            <c:v>Supramax</c:v>
          </c:tx>
          <c:spPr>
            <a:ln w="25400">
              <a:solidFill>
                <a:srgbClr val="666699"/>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Sourcedata!$D$464:$D$571</c:f>
              <c:numCache>
                <c:formatCode>0</c:formatCode>
                <c:ptCount val="108"/>
                <c:pt idx="0">
                  <c:v>48</c:v>
                </c:pt>
                <c:pt idx="1">
                  <c:v>49</c:v>
                </c:pt>
                <c:pt idx="2">
                  <c:v>63</c:v>
                </c:pt>
                <c:pt idx="3">
                  <c:v>60</c:v>
                </c:pt>
                <c:pt idx="4">
                  <c:v>53</c:v>
                </c:pt>
                <c:pt idx="5">
                  <c:v>81</c:v>
                </c:pt>
                <c:pt idx="6">
                  <c:v>60</c:v>
                </c:pt>
                <c:pt idx="7">
                  <c:v>65</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34</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numCache>
            </c:numRef>
          </c:val>
        </c:ser>
        <c:ser>
          <c:idx val="1"/>
          <c:order val="1"/>
          <c:tx>
            <c:v>Panamax</c:v>
          </c:tx>
          <c:spPr>
            <a:ln w="25400">
              <a:solidFill>
                <a:srgbClr val="993366"/>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Sourcedata!$E$464:$E$571</c:f>
              <c:numCache>
                <c:formatCode>0</c:formatCode>
                <c:ptCount val="108"/>
                <c:pt idx="0">
                  <c:v>82</c:v>
                </c:pt>
                <c:pt idx="1">
                  <c:v>87</c:v>
                </c:pt>
                <c:pt idx="2">
                  <c:v>83</c:v>
                </c:pt>
                <c:pt idx="3">
                  <c:v>96</c:v>
                </c:pt>
                <c:pt idx="4">
                  <c:v>88</c:v>
                </c:pt>
                <c:pt idx="5">
                  <c:v>91</c:v>
                </c:pt>
                <c:pt idx="6">
                  <c:v>79</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136</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44</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numCache>
            </c:numRef>
          </c:val>
        </c:ser>
        <c:ser>
          <c:idx val="2"/>
          <c:order val="2"/>
          <c:tx>
            <c:v>Capesize</c:v>
          </c:tx>
          <c:spPr>
            <a:ln w="25400">
              <a:solidFill>
                <a:srgbClr val="90713A"/>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Sourcedata!$F$464:$F$571</c:f>
              <c:numCache>
                <c:formatCode>0</c:formatCode>
                <c:ptCount val="108"/>
                <c:pt idx="0">
                  <c:v>200</c:v>
                </c:pt>
                <c:pt idx="1">
                  <c:v>200</c:v>
                </c:pt>
                <c:pt idx="2">
                  <c:v>173</c:v>
                </c:pt>
                <c:pt idx="3">
                  <c:v>147</c:v>
                </c:pt>
                <c:pt idx="4">
                  <c:v>128</c:v>
                </c:pt>
                <c:pt idx="5">
                  <c:v>171</c:v>
                </c:pt>
                <c:pt idx="6">
                  <c:v>152</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162</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165</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78</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numCache>
            </c:numRef>
          </c:val>
        </c:ser>
        <c:ser>
          <c:idx val="3"/>
          <c:order val="3"/>
          <c:tx>
            <c:v>Total</c:v>
          </c:tx>
          <c:spPr>
            <a:ln w="25400">
              <a:solidFill>
                <a:srgbClr val="666699"/>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Sourcedata!$I$464:$I$571</c:f>
              <c:numCache>
                <c:formatCode>0</c:formatCode>
                <c:ptCount val="108"/>
                <c:pt idx="0">
                  <c:v>344</c:v>
                </c:pt>
                <c:pt idx="1">
                  <c:v>336</c:v>
                </c:pt>
                <c:pt idx="2">
                  <c:v>317</c:v>
                </c:pt>
                <c:pt idx="3">
                  <c:v>306</c:v>
                </c:pt>
                <c:pt idx="4">
                  <c:v>303</c:v>
                </c:pt>
                <c:pt idx="5">
                  <c:v>343</c:v>
                </c:pt>
                <c:pt idx="6">
                  <c:v>291</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341</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172</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numCache>
            </c:numRef>
          </c:val>
        </c:ser>
        <c:marker val="1"/>
        <c:axId val="105705472"/>
        <c:axId val="105707008"/>
      </c:lineChart>
      <c:catAx>
        <c:axId val="1057054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05707008"/>
        <c:crosses val="autoZero"/>
        <c:auto val="1"/>
        <c:lblAlgn val="ctr"/>
        <c:lblOffset val="100"/>
        <c:tickLblSkip val="4"/>
        <c:tickMarkSkip val="1"/>
      </c:catAx>
      <c:valAx>
        <c:axId val="10570700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05705472"/>
        <c:crosses val="autoZero"/>
        <c:crossBetween val="between"/>
      </c:valAx>
      <c:spPr>
        <a:solidFill>
          <a:srgbClr val="FFFFFF"/>
        </a:solidFill>
        <a:ln w="25400">
          <a:noFill/>
        </a:ln>
      </c:spPr>
    </c:plotArea>
    <c:legend>
      <c:legendPos val="r"/>
      <c:layout>
        <c:manualLayout>
          <c:xMode val="edge"/>
          <c:yMode val="edge"/>
          <c:x val="0.85151591198371313"/>
          <c:y val="0.18996984455321297"/>
          <c:w val="0.13944637734238058"/>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topLeftCell="A3" zoomScale="85" zoomScaleNormal="85" zoomScalePageLayoutView="40" workbookViewId="0">
      <selection activeCell="D5" sqref="D5"/>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1251</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9</v>
      </c>
      <c r="C10" s="254">
        <f>SUM(Brazil!F116:H116)</f>
        <v>8</v>
      </c>
      <c r="D10" s="254">
        <f>Brazil!E116</f>
        <v>1</v>
      </c>
      <c r="E10" s="254">
        <f>Brazil!D116</f>
        <v>0</v>
      </c>
      <c r="F10" s="254">
        <f>Brazil!C116</f>
        <v>0</v>
      </c>
      <c r="G10" s="254">
        <f>Brazil!I119</f>
        <v>71</v>
      </c>
      <c r="H10" s="254">
        <f>SUM(Brazil!F119:H119)</f>
        <v>58</v>
      </c>
      <c r="I10" s="254">
        <f>Brazil!E119</f>
        <v>8</v>
      </c>
      <c r="J10" s="254">
        <f>Brazil!D119</f>
        <v>4</v>
      </c>
      <c r="K10" s="308">
        <f>Brazil!C119</f>
        <v>1</v>
      </c>
    </row>
    <row r="11" spans="1:11" s="9" customFormat="1" ht="20.100000000000001" customHeight="1" thickBot="1">
      <c r="A11" s="278" t="s">
        <v>1156</v>
      </c>
      <c r="B11" s="309">
        <v>14</v>
      </c>
      <c r="C11" s="285">
        <v>12</v>
      </c>
      <c r="D11" s="285">
        <v>0</v>
      </c>
      <c r="E11" s="285">
        <v>2</v>
      </c>
      <c r="F11" s="285">
        <v>0</v>
      </c>
      <c r="G11" s="285">
        <v>74</v>
      </c>
      <c r="H11" s="285">
        <v>67</v>
      </c>
      <c r="I11" s="285">
        <v>4</v>
      </c>
      <c r="J11" s="285">
        <v>3</v>
      </c>
      <c r="K11" s="310">
        <v>0</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62</v>
      </c>
      <c r="C13" s="316">
        <f>China!F231</f>
        <v>37</v>
      </c>
      <c r="D13" s="316">
        <f>China!E231</f>
        <v>8</v>
      </c>
      <c r="E13" s="316">
        <f>China!D231</f>
        <v>4</v>
      </c>
      <c r="F13" s="316">
        <f>China!C231</f>
        <v>13</v>
      </c>
      <c r="G13" s="316">
        <f>China!G234</f>
        <v>54</v>
      </c>
      <c r="H13" s="316">
        <f>China!F234</f>
        <v>35</v>
      </c>
      <c r="I13" s="316">
        <f>China!E234</f>
        <v>11</v>
      </c>
      <c r="J13" s="316">
        <f>China!D234</f>
        <v>6</v>
      </c>
      <c r="K13" s="316">
        <f>China!C234</f>
        <v>2</v>
      </c>
    </row>
    <row r="14" spans="1:11" s="9" customFormat="1" ht="20.100000000000001" customHeight="1" thickBot="1">
      <c r="A14" s="278" t="s">
        <v>1156</v>
      </c>
      <c r="B14" s="288">
        <v>56</v>
      </c>
      <c r="C14" s="289">
        <v>39</v>
      </c>
      <c r="D14" s="289">
        <v>4</v>
      </c>
      <c r="E14" s="289">
        <v>6</v>
      </c>
      <c r="F14" s="289">
        <v>7</v>
      </c>
      <c r="G14" s="289">
        <v>81</v>
      </c>
      <c r="H14" s="289">
        <v>63</v>
      </c>
      <c r="I14" s="289">
        <v>11</v>
      </c>
      <c r="J14" s="289">
        <v>3</v>
      </c>
      <c r="K14" s="289">
        <v>4</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11</v>
      </c>
      <c r="C16" s="254">
        <f>'South Africa'!F21</f>
        <v>5</v>
      </c>
      <c r="D16" s="254">
        <f>'South Africa'!E21</f>
        <v>3</v>
      </c>
      <c r="E16" s="254">
        <f>'South Africa'!D21</f>
        <v>3</v>
      </c>
      <c r="F16" s="254">
        <f>'South Africa'!C21</f>
        <v>0</v>
      </c>
      <c r="G16" s="254">
        <f>'South Africa'!G24</f>
        <v>47</v>
      </c>
      <c r="H16" s="254">
        <f>'South Africa'!F24</f>
        <v>8</v>
      </c>
      <c r="I16" s="254">
        <f>'South Africa'!E24</f>
        <v>14</v>
      </c>
      <c r="J16" s="254">
        <f>'South Africa'!D24</f>
        <v>22</v>
      </c>
      <c r="K16" s="291">
        <f>'South Africa'!C24</f>
        <v>3</v>
      </c>
    </row>
    <row r="17" spans="1:11" s="9" customFormat="1" ht="20.100000000000001" customHeight="1" thickBot="1">
      <c r="A17" s="278" t="s">
        <v>1156</v>
      </c>
      <c r="B17" s="303">
        <v>8</v>
      </c>
      <c r="C17" s="252">
        <v>6</v>
      </c>
      <c r="D17" s="252">
        <v>2</v>
      </c>
      <c r="E17" s="252">
        <v>0</v>
      </c>
      <c r="F17" s="252">
        <v>0</v>
      </c>
      <c r="G17" s="252">
        <v>55</v>
      </c>
      <c r="H17" s="252">
        <v>10</v>
      </c>
      <c r="I17" s="252">
        <v>15</v>
      </c>
      <c r="J17" s="252">
        <v>26</v>
      </c>
      <c r="K17" s="307">
        <v>4</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67</v>
      </c>
      <c r="C19" s="254">
        <f>SUM(Australia!F219,Australia!G219,Australia!H219)</f>
        <v>36</v>
      </c>
      <c r="D19" s="254">
        <f>Australia!E219</f>
        <v>26</v>
      </c>
      <c r="E19" s="254">
        <f>Australia!D219</f>
        <v>5</v>
      </c>
      <c r="F19" s="254">
        <f>Australia!C219</f>
        <v>0</v>
      </c>
      <c r="G19" s="254">
        <f>Australia!I222</f>
        <v>282</v>
      </c>
      <c r="H19" s="254">
        <f>Australia!F222</f>
        <v>133</v>
      </c>
      <c r="I19" s="254">
        <f>Australia!E222</f>
        <v>80</v>
      </c>
      <c r="J19" s="254">
        <f>Australia!D222</f>
        <v>14</v>
      </c>
      <c r="K19" s="291">
        <f>Australia!C222</f>
        <v>20</v>
      </c>
    </row>
    <row r="20" spans="1:11" s="9" customFormat="1" ht="20.100000000000001" customHeight="1" thickBot="1">
      <c r="A20" s="278" t="s">
        <v>1156</v>
      </c>
      <c r="B20" s="292">
        <v>79</v>
      </c>
      <c r="C20" s="252">
        <v>54</v>
      </c>
      <c r="D20" s="252">
        <v>20</v>
      </c>
      <c r="E20" s="252">
        <v>5</v>
      </c>
      <c r="F20" s="252">
        <v>0</v>
      </c>
      <c r="G20" s="252">
        <v>245</v>
      </c>
      <c r="H20" s="252">
        <v>98</v>
      </c>
      <c r="I20" s="252">
        <v>80</v>
      </c>
      <c r="J20" s="252">
        <v>27</v>
      </c>
      <c r="K20" s="293">
        <v>14</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SUM(Brazil!F116+Brazil!G116+Brazil!H116)+China!F231+'South Africa'!F21+Indonesia!F88+Australia!F219+Australia!G219+Australia!H219+India!F134+'WC Canada'!F30</f>
        <v>90</v>
      </c>
      <c r="C22" s="184"/>
      <c r="D22" s="184"/>
      <c r="E22" s="184"/>
      <c r="F22" s="184"/>
      <c r="G22" s="184"/>
      <c r="H22" s="184"/>
      <c r="I22" s="184"/>
      <c r="J22" s="184"/>
      <c r="K22" s="184"/>
    </row>
    <row r="23" spans="1:11" ht="15" thickBot="1">
      <c r="A23" s="278" t="s">
        <v>1156</v>
      </c>
      <c r="B23" s="314">
        <v>112</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85" t="s">
        <v>22</v>
      </c>
      <c r="B25" s="385"/>
      <c r="C25" s="385"/>
      <c r="D25" s="385"/>
      <c r="E25" s="385"/>
      <c r="F25" s="385"/>
      <c r="G25" s="385"/>
      <c r="H25" s="385"/>
      <c r="I25" s="385"/>
      <c r="J25" s="385"/>
      <c r="K25" s="385"/>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9</v>
      </c>
      <c r="C28" s="254">
        <f>'South Africa'!F10</f>
        <v>3</v>
      </c>
      <c r="D28" s="254">
        <f>'South Africa'!E10</f>
        <v>3</v>
      </c>
      <c r="E28" s="254">
        <f>'South Africa'!D10</f>
        <v>3</v>
      </c>
      <c r="F28" s="254">
        <f>'South Africa'!C10</f>
        <v>0</v>
      </c>
      <c r="G28" s="254">
        <f>'South Africa'!G11</f>
        <v>43</v>
      </c>
      <c r="H28" s="254">
        <f>'South Africa'!F11</f>
        <v>4</v>
      </c>
      <c r="I28" s="254">
        <f>'South Africa'!E11</f>
        <v>14</v>
      </c>
      <c r="J28" s="254">
        <f>'South Africa'!D11</f>
        <v>22</v>
      </c>
      <c r="K28" s="291">
        <f>'South Africa'!C11</f>
        <v>3</v>
      </c>
    </row>
    <row r="29" spans="1:11" ht="15" thickBot="1">
      <c r="A29" s="278" t="s">
        <v>1156</v>
      </c>
      <c r="B29" s="303">
        <v>5</v>
      </c>
      <c r="C29" s="304">
        <v>3</v>
      </c>
      <c r="D29" s="304">
        <v>2</v>
      </c>
      <c r="E29" s="304">
        <v>0</v>
      </c>
      <c r="F29" s="304">
        <v>0</v>
      </c>
      <c r="G29" s="304">
        <v>52</v>
      </c>
      <c r="H29" s="304">
        <v>7</v>
      </c>
      <c r="I29" s="305">
        <v>15</v>
      </c>
      <c r="J29" s="305">
        <v>26</v>
      </c>
      <c r="K29" s="306">
        <v>4</v>
      </c>
    </row>
    <row r="30" spans="1:11" ht="14.25">
      <c r="A30" s="295"/>
      <c r="B30" s="184"/>
      <c r="C30" s="183"/>
      <c r="D30" s="184"/>
      <c r="E30" s="184"/>
      <c r="F30" s="184"/>
      <c r="G30" s="253"/>
      <c r="H30" s="184"/>
      <c r="I30" s="187"/>
      <c r="J30" s="187"/>
      <c r="K30" s="187"/>
    </row>
    <row r="31" spans="1:11" ht="24" customHeight="1">
      <c r="A31" s="385" t="s">
        <v>21</v>
      </c>
      <c r="B31" s="385"/>
      <c r="C31" s="385"/>
      <c r="D31" s="385"/>
      <c r="E31" s="385"/>
      <c r="F31" s="385"/>
      <c r="G31" s="385"/>
      <c r="H31" s="385"/>
      <c r="I31" s="385"/>
      <c r="J31" s="385"/>
      <c r="K31" s="385"/>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5</v>
      </c>
      <c r="C34" s="283">
        <f>SUM(Australia!F25:H25)</f>
        <v>2</v>
      </c>
      <c r="D34" s="283">
        <f>Australia!E25</f>
        <v>2</v>
      </c>
      <c r="E34" s="283">
        <f>Australia!D25</f>
        <v>1</v>
      </c>
      <c r="F34" s="283">
        <f>Australia!C25</f>
        <v>0</v>
      </c>
      <c r="G34" s="283">
        <f>Australia!I26</f>
        <v>20</v>
      </c>
      <c r="H34" s="283">
        <f>Australia!F26</f>
        <v>7</v>
      </c>
      <c r="I34" s="283">
        <f>Australia!E26</f>
        <v>10</v>
      </c>
      <c r="J34" s="283">
        <f>Australia!D26</f>
        <v>1</v>
      </c>
      <c r="K34" s="308">
        <f>Australia!C26</f>
        <v>2</v>
      </c>
    </row>
    <row r="35" spans="1:11" ht="14.25" customHeight="1" thickBot="1">
      <c r="A35" s="278" t="s">
        <v>1156</v>
      </c>
      <c r="B35" s="309">
        <v>7</v>
      </c>
      <c r="C35" s="284">
        <v>3</v>
      </c>
      <c r="D35" s="284">
        <v>3</v>
      </c>
      <c r="E35" s="284">
        <v>1</v>
      </c>
      <c r="F35" s="284">
        <v>0</v>
      </c>
      <c r="G35" s="284">
        <v>22</v>
      </c>
      <c r="H35" s="284">
        <v>7</v>
      </c>
      <c r="I35" s="284">
        <v>11</v>
      </c>
      <c r="J35" s="284">
        <v>3</v>
      </c>
      <c r="K35" s="310">
        <v>1</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15</v>
      </c>
      <c r="C37" s="254">
        <f>SUM(Australia!F53:H53,Australia!F60:H60,Australia!F66:H66)</f>
        <v>5</v>
      </c>
      <c r="D37" s="254">
        <f>SUM(Australia!E53,Australia!E60,Australia!E66)</f>
        <v>10</v>
      </c>
      <c r="E37" s="254">
        <f>SUM(Australia!D60,Australia!D66,Australia!D53)</f>
        <v>0</v>
      </c>
      <c r="F37" s="254">
        <f>SUM(Australia!C53,Australia!C60,Australia!C66)</f>
        <v>0</v>
      </c>
      <c r="G37" s="255">
        <f>SUM(Australia!I54,Australia!I60,Australia!I60,Australia!I61,Australia!I67)</f>
        <v>73</v>
      </c>
      <c r="H37" s="254">
        <f>SUM(Australia!F54:H54,Australia!F61:H61,Australia!F67:H67)</f>
        <v>26</v>
      </c>
      <c r="I37" s="296">
        <f>SUM(Australia!E54,Australia!E61,Australia!E67)</f>
        <v>38</v>
      </c>
      <c r="J37" s="296">
        <f>SUM(Australia!D54,Australia!D61,Australia!D67)</f>
        <v>3</v>
      </c>
      <c r="K37" s="297">
        <f>SUM(Australia!C54,Australia!C61,Australia!C67)</f>
        <v>0</v>
      </c>
    </row>
    <row r="38" spans="1:11" ht="15" thickBot="1">
      <c r="A38" s="278" t="s">
        <v>1156</v>
      </c>
      <c r="B38" s="292">
        <v>16</v>
      </c>
      <c r="C38" s="252">
        <v>4</v>
      </c>
      <c r="D38" s="252">
        <v>10</v>
      </c>
      <c r="E38" s="252">
        <v>2</v>
      </c>
      <c r="F38" s="252">
        <v>0</v>
      </c>
      <c r="G38" s="268">
        <v>84</v>
      </c>
      <c r="H38" s="252">
        <v>22</v>
      </c>
      <c r="I38" s="298">
        <v>38</v>
      </c>
      <c r="J38" s="298">
        <v>12</v>
      </c>
      <c r="K38" s="299">
        <v>2</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Sourcedata!JJ5</f>
        <v>2.1849315068493151</v>
      </c>
      <c r="D99" s="371" t="s">
        <v>1270</v>
      </c>
      <c r="E99" s="190"/>
      <c r="F99" s="190"/>
      <c r="G99" s="249" t="s">
        <v>5</v>
      </c>
      <c r="H99" s="258">
        <f>Sourcedata!JJ4</f>
        <v>2.0294117647058822</v>
      </c>
      <c r="I99" s="370" t="s">
        <v>1269</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Sourcedata!JK14</f>
        <v>3.7333333333333334</v>
      </c>
      <c r="D101" s="371" t="s">
        <v>1271</v>
      </c>
      <c r="E101" s="190"/>
      <c r="F101" s="190"/>
      <c r="G101" s="259" t="s">
        <v>7</v>
      </c>
      <c r="H101" s="264">
        <f>Sourcedata!JK116</f>
        <v>1.6666666666666667</v>
      </c>
      <c r="I101" s="370" t="s">
        <v>1274</v>
      </c>
      <c r="J101" s="190"/>
      <c r="K101" s="189"/>
    </row>
    <row r="102" spans="1:11" s="8" customFormat="1" ht="24.95" customHeight="1">
      <c r="A102" s="189"/>
      <c r="B102" s="259" t="s">
        <v>8</v>
      </c>
      <c r="C102" s="194">
        <f>Sourcedata!JK31</f>
        <v>2.2037037037037037</v>
      </c>
      <c r="D102" s="371" t="s">
        <v>1272</v>
      </c>
      <c r="E102" s="190"/>
      <c r="F102" s="190"/>
      <c r="G102" s="259" t="s">
        <v>9</v>
      </c>
      <c r="H102" s="264">
        <f>Sourcedata!JK138</f>
        <v>0.125</v>
      </c>
      <c r="I102" s="192">
        <v>0</v>
      </c>
      <c r="J102" s="190"/>
      <c r="K102" s="189"/>
    </row>
    <row r="103" spans="1:11" s="8" customFormat="1" ht="24.95" customHeight="1">
      <c r="A103" s="189"/>
      <c r="B103" s="259" t="s">
        <v>10</v>
      </c>
      <c r="C103" s="194">
        <f>Sourcedata!JK59</f>
        <v>1.1666666666666667</v>
      </c>
      <c r="D103" s="371" t="s">
        <v>1270</v>
      </c>
      <c r="E103" s="190"/>
      <c r="F103" s="190"/>
      <c r="G103" s="259" t="s">
        <v>11</v>
      </c>
      <c r="H103" s="264">
        <f>Sourcedata!JK144</f>
        <v>1</v>
      </c>
      <c r="I103" s="192">
        <v>0</v>
      </c>
      <c r="J103" s="190"/>
      <c r="K103" s="189"/>
    </row>
    <row r="104" spans="1:11" s="8" customFormat="1" ht="24.95" customHeight="1">
      <c r="A104" s="189"/>
      <c r="B104" s="259" t="s">
        <v>12</v>
      </c>
      <c r="C104" s="194">
        <f>Sourcedata!JK92</f>
        <v>1.125</v>
      </c>
      <c r="D104" s="371" t="s">
        <v>1273</v>
      </c>
      <c r="E104" s="190"/>
      <c r="F104" s="190"/>
      <c r="G104" s="259" t="s">
        <v>13</v>
      </c>
      <c r="H104" s="264">
        <f>Sourcedata!JK112</f>
        <v>2</v>
      </c>
      <c r="I104" s="370" t="s">
        <v>1275</v>
      </c>
      <c r="J104" s="190"/>
      <c r="K104" s="189"/>
    </row>
    <row r="105" spans="1:11" s="8" customFormat="1" ht="24.95" customHeight="1">
      <c r="A105" s="189"/>
      <c r="B105" s="259" t="s">
        <v>14</v>
      </c>
      <c r="C105" s="194">
        <f>Sourcedata!JK85</f>
        <v>0.25</v>
      </c>
      <c r="D105" s="196">
        <v>0</v>
      </c>
      <c r="E105" s="190"/>
      <c r="F105" s="190"/>
      <c r="G105" s="259" t="s">
        <v>15</v>
      </c>
      <c r="H105" s="264">
        <f>Sourcedata!JK133</f>
        <v>0</v>
      </c>
      <c r="I105" s="192">
        <v>0</v>
      </c>
      <c r="J105" s="190"/>
      <c r="K105" s="189"/>
    </row>
    <row r="106" spans="1:11" s="8" customFormat="1" ht="24.95" customHeight="1">
      <c r="A106" s="189"/>
      <c r="B106" s="259" t="s">
        <v>16</v>
      </c>
      <c r="C106" s="194">
        <f>Sourcedata!JK103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2</v>
      </c>
      <c r="E109" s="369" t="s">
        <v>1258</v>
      </c>
      <c r="F109" s="190"/>
      <c r="G109" s="193" t="s">
        <v>18</v>
      </c>
      <c r="H109" s="206">
        <v>0</v>
      </c>
      <c r="I109" s="173">
        <v>0</v>
      </c>
      <c r="J109" s="207">
        <v>0</v>
      </c>
      <c r="K109" s="189"/>
    </row>
    <row r="110" spans="1:11" s="8" customFormat="1" ht="24.95" customHeight="1">
      <c r="A110" s="189"/>
      <c r="B110" s="193" t="s">
        <v>19</v>
      </c>
      <c r="C110" s="205">
        <v>1</v>
      </c>
      <c r="D110" s="173">
        <v>2</v>
      </c>
      <c r="E110" s="369" t="s">
        <v>1261</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86" t="s">
        <v>22</v>
      </c>
      <c r="H112" s="387"/>
      <c r="I112" s="387"/>
      <c r="J112" s="388"/>
      <c r="K112" s="189"/>
    </row>
    <row r="113" spans="1:11" s="8" customFormat="1" ht="24.95" customHeight="1">
      <c r="A113" s="189"/>
      <c r="B113" s="212" t="s">
        <v>23</v>
      </c>
      <c r="C113" s="178">
        <v>1</v>
      </c>
      <c r="D113" s="213">
        <v>5</v>
      </c>
      <c r="E113" s="273" t="s">
        <v>61</v>
      </c>
      <c r="F113" s="190"/>
      <c r="G113" s="171" t="s">
        <v>24</v>
      </c>
      <c r="H113" s="172">
        <v>2</v>
      </c>
      <c r="I113" s="213">
        <v>3</v>
      </c>
      <c r="J113" s="272" t="s">
        <v>1259</v>
      </c>
      <c r="K113" s="189"/>
    </row>
    <row r="114" spans="1:11" s="8" customFormat="1" ht="24.95" customHeight="1">
      <c r="A114" s="189"/>
      <c r="B114" s="212" t="s">
        <v>25</v>
      </c>
      <c r="C114" s="178">
        <v>0</v>
      </c>
      <c r="D114" s="213">
        <v>5</v>
      </c>
      <c r="E114" s="273" t="s">
        <v>61</v>
      </c>
      <c r="F114" s="190"/>
      <c r="G114" s="171" t="s">
        <v>26</v>
      </c>
      <c r="H114" s="172">
        <v>1</v>
      </c>
      <c r="I114" s="213">
        <v>2</v>
      </c>
      <c r="J114" s="370">
        <v>0</v>
      </c>
      <c r="K114" s="189"/>
    </row>
    <row r="115" spans="1:11" s="8" customFormat="1" ht="24.95" customHeight="1">
      <c r="A115" s="189"/>
      <c r="B115" s="212" t="s">
        <v>27</v>
      </c>
      <c r="C115" s="178">
        <v>5</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86" t="s">
        <v>29</v>
      </c>
      <c r="H116" s="387"/>
      <c r="I116" s="387"/>
      <c r="J116" s="388"/>
      <c r="K116" s="191"/>
    </row>
    <row r="117" spans="1:11" s="8" customFormat="1" ht="24.95" customHeight="1">
      <c r="A117" s="189"/>
      <c r="B117" s="212" t="s">
        <v>30</v>
      </c>
      <c r="C117" s="178">
        <v>0</v>
      </c>
      <c r="D117" s="213">
        <v>3</v>
      </c>
      <c r="E117" s="273" t="s">
        <v>61</v>
      </c>
      <c r="F117" s="190"/>
      <c r="G117" s="171" t="s">
        <v>31</v>
      </c>
      <c r="H117" s="178">
        <v>2</v>
      </c>
      <c r="I117" s="213">
        <v>2</v>
      </c>
      <c r="J117" s="369" t="s">
        <v>1255</v>
      </c>
      <c r="K117" s="191"/>
    </row>
    <row r="118" spans="1:11" s="8" customFormat="1" ht="24.95" customHeight="1">
      <c r="A118" s="189"/>
      <c r="B118" s="212" t="s">
        <v>32</v>
      </c>
      <c r="C118" s="178">
        <v>2</v>
      </c>
      <c r="D118" s="213">
        <v>3</v>
      </c>
      <c r="E118" s="273" t="s">
        <v>61</v>
      </c>
      <c r="F118" s="190"/>
      <c r="G118" s="171" t="s">
        <v>33</v>
      </c>
      <c r="H118" s="178">
        <v>2</v>
      </c>
      <c r="I118" s="213">
        <v>2</v>
      </c>
      <c r="J118" s="369" t="s">
        <v>1259</v>
      </c>
      <c r="K118" s="191"/>
    </row>
    <row r="119" spans="1:11" s="8" customFormat="1" ht="24.95" customHeight="1">
      <c r="A119" s="189"/>
      <c r="B119" s="212" t="s">
        <v>34</v>
      </c>
      <c r="C119" s="178">
        <v>2</v>
      </c>
      <c r="D119" s="213">
        <v>12</v>
      </c>
      <c r="E119" s="273" t="s">
        <v>61</v>
      </c>
      <c r="F119" s="190"/>
      <c r="G119" s="171" t="s">
        <v>35</v>
      </c>
      <c r="H119" s="178">
        <v>3</v>
      </c>
      <c r="I119" s="213">
        <v>7</v>
      </c>
      <c r="J119" s="369" t="s">
        <v>1262</v>
      </c>
      <c r="K119" s="191"/>
    </row>
    <row r="120" spans="1:11" s="8" customFormat="1" ht="24.95" customHeight="1">
      <c r="A120" s="219"/>
      <c r="B120" s="212" t="s">
        <v>1192</v>
      </c>
      <c r="C120" s="178">
        <v>5</v>
      </c>
      <c r="D120" s="213">
        <v>10</v>
      </c>
      <c r="E120" s="273" t="s">
        <v>61</v>
      </c>
      <c r="F120" s="190"/>
      <c r="G120" s="171" t="s">
        <v>37</v>
      </c>
      <c r="H120" s="178">
        <v>8</v>
      </c>
      <c r="I120" s="213">
        <v>8</v>
      </c>
      <c r="J120" s="369">
        <v>0</v>
      </c>
      <c r="K120" s="191"/>
    </row>
    <row r="121" spans="1:11" s="8" customFormat="1" ht="24.95" customHeight="1">
      <c r="A121" s="189"/>
      <c r="B121" s="212" t="s">
        <v>38</v>
      </c>
      <c r="C121" s="178">
        <v>0</v>
      </c>
      <c r="D121" s="213">
        <v>6</v>
      </c>
      <c r="E121" s="273" t="s">
        <v>61</v>
      </c>
      <c r="F121" s="190"/>
      <c r="G121" s="171" t="s">
        <v>39</v>
      </c>
      <c r="H121" s="178">
        <v>0</v>
      </c>
      <c r="I121" s="213">
        <v>0</v>
      </c>
      <c r="J121" s="273" t="s">
        <v>61</v>
      </c>
      <c r="K121" s="191"/>
    </row>
    <row r="122" spans="1:11" s="8" customFormat="1" ht="24.95" customHeight="1">
      <c r="A122" s="189"/>
      <c r="B122" s="212" t="s">
        <v>40</v>
      </c>
      <c r="C122" s="178">
        <v>1</v>
      </c>
      <c r="D122" s="213">
        <v>3</v>
      </c>
      <c r="E122" s="273" t="s">
        <v>61</v>
      </c>
      <c r="F122" s="190"/>
      <c r="G122" s="171" t="s">
        <v>41</v>
      </c>
      <c r="H122" s="178">
        <v>0</v>
      </c>
      <c r="I122" s="213">
        <v>0</v>
      </c>
      <c r="J122" s="273" t="s">
        <v>61</v>
      </c>
      <c r="K122" s="191"/>
    </row>
    <row r="123" spans="1:11" s="8" customFormat="1" ht="24.95" customHeight="1">
      <c r="A123" s="189"/>
      <c r="B123" s="212" t="s">
        <v>977</v>
      </c>
      <c r="C123" s="178">
        <v>1</v>
      </c>
      <c r="D123" s="213">
        <v>5</v>
      </c>
      <c r="E123" s="272" t="s">
        <v>1255</v>
      </c>
      <c r="F123" s="190"/>
      <c r="G123" s="171" t="s">
        <v>43</v>
      </c>
      <c r="H123" s="178">
        <v>0</v>
      </c>
      <c r="I123" s="213">
        <v>0</v>
      </c>
      <c r="J123" s="272" t="s">
        <v>1256</v>
      </c>
      <c r="K123" s="191"/>
    </row>
    <row r="124" spans="1:11" s="8" customFormat="1" ht="24.95" customHeight="1">
      <c r="A124" s="189"/>
      <c r="B124" s="212" t="s">
        <v>42</v>
      </c>
      <c r="C124" s="178">
        <v>0</v>
      </c>
      <c r="D124" s="213">
        <v>10</v>
      </c>
      <c r="E124" s="272" t="s">
        <v>1256</v>
      </c>
      <c r="F124" s="190"/>
      <c r="G124" s="171" t="s">
        <v>45</v>
      </c>
      <c r="H124" s="178">
        <v>0</v>
      </c>
      <c r="I124" s="213">
        <v>0</v>
      </c>
      <c r="J124" s="273" t="s">
        <v>61</v>
      </c>
      <c r="K124" s="191"/>
    </row>
    <row r="125" spans="1:11" s="8" customFormat="1" ht="24.95" customHeight="1">
      <c r="A125" s="189"/>
      <c r="B125" s="212" t="s">
        <v>44</v>
      </c>
      <c r="C125" s="178">
        <v>1</v>
      </c>
      <c r="D125" s="213">
        <v>6</v>
      </c>
      <c r="E125" s="272" t="s">
        <v>1257</v>
      </c>
      <c r="F125" s="190"/>
      <c r="G125" s="171" t="s">
        <v>47</v>
      </c>
      <c r="H125" s="178">
        <v>6</v>
      </c>
      <c r="I125" s="213">
        <v>6</v>
      </c>
      <c r="J125" s="272" t="s">
        <v>1262</v>
      </c>
      <c r="K125" s="191"/>
    </row>
    <row r="126" spans="1:11" s="8" customFormat="1" ht="24.95" customHeight="1">
      <c r="A126" s="189"/>
      <c r="B126" s="212" t="s">
        <v>46</v>
      </c>
      <c r="C126" s="178">
        <v>1</v>
      </c>
      <c r="D126" s="213">
        <v>6</v>
      </c>
      <c r="E126" s="272" t="s">
        <v>1257</v>
      </c>
      <c r="F126" s="190"/>
      <c r="G126" s="171" t="s">
        <v>49</v>
      </c>
      <c r="H126" s="178">
        <v>0</v>
      </c>
      <c r="I126" s="213">
        <v>0</v>
      </c>
      <c r="J126" s="272" t="s">
        <v>1266</v>
      </c>
      <c r="K126" s="191"/>
    </row>
    <row r="127" spans="1:11" s="8" customFormat="1" ht="24.95" customHeight="1">
      <c r="A127" s="189"/>
      <c r="B127" s="212" t="s">
        <v>48</v>
      </c>
      <c r="C127" s="220">
        <v>0</v>
      </c>
      <c r="D127" s="213">
        <v>0</v>
      </c>
      <c r="E127" s="273" t="s">
        <v>61</v>
      </c>
      <c r="F127" s="190"/>
      <c r="G127" s="171" t="s">
        <v>51</v>
      </c>
      <c r="H127" s="178">
        <v>2</v>
      </c>
      <c r="I127" s="213">
        <v>2</v>
      </c>
      <c r="J127" s="272" t="s">
        <v>1267</v>
      </c>
      <c r="K127" s="191"/>
    </row>
    <row r="128" spans="1:11" s="8" customFormat="1" ht="24.95" customHeight="1">
      <c r="A128" s="189"/>
      <c r="B128" s="212" t="s">
        <v>50</v>
      </c>
      <c r="C128" s="218">
        <v>2</v>
      </c>
      <c r="D128" s="213">
        <v>10</v>
      </c>
      <c r="E128" s="273" t="s">
        <v>61</v>
      </c>
      <c r="F128" s="190"/>
      <c r="G128" s="171" t="s">
        <v>53</v>
      </c>
      <c r="H128" s="178">
        <v>0</v>
      </c>
      <c r="I128" s="213">
        <v>0</v>
      </c>
      <c r="J128" s="272" t="s">
        <v>1261</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0</v>
      </c>
      <c r="D131" s="173">
        <v>1</v>
      </c>
      <c r="E131" s="272" t="s">
        <v>1258</v>
      </c>
      <c r="F131" s="190"/>
      <c r="G131" s="171" t="s">
        <v>58</v>
      </c>
      <c r="H131" s="178">
        <v>0</v>
      </c>
      <c r="I131" s="213">
        <v>0</v>
      </c>
      <c r="J131" s="273" t="s">
        <v>61</v>
      </c>
      <c r="K131" s="191"/>
    </row>
    <row r="132" spans="1:11" s="8" customFormat="1" ht="24.95" customHeight="1">
      <c r="A132" s="224"/>
      <c r="B132" s="171" t="s">
        <v>59</v>
      </c>
      <c r="C132" s="172">
        <v>2</v>
      </c>
      <c r="D132" s="173">
        <v>2</v>
      </c>
      <c r="E132" s="272" t="s">
        <v>1259</v>
      </c>
      <c r="F132" s="190"/>
      <c r="G132" s="214"/>
      <c r="H132" s="215"/>
      <c r="I132" s="216"/>
      <c r="J132" s="317"/>
      <c r="K132" s="191"/>
    </row>
    <row r="133" spans="1:11" s="8" customFormat="1" ht="24.95" customHeight="1">
      <c r="A133" s="224"/>
      <c r="B133" s="171" t="s">
        <v>60</v>
      </c>
      <c r="C133" s="172">
        <v>2</v>
      </c>
      <c r="D133" s="173">
        <v>2</v>
      </c>
      <c r="E133" s="272" t="s">
        <v>1259</v>
      </c>
      <c r="F133" s="190"/>
      <c r="G133" s="386" t="s">
        <v>15</v>
      </c>
      <c r="H133" s="387"/>
      <c r="I133" s="387"/>
      <c r="J133" s="388"/>
      <c r="K133" s="191"/>
    </row>
    <row r="134" spans="1:11" s="8" customFormat="1" ht="24.95" customHeight="1">
      <c r="A134" s="224"/>
      <c r="B134" s="171" t="s">
        <v>62</v>
      </c>
      <c r="C134" s="172">
        <v>1</v>
      </c>
      <c r="D134" s="173">
        <v>9</v>
      </c>
      <c r="E134" s="272" t="s">
        <v>1259</v>
      </c>
      <c r="F134" s="190"/>
      <c r="G134" s="171" t="s">
        <v>63</v>
      </c>
      <c r="H134" s="178">
        <v>0</v>
      </c>
      <c r="I134" s="178">
        <v>0</v>
      </c>
      <c r="J134" s="192">
        <v>0</v>
      </c>
      <c r="K134" s="191"/>
    </row>
    <row r="135" spans="1:11" s="8" customFormat="1" ht="24.95" customHeight="1">
      <c r="A135" s="225"/>
      <c r="B135" s="171" t="s">
        <v>64</v>
      </c>
      <c r="C135" s="172">
        <v>5</v>
      </c>
      <c r="D135" s="173">
        <v>11</v>
      </c>
      <c r="E135" s="272" t="s">
        <v>1260</v>
      </c>
      <c r="F135" s="190"/>
      <c r="G135" s="171" t="s">
        <v>65</v>
      </c>
      <c r="H135" s="178">
        <v>0</v>
      </c>
      <c r="I135" s="178">
        <v>0</v>
      </c>
      <c r="J135" s="192">
        <v>0</v>
      </c>
      <c r="K135" s="191"/>
    </row>
    <row r="136" spans="1:11" s="8" customFormat="1" ht="24.95" customHeight="1">
      <c r="A136" s="224"/>
      <c r="B136" s="171" t="s">
        <v>66</v>
      </c>
      <c r="C136" s="172">
        <v>5</v>
      </c>
      <c r="D136" s="173">
        <v>11</v>
      </c>
      <c r="E136" s="272" t="s">
        <v>1260</v>
      </c>
      <c r="F136" s="190"/>
      <c r="G136" s="171" t="s">
        <v>67</v>
      </c>
      <c r="H136" s="178">
        <v>0</v>
      </c>
      <c r="I136" s="178">
        <v>2</v>
      </c>
      <c r="J136" s="192">
        <v>0</v>
      </c>
      <c r="K136" s="191"/>
    </row>
    <row r="137" spans="1:11" s="8" customFormat="1" ht="24.95" customHeight="1">
      <c r="A137" s="224"/>
      <c r="B137" s="171" t="s">
        <v>68</v>
      </c>
      <c r="C137" s="172">
        <v>5</v>
      </c>
      <c r="D137" s="173">
        <v>11</v>
      </c>
      <c r="E137" s="272" t="s">
        <v>1260</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86" t="s">
        <v>72</v>
      </c>
      <c r="H139" s="387"/>
      <c r="I139" s="387"/>
      <c r="J139" s="388"/>
      <c r="K139" s="191"/>
    </row>
    <row r="140" spans="1:11" s="8" customFormat="1" ht="24.95" customHeight="1">
      <c r="A140" s="225"/>
      <c r="B140" s="171" t="s">
        <v>73</v>
      </c>
      <c r="C140" s="172">
        <v>2</v>
      </c>
      <c r="D140" s="173">
        <v>3</v>
      </c>
      <c r="E140" s="272" t="s">
        <v>1259</v>
      </c>
      <c r="F140" s="190"/>
      <c r="G140" s="171" t="s">
        <v>74</v>
      </c>
      <c r="H140" s="178">
        <v>0</v>
      </c>
      <c r="I140" s="179">
        <v>1</v>
      </c>
      <c r="J140" s="174">
        <v>0</v>
      </c>
      <c r="K140" s="191"/>
    </row>
    <row r="141" spans="1:11" s="8" customFormat="1" ht="24.95" customHeight="1">
      <c r="A141" s="224"/>
      <c r="B141" s="171" t="s">
        <v>75</v>
      </c>
      <c r="C141" s="172">
        <v>2</v>
      </c>
      <c r="D141" s="173">
        <v>3</v>
      </c>
      <c r="E141" s="272" t="s">
        <v>1259</v>
      </c>
      <c r="F141" s="190"/>
      <c r="G141" s="171" t="s">
        <v>76</v>
      </c>
      <c r="H141" s="178">
        <v>0</v>
      </c>
      <c r="I141" s="179">
        <v>1</v>
      </c>
      <c r="J141" s="174">
        <v>0</v>
      </c>
      <c r="K141" s="191"/>
    </row>
    <row r="142" spans="1:11" s="8" customFormat="1" ht="24.95" customHeight="1">
      <c r="A142" s="224"/>
      <c r="B142" s="171" t="s">
        <v>77</v>
      </c>
      <c r="C142" s="172">
        <v>0</v>
      </c>
      <c r="D142" s="173">
        <v>1</v>
      </c>
      <c r="E142" s="273" t="s">
        <v>61</v>
      </c>
      <c r="F142" s="190"/>
      <c r="G142" s="171" t="s">
        <v>78</v>
      </c>
      <c r="H142" s="178">
        <v>0</v>
      </c>
      <c r="I142" s="179">
        <v>3</v>
      </c>
      <c r="J142" s="174">
        <v>0</v>
      </c>
      <c r="K142" s="191"/>
    </row>
    <row r="143" spans="1:11" s="8" customFormat="1" ht="24.95" customHeight="1">
      <c r="A143" s="224"/>
      <c r="B143" s="171" t="s">
        <v>79</v>
      </c>
      <c r="C143" s="172">
        <v>4</v>
      </c>
      <c r="D143" s="173">
        <v>5</v>
      </c>
      <c r="E143" s="273" t="s">
        <v>61</v>
      </c>
      <c r="F143" s="190"/>
      <c r="G143" s="171" t="s">
        <v>80</v>
      </c>
      <c r="H143" s="178">
        <v>0</v>
      </c>
      <c r="I143" s="179">
        <v>1</v>
      </c>
      <c r="J143" s="174">
        <v>0</v>
      </c>
      <c r="K143" s="191"/>
    </row>
    <row r="144" spans="1:11" s="8" customFormat="1" ht="24.95" customHeight="1">
      <c r="A144" s="224"/>
      <c r="B144" s="171" t="s">
        <v>81</v>
      </c>
      <c r="C144" s="172">
        <v>4</v>
      </c>
      <c r="D144" s="173">
        <v>5</v>
      </c>
      <c r="E144" s="273" t="s">
        <v>61</v>
      </c>
      <c r="F144" s="190"/>
      <c r="G144" s="229"/>
      <c r="H144" s="227"/>
      <c r="I144" s="216"/>
      <c r="J144" s="127"/>
      <c r="K144" s="191"/>
    </row>
    <row r="145" spans="1:11" s="8" customFormat="1" ht="24.95" customHeight="1">
      <c r="A145" s="225"/>
      <c r="B145" s="171" t="s">
        <v>82</v>
      </c>
      <c r="C145" s="172">
        <v>1</v>
      </c>
      <c r="D145" s="173">
        <v>2</v>
      </c>
      <c r="E145" s="272" t="s">
        <v>1258</v>
      </c>
      <c r="F145" s="190"/>
      <c r="G145" s="386" t="s">
        <v>83</v>
      </c>
      <c r="H145" s="387"/>
      <c r="I145" s="387"/>
      <c r="J145" s="388"/>
      <c r="K145" s="191"/>
    </row>
    <row r="146" spans="1:11" s="8" customFormat="1" ht="24.95" customHeight="1">
      <c r="A146" s="230"/>
      <c r="B146" s="171" t="s">
        <v>84</v>
      </c>
      <c r="C146" s="175">
        <v>0</v>
      </c>
      <c r="D146" s="173">
        <v>0</v>
      </c>
      <c r="E146" s="273" t="s">
        <v>61</v>
      </c>
      <c r="F146" s="190"/>
      <c r="G146" s="171" t="s">
        <v>85</v>
      </c>
      <c r="H146" s="178">
        <v>0</v>
      </c>
      <c r="I146" s="179">
        <v>2</v>
      </c>
      <c r="J146" s="174">
        <v>0</v>
      </c>
      <c r="K146" s="191"/>
    </row>
    <row r="147" spans="1:11" s="8" customFormat="1" ht="24.95" customHeight="1">
      <c r="A147" s="224"/>
      <c r="B147" s="171" t="s">
        <v>86</v>
      </c>
      <c r="C147" s="175">
        <v>0</v>
      </c>
      <c r="D147" s="173">
        <v>0</v>
      </c>
      <c r="E147" s="273" t="s">
        <v>61</v>
      </c>
      <c r="F147" s="190"/>
      <c r="G147" s="171" t="s">
        <v>87</v>
      </c>
      <c r="H147" s="178">
        <v>1</v>
      </c>
      <c r="I147" s="179">
        <v>4</v>
      </c>
      <c r="J147" s="174">
        <v>0</v>
      </c>
      <c r="K147" s="191"/>
    </row>
    <row r="148" spans="1:11" s="8" customFormat="1" ht="24.95" customHeight="1">
      <c r="A148" s="224"/>
      <c r="B148" s="171" t="s">
        <v>88</v>
      </c>
      <c r="C148" s="172">
        <v>0</v>
      </c>
      <c r="D148" s="173">
        <v>0</v>
      </c>
      <c r="E148" s="273" t="s">
        <v>61</v>
      </c>
      <c r="F148" s="190"/>
      <c r="G148" s="171" t="s">
        <v>89</v>
      </c>
      <c r="H148" s="178">
        <v>0</v>
      </c>
      <c r="I148" s="179">
        <v>1</v>
      </c>
      <c r="J148" s="174">
        <v>0</v>
      </c>
      <c r="K148" s="191"/>
    </row>
    <row r="149" spans="1:11" s="8" customFormat="1" ht="24.95" customHeight="1">
      <c r="A149" s="224"/>
      <c r="B149" s="171" t="s">
        <v>90</v>
      </c>
      <c r="C149" s="172">
        <v>0</v>
      </c>
      <c r="D149" s="173">
        <v>0</v>
      </c>
      <c r="E149" s="273"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3</v>
      </c>
      <c r="D151" s="173">
        <v>3</v>
      </c>
      <c r="E151" s="273" t="s">
        <v>61</v>
      </c>
      <c r="F151" s="190"/>
      <c r="G151" s="231"/>
      <c r="H151" s="215"/>
      <c r="I151" s="216"/>
      <c r="J151" s="232"/>
      <c r="K151" s="191"/>
    </row>
    <row r="152" spans="1:11" s="8" customFormat="1" ht="24.95" customHeight="1">
      <c r="A152" s="225"/>
      <c r="B152" s="171" t="s">
        <v>95</v>
      </c>
      <c r="C152" s="172">
        <v>0</v>
      </c>
      <c r="D152" s="173">
        <v>0</v>
      </c>
      <c r="E152" s="272" t="s">
        <v>1258</v>
      </c>
      <c r="F152" s="190"/>
      <c r="G152" s="386" t="s">
        <v>96</v>
      </c>
      <c r="H152" s="387"/>
      <c r="I152" s="387"/>
      <c r="J152" s="388"/>
      <c r="K152" s="191"/>
    </row>
    <row r="153" spans="1:11" s="8" customFormat="1" ht="24.95" customHeight="1">
      <c r="A153" s="224"/>
      <c r="B153" s="171" t="s">
        <v>97</v>
      </c>
      <c r="C153" s="172">
        <v>0</v>
      </c>
      <c r="D153" s="173">
        <v>0</v>
      </c>
      <c r="E153" s="272" t="s">
        <v>1259</v>
      </c>
      <c r="F153" s="190"/>
      <c r="G153" s="171" t="s">
        <v>98</v>
      </c>
      <c r="H153" s="178">
        <v>0</v>
      </c>
      <c r="I153" s="179">
        <v>0</v>
      </c>
      <c r="J153" s="174">
        <v>0</v>
      </c>
      <c r="K153" s="191"/>
    </row>
    <row r="154" spans="1:11" s="8" customFormat="1" ht="24.95" customHeight="1">
      <c r="A154" s="224"/>
      <c r="B154" s="171" t="s">
        <v>99</v>
      </c>
      <c r="C154" s="172">
        <v>0</v>
      </c>
      <c r="D154" s="173">
        <v>0</v>
      </c>
      <c r="E154" s="272" t="s">
        <v>1261</v>
      </c>
      <c r="F154" s="190"/>
      <c r="G154" s="171" t="s">
        <v>100</v>
      </c>
      <c r="H154" s="178">
        <v>0</v>
      </c>
      <c r="I154" s="179">
        <v>0</v>
      </c>
      <c r="J154" s="174">
        <v>0</v>
      </c>
      <c r="K154" s="191"/>
    </row>
    <row r="155" spans="1:11" s="8" customFormat="1" ht="24.95" customHeight="1">
      <c r="A155" s="224"/>
      <c r="B155" s="171" t="s">
        <v>101</v>
      </c>
      <c r="C155" s="172">
        <v>0</v>
      </c>
      <c r="D155" s="173">
        <v>0</v>
      </c>
      <c r="E155" s="272" t="s">
        <v>1261</v>
      </c>
      <c r="F155" s="190"/>
      <c r="G155" s="171" t="s">
        <v>102</v>
      </c>
      <c r="H155" s="178">
        <v>0</v>
      </c>
      <c r="I155" s="179">
        <v>0</v>
      </c>
      <c r="J155" s="174">
        <v>0</v>
      </c>
      <c r="K155" s="191"/>
    </row>
    <row r="156" spans="1:11" s="8" customFormat="1" ht="24.95" customHeight="1">
      <c r="A156" s="224"/>
      <c r="B156" s="171" t="s">
        <v>103</v>
      </c>
      <c r="C156" s="172">
        <v>0</v>
      </c>
      <c r="D156" s="173">
        <v>0</v>
      </c>
      <c r="E156" s="272" t="s">
        <v>1258</v>
      </c>
      <c r="F156" s="190"/>
      <c r="G156" s="171" t="s">
        <v>104</v>
      </c>
      <c r="H156" s="178">
        <v>0</v>
      </c>
      <c r="I156" s="179">
        <v>0</v>
      </c>
      <c r="J156" s="174">
        <v>0</v>
      </c>
      <c r="K156" s="191"/>
    </row>
    <row r="157" spans="1:11" s="8" customFormat="1" ht="24.95" customHeight="1">
      <c r="A157" s="233"/>
      <c r="B157" s="176" t="s">
        <v>105</v>
      </c>
      <c r="C157" s="177">
        <v>5</v>
      </c>
      <c r="D157" s="173">
        <v>6</v>
      </c>
      <c r="E157" s="272" t="s">
        <v>1258</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2</v>
      </c>
      <c r="D162" s="173">
        <v>11</v>
      </c>
      <c r="E162" s="174" t="s">
        <v>1257</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0</v>
      </c>
      <c r="D164" s="173">
        <v>3</v>
      </c>
      <c r="E164" s="174">
        <v>0</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2</v>
      </c>
      <c r="D168" s="173">
        <v>2</v>
      </c>
      <c r="E168" s="174" t="s">
        <v>1262</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1</v>
      </c>
      <c r="D171" s="173">
        <v>5</v>
      </c>
      <c r="E171" s="174" t="s">
        <v>1260</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t="s">
        <v>1263</v>
      </c>
      <c r="F173" s="190"/>
      <c r="G173" s="243"/>
      <c r="H173" s="190"/>
      <c r="I173" s="190"/>
      <c r="J173" s="190"/>
      <c r="K173" s="189"/>
    </row>
    <row r="174" spans="1:11" s="8" customFormat="1" ht="24.95" customHeight="1">
      <c r="A174" s="189"/>
      <c r="B174" s="171" t="s">
        <v>121</v>
      </c>
      <c r="C174" s="240">
        <v>2</v>
      </c>
      <c r="D174" s="173">
        <v>2</v>
      </c>
      <c r="E174" s="174" t="s">
        <v>1262</v>
      </c>
      <c r="F174" s="190"/>
      <c r="G174" s="243"/>
      <c r="H174" s="190"/>
      <c r="I174" s="190"/>
      <c r="J174" s="190"/>
      <c r="K174" s="189"/>
    </row>
    <row r="175" spans="1:11" s="8" customFormat="1" ht="24.95" customHeight="1">
      <c r="A175" s="189"/>
      <c r="B175" s="171" t="s">
        <v>122</v>
      </c>
      <c r="C175" s="240">
        <v>0</v>
      </c>
      <c r="D175" s="173">
        <v>1</v>
      </c>
      <c r="E175" s="174" t="s">
        <v>1259</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v>0</v>
      </c>
      <c r="F177" s="190"/>
      <c r="H177" s="190"/>
      <c r="I177" s="190"/>
      <c r="J177" s="190"/>
      <c r="K177" s="189"/>
    </row>
    <row r="178" spans="1:11" s="8" customFormat="1" ht="24.95" customHeight="1">
      <c r="A178" s="189"/>
      <c r="B178" s="171" t="s">
        <v>125</v>
      </c>
      <c r="C178" s="240">
        <v>0</v>
      </c>
      <c r="D178" s="173">
        <v>1</v>
      </c>
      <c r="E178" s="174" t="s">
        <v>1255</v>
      </c>
      <c r="F178" s="190"/>
      <c r="G178" s="190"/>
      <c r="H178" s="190"/>
      <c r="I178" s="190"/>
      <c r="J178" s="190"/>
      <c r="K178" s="189"/>
    </row>
    <row r="179" spans="1:11" s="8" customFormat="1" ht="24.95" customHeight="1">
      <c r="A179" s="189"/>
      <c r="B179" s="171" t="s">
        <v>126</v>
      </c>
      <c r="C179" s="240">
        <v>8</v>
      </c>
      <c r="D179" s="173">
        <v>8</v>
      </c>
      <c r="E179" s="174" t="s">
        <v>1264</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v>0</v>
      </c>
      <c r="F182" s="130"/>
      <c r="G182" s="130"/>
      <c r="H182" s="130"/>
      <c r="I182" s="130"/>
      <c r="J182" s="130"/>
      <c r="K182" s="180"/>
    </row>
    <row r="183" spans="1:11" s="9" customFormat="1" ht="24.95" customHeight="1">
      <c r="A183" s="180"/>
      <c r="B183" s="171" t="s">
        <v>130</v>
      </c>
      <c r="C183" s="240">
        <v>1</v>
      </c>
      <c r="D183" s="173">
        <v>7</v>
      </c>
      <c r="E183" s="174" t="s">
        <v>1265</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1</v>
      </c>
      <c r="D186" s="240">
        <v>3</v>
      </c>
      <c r="E186" s="244" t="s">
        <v>1262</v>
      </c>
      <c r="F186" s="190"/>
      <c r="G186" s="190"/>
      <c r="H186" s="190"/>
      <c r="I186" s="190"/>
      <c r="J186" s="190"/>
      <c r="K186" s="189"/>
    </row>
    <row r="187" spans="1:11" s="8" customFormat="1" ht="24.95" customHeight="1">
      <c r="A187" s="189"/>
      <c r="B187" s="171" t="s">
        <v>133</v>
      </c>
      <c r="C187" s="240">
        <v>0</v>
      </c>
      <c r="D187" s="240">
        <v>0</v>
      </c>
      <c r="E187" s="244" t="s">
        <v>1258</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1</v>
      </c>
      <c r="D191" s="240">
        <v>1</v>
      </c>
      <c r="E191" s="244" t="s">
        <v>1259</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3</v>
      </c>
      <c r="D193" s="240">
        <v>13</v>
      </c>
      <c r="E193" s="244" t="s">
        <v>1268</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5</v>
      </c>
      <c r="E195" s="244" t="s">
        <v>1260</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13:E116 E117:E128 E131:E152 E153:E157 J117:J124 J125:J131 E109:E110 E195 E193 E191 E186:E187"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144</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Africa'!D450+Australia!D400+China!D412+Brazil!D297</f>
        <v>34</v>
      </c>
      <c r="B323" s="51">
        <f>Indonesia!E240+'South Africa'!E450+Australia!E400+China!E412+Brazil!E297</f>
        <v>53</v>
      </c>
      <c r="C323" s="51">
        <f>Indonesia!F240+'South Africa'!F450+Australia!F400+China!F412+Brazil!F297</f>
        <v>90</v>
      </c>
      <c r="D323" s="51">
        <f>Indonesia!G240+'South Africa'!G450+Australia!G400+China!G412+Brazil!G297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Africa'!D450+Australia!D402+China!D414+Brazil!D299</f>
        <v>37</v>
      </c>
      <c r="B325" s="51">
        <f>Indonesia!E242+'South Africa'!E203+Australia!E402+China!E414+Brazil!E299</f>
        <v>65</v>
      </c>
      <c r="C325" s="51">
        <f>Indonesia!F242+'South Africa'!F450+Australia!F402+China!F414+Brazil!F299</f>
        <v>141</v>
      </c>
      <c r="D325" s="51">
        <f>Indonesia!G242+'South Africa'!G450+Australia!G402+China!G414+Brazil!G299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Africa'!G451+Australia!G403+China!G415+Brazil!G300</f>
        <v>103.375</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Africa'!G452+Australia!G404+China!G416+Brazil!G301</f>
        <v>111</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49</v>
      </c>
      <c r="B328" s="51">
        <f>Brazil!E302+China!E417+Australia!E405+'South Africa'!E207+Indonesia!E245</f>
        <v>70</v>
      </c>
      <c r="C328" s="51">
        <f>Brazil!F302+China!F417+Australia!F405+'South Africa'!F207+Indonesia!F245</f>
        <v>134</v>
      </c>
      <c r="D328" s="84">
        <f>Indonesia!G245+'South Africa'!G453+Australia!G405+China!G417+Brazil!G302</f>
        <v>113</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Africa'!G454+Australia!G406+China!G418+Brazil!G303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129</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Brazil!#REF!+China!D660+Australia!D648+'South Africa'!D450+Indonesia!D488</f>
        <v>#REF!</v>
      </c>
      <c r="B380" s="51" t="e">
        <f>Brazil!#REF!+China!E660+Australia!E648+'South Africa'!E450+Indonesia!E488</f>
        <v>#REF!</v>
      </c>
      <c r="C380" s="51" t="e">
        <f>Brazil!#REF!+China!F660+Australia!F648+'South Africa'!F450+Indonesia!F488</f>
        <v>#REF!</v>
      </c>
      <c r="D380" s="84" t="e">
        <f>Brazil!#REF!+China!G660+Australia!G648+'South Africa'!G450+Indonesia!G488</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38</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Brazil!#REF!+China!D660+Australia!D648+'South Africa'!D450+Indonesia!D488</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1.7515923566878981</v>
      </c>
      <c r="CS390" s="83">
        <f>Sourcedata!E390/2124*100</f>
        <v>2.9661016949152543</v>
      </c>
      <c r="CT390" s="83">
        <f>Sourcedata!F390/1448*100</f>
        <v>10.842541436464089</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1.4729299363057324</v>
      </c>
      <c r="CS406" s="83">
        <f>Sourcedata!E406/2124*100</f>
        <v>4.1902071563088512</v>
      </c>
      <c r="CT406" s="83">
        <f>Sourcedata!F406/1448*100</f>
        <v>10.842541436464089</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2.0618556701030926</v>
      </c>
      <c r="CS443" s="83">
        <f>Sourcedata!E443/2195*100</f>
        <v>6.5603644646924835</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1.4370837714686295</v>
      </c>
      <c r="CS448" s="83">
        <f>Sourcedata!E448/2206*100</f>
        <v>4.2157751586582046</v>
      </c>
      <c r="CT448" s="83">
        <f>Sourcedata!F448/1552*100</f>
        <v>9.1494845360824737</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1.717490361023484</v>
      </c>
      <c r="CS450" s="83">
        <f>Sourcedata!E450/2206*100</f>
        <v>4.8050770625566637</v>
      </c>
      <c r="CT450" s="83">
        <f>Sourcedata!F450/1552*100</f>
        <v>11.082474226804123</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2.1030494216614093</v>
      </c>
      <c r="CS470" s="83">
        <f>Sourcedata!E470/2206*100</f>
        <v>3.5811423390752495</v>
      </c>
      <c r="CT470" s="83">
        <f>Sourcedata!F470/1552*100</f>
        <v>9.7938144329896915</v>
      </c>
      <c r="DL470" s="52"/>
    </row>
    <row r="471" spans="95:116">
      <c r="CQ471" s="54" t="str">
        <f>Sourcedata!B471</f>
        <v>week 08/14</v>
      </c>
      <c r="CR471" s="83">
        <f>Sourcedata!D471/2853*100</f>
        <v>2.278303540133193</v>
      </c>
      <c r="CS471" s="83">
        <f>Sourcedata!E471/2206*100</f>
        <v>3.943789664551224</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10.438144329896907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73"/>
  <sheetViews>
    <sheetView showGridLines="0" zoomScale="85" zoomScaleNormal="85" zoomScalePageLayoutView="85" workbookViewId="0">
      <selection activeCell="C110" sqref="C110"/>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1252</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1</v>
      </c>
      <c r="I17" s="111">
        <f>SUM(C17:H17)</f>
        <v>1</v>
      </c>
    </row>
    <row r="18" spans="1:9">
      <c r="A18" s="105" t="s">
        <v>162</v>
      </c>
      <c r="B18" s="105"/>
      <c r="C18" s="111">
        <v>0</v>
      </c>
      <c r="D18" s="111">
        <v>0</v>
      </c>
      <c r="E18" s="111">
        <v>0</v>
      </c>
      <c r="F18" s="111">
        <v>1</v>
      </c>
      <c r="G18" s="111">
        <v>2</v>
      </c>
      <c r="H18" s="110">
        <v>6</v>
      </c>
      <c r="I18" s="111">
        <f>SUM(C18:H18)</f>
        <v>9</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1</v>
      </c>
      <c r="F24" s="111">
        <v>0</v>
      </c>
      <c r="G24" s="111">
        <v>0</v>
      </c>
      <c r="H24" s="110">
        <v>0</v>
      </c>
      <c r="I24" s="111">
        <f>SUM(C24:H24)</f>
        <v>1</v>
      </c>
    </row>
    <row r="25" spans="1:9">
      <c r="A25" s="105" t="s">
        <v>162</v>
      </c>
      <c r="B25" s="105"/>
      <c r="C25" s="111">
        <v>0</v>
      </c>
      <c r="D25" s="111">
        <v>1</v>
      </c>
      <c r="E25" s="111">
        <v>2</v>
      </c>
      <c r="F25" s="111">
        <v>1</v>
      </c>
      <c r="G25" s="111">
        <v>0</v>
      </c>
      <c r="H25" s="110">
        <v>0</v>
      </c>
      <c r="I25" s="111">
        <f>SUM(C25:H25)</f>
        <v>4</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0</v>
      </c>
      <c r="G31" s="111">
        <v>0</v>
      </c>
      <c r="H31" s="110">
        <v>0</v>
      </c>
      <c r="I31" s="111">
        <v>0</v>
      </c>
    </row>
    <row r="32" spans="1:9">
      <c r="A32" s="105" t="s">
        <v>162</v>
      </c>
      <c r="B32" s="105"/>
      <c r="C32" s="111">
        <v>0</v>
      </c>
      <c r="D32" s="111">
        <v>0</v>
      </c>
      <c r="E32" s="111">
        <v>0</v>
      </c>
      <c r="F32" s="111">
        <v>6</v>
      </c>
      <c r="G32" s="111">
        <v>1</v>
      </c>
      <c r="H32" s="110">
        <v>0</v>
      </c>
      <c r="I32" s="111">
        <f>SUM(C32:H32)</f>
        <v>7</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v>0</v>
      </c>
      <c r="D39" s="111">
        <v>0</v>
      </c>
      <c r="E39" s="111">
        <v>0</v>
      </c>
      <c r="F39" s="111">
        <v>0</v>
      </c>
      <c r="G39" s="111">
        <v>0</v>
      </c>
      <c r="H39" s="110">
        <v>6</v>
      </c>
      <c r="I39" s="111">
        <f>SUM(C39:H39)</f>
        <v>6</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0</v>
      </c>
      <c r="F46" s="111">
        <v>5</v>
      </c>
      <c r="G46" s="111">
        <v>0</v>
      </c>
      <c r="H46" s="110">
        <v>0</v>
      </c>
      <c r="I46" s="111">
        <f>SUM(C46:H46)</f>
        <v>5</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3</v>
      </c>
      <c r="G52" s="111">
        <v>0</v>
      </c>
      <c r="H52" s="110">
        <v>0</v>
      </c>
      <c r="I52" s="111">
        <f>SUM(C52:H52)</f>
        <v>3</v>
      </c>
    </row>
    <row r="53" spans="1:9">
      <c r="A53" s="105" t="s">
        <v>162</v>
      </c>
      <c r="B53" s="105"/>
      <c r="C53" s="111">
        <v>0</v>
      </c>
      <c r="D53" s="111">
        <v>0</v>
      </c>
      <c r="E53" s="111">
        <v>0</v>
      </c>
      <c r="F53" s="111">
        <v>7</v>
      </c>
      <c r="G53" s="111">
        <v>0</v>
      </c>
      <c r="H53" s="110">
        <v>0</v>
      </c>
      <c r="I53" s="111">
        <f>SUM(C53:H53)</f>
        <v>7</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0</v>
      </c>
      <c r="G66" s="111">
        <v>0</v>
      </c>
      <c r="H66" s="110">
        <v>1</v>
      </c>
      <c r="I66" s="111">
        <f>SUM(C66:H66)</f>
        <v>1</v>
      </c>
    </row>
    <row r="67" spans="1:9">
      <c r="A67" s="105" t="s">
        <v>162</v>
      </c>
      <c r="B67" s="105"/>
      <c r="C67" s="111">
        <v>0</v>
      </c>
      <c r="D67" s="111">
        <v>0</v>
      </c>
      <c r="E67" s="111">
        <v>0</v>
      </c>
      <c r="F67" s="111">
        <v>5</v>
      </c>
      <c r="G67" s="111">
        <v>0</v>
      </c>
      <c r="H67" s="110">
        <v>4</v>
      </c>
      <c r="I67" s="111">
        <f>SUM(C67:H67)</f>
        <v>9</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1</v>
      </c>
      <c r="G73" s="111">
        <v>0</v>
      </c>
      <c r="H73" s="110">
        <v>0</v>
      </c>
      <c r="I73" s="111">
        <f>SUM(C73:H73)</f>
        <v>1</v>
      </c>
    </row>
    <row r="74" spans="1:9">
      <c r="A74" s="105" t="s">
        <v>162</v>
      </c>
      <c r="B74" s="105"/>
      <c r="C74" s="15">
        <v>1</v>
      </c>
      <c r="D74" s="15">
        <v>2</v>
      </c>
      <c r="E74" s="15">
        <v>1</v>
      </c>
      <c r="F74" s="111">
        <v>3</v>
      </c>
      <c r="G74" s="111">
        <v>0</v>
      </c>
      <c r="H74" s="110">
        <v>0</v>
      </c>
      <c r="I74" s="111">
        <f>SUM(C74:H74)</f>
        <v>7</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0</v>
      </c>
      <c r="F80" s="111">
        <v>0</v>
      </c>
      <c r="G80" s="111">
        <v>0</v>
      </c>
      <c r="H80" s="110">
        <v>0</v>
      </c>
      <c r="I80" s="111">
        <f>SUM(C80:H80)</f>
        <v>0</v>
      </c>
    </row>
    <row r="81" spans="1:9">
      <c r="A81" s="105" t="s">
        <v>162</v>
      </c>
      <c r="B81" s="105"/>
      <c r="C81" s="111">
        <v>0</v>
      </c>
      <c r="D81" s="111">
        <v>2</v>
      </c>
      <c r="E81" s="111">
        <v>1</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1</v>
      </c>
      <c r="I87" s="111">
        <f>SUM(C87:H87)</f>
        <v>1</v>
      </c>
    </row>
    <row r="88" spans="1:9">
      <c r="A88" s="105" t="s">
        <v>162</v>
      </c>
      <c r="B88" s="105"/>
      <c r="C88" s="111">
        <v>0</v>
      </c>
      <c r="D88" s="111">
        <v>0</v>
      </c>
      <c r="E88" s="111">
        <v>0</v>
      </c>
      <c r="F88" s="111">
        <v>2</v>
      </c>
      <c r="G88" s="111">
        <v>0</v>
      </c>
      <c r="H88" s="110">
        <v>7</v>
      </c>
      <c r="I88" s="111">
        <f>SUM(C88:H88)</f>
        <v>9</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0</v>
      </c>
      <c r="F98" s="111">
        <v>0</v>
      </c>
      <c r="G98" s="111">
        <v>0</v>
      </c>
      <c r="H98" s="110">
        <v>0</v>
      </c>
      <c r="I98" s="111">
        <f>SUM(C98:H98)</f>
        <v>0</v>
      </c>
    </row>
    <row r="99" spans="1:9">
      <c r="A99" s="105" t="s">
        <v>162</v>
      </c>
      <c r="B99" s="105"/>
      <c r="C99" s="111">
        <v>1</v>
      </c>
      <c r="D99" s="111">
        <v>1</v>
      </c>
      <c r="E99" s="111">
        <v>5</v>
      </c>
      <c r="F99" s="111">
        <v>2</v>
      </c>
      <c r="G99" s="111">
        <v>0</v>
      </c>
      <c r="H99" s="110">
        <v>0</v>
      </c>
      <c r="I99" s="111">
        <f>SUM(C99:H99)</f>
        <v>9</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373">
        <v>0</v>
      </c>
      <c r="D112" s="373">
        <v>0</v>
      </c>
      <c r="E112" s="373">
        <v>0</v>
      </c>
      <c r="F112" s="373">
        <v>0</v>
      </c>
      <c r="G112" s="373">
        <v>0</v>
      </c>
      <c r="H112" s="100">
        <v>0</v>
      </c>
      <c r="I112" s="111">
        <f>SUM(C112:H112)</f>
        <v>0</v>
      </c>
    </row>
    <row r="113" spans="1:12">
      <c r="A113" s="105" t="s">
        <v>162</v>
      </c>
      <c r="B113" s="105"/>
      <c r="C113" s="373">
        <v>0</v>
      </c>
      <c r="D113" s="373">
        <v>0</v>
      </c>
      <c r="E113" s="373">
        <v>0</v>
      </c>
      <c r="F113" s="373">
        <v>0</v>
      </c>
      <c r="G113" s="373">
        <v>0</v>
      </c>
      <c r="H113" s="10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0</v>
      </c>
      <c r="E116" s="138">
        <f t="shared" si="0"/>
        <v>1</v>
      </c>
      <c r="F116" s="138">
        <f t="shared" si="0"/>
        <v>5</v>
      </c>
      <c r="G116" s="138">
        <f t="shared" si="0"/>
        <v>0</v>
      </c>
      <c r="H116" s="138">
        <f t="shared" si="0"/>
        <v>3</v>
      </c>
      <c r="I116" s="138">
        <f>C116+D116+E116+F116+G116+H116</f>
        <v>9</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4</v>
      </c>
      <c r="E119" s="138">
        <f>E106+E113+E99+E88+E81+E67+E18+E60+E53+E46+E39+E32+E25+E11</f>
        <v>8</v>
      </c>
      <c r="F119" s="138">
        <f>F106+F113+F99+F81+F88+F74+F67+F18+F60+F53+F46+F39+F32+F25+F11</f>
        <v>32</v>
      </c>
      <c r="G119" s="138">
        <f>G106+G113+G99+G81+G88+G74+G67+G18+G60+G53+G46+G39+G32+G25+G11</f>
        <v>3</v>
      </c>
      <c r="H119" s="138">
        <f>H106+H113+H99+H81+H88+H74+H67+H18+H60+H53+H46+H39+H32+H25+H11</f>
        <v>23</v>
      </c>
      <c r="I119" s="138">
        <f>C119+D119+E119+F119+G119+H119</f>
        <v>71</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0</v>
      </c>
      <c r="D530" s="90">
        <f>$D$116</f>
        <v>0</v>
      </c>
      <c r="E530" s="90">
        <f>$E$116</f>
        <v>1</v>
      </c>
      <c r="F530" s="90">
        <f>$F$116</f>
        <v>5</v>
      </c>
      <c r="G530" s="90">
        <f>$G$116</f>
        <v>0</v>
      </c>
      <c r="H530" s="90">
        <f>$H$116</f>
        <v>3</v>
      </c>
      <c r="I530" s="90">
        <f>$I$116</f>
        <v>9</v>
      </c>
    </row>
    <row r="531" spans="1:12">
      <c r="A531" s="364"/>
      <c r="B531" s="25" t="s">
        <v>1208</v>
      </c>
      <c r="C531" s="90">
        <v>0</v>
      </c>
      <c r="D531" s="90">
        <v>2</v>
      </c>
      <c r="E531" s="90">
        <v>4</v>
      </c>
      <c r="F531" s="90">
        <v>8</v>
      </c>
      <c r="G531" s="90">
        <v>0</v>
      </c>
      <c r="H531" s="90">
        <v>9</v>
      </c>
      <c r="I531" s="90">
        <v>23</v>
      </c>
    </row>
    <row r="532" spans="1:12">
      <c r="A532" s="364"/>
      <c r="B532" s="25" t="s">
        <v>1213</v>
      </c>
      <c r="C532" s="90">
        <v>0</v>
      </c>
      <c r="D532" s="90">
        <v>2</v>
      </c>
      <c r="E532" s="90">
        <v>5</v>
      </c>
      <c r="F532" s="90">
        <v>17</v>
      </c>
      <c r="G532" s="90">
        <v>1</v>
      </c>
      <c r="H532" s="90">
        <v>9</v>
      </c>
      <c r="I532" s="90">
        <v>34</v>
      </c>
    </row>
    <row r="533" spans="1:12">
      <c r="A533" s="364"/>
      <c r="B533" s="25" t="s">
        <v>1214</v>
      </c>
      <c r="C533" s="90">
        <v>1</v>
      </c>
      <c r="D533" s="90">
        <v>2</v>
      </c>
      <c r="E533" s="90">
        <v>4</v>
      </c>
      <c r="F533" s="90">
        <v>17</v>
      </c>
      <c r="G533" s="90">
        <v>1</v>
      </c>
      <c r="H533" s="90">
        <v>7</v>
      </c>
      <c r="I533" s="90">
        <v>32</v>
      </c>
    </row>
    <row r="534" spans="1:12">
      <c r="A534" s="364"/>
      <c r="B534" s="25" t="s">
        <v>1217</v>
      </c>
      <c r="C534" s="90">
        <v>0</v>
      </c>
      <c r="D534" s="90">
        <v>2</v>
      </c>
      <c r="E534" s="90">
        <v>3</v>
      </c>
      <c r="F534" s="90">
        <v>20</v>
      </c>
      <c r="G534" s="90">
        <v>0</v>
      </c>
      <c r="H534" s="90">
        <v>4</v>
      </c>
      <c r="I534" s="90">
        <v>29</v>
      </c>
      <c r="J534" s="28"/>
      <c r="K534" s="28"/>
      <c r="L534" s="29"/>
    </row>
    <row r="535" spans="1:12">
      <c r="A535" s="364"/>
      <c r="B535" s="25" t="s">
        <v>1221</v>
      </c>
      <c r="C535" s="90">
        <v>1</v>
      </c>
      <c r="D535" s="90">
        <v>2</v>
      </c>
      <c r="E535" s="90">
        <v>1</v>
      </c>
      <c r="F535" s="90">
        <v>11</v>
      </c>
      <c r="G535" s="90">
        <v>2</v>
      </c>
      <c r="H535" s="90">
        <v>3</v>
      </c>
      <c r="I535" s="90">
        <v>20</v>
      </c>
    </row>
    <row r="536" spans="1:12">
      <c r="A536" s="364"/>
      <c r="B536" s="25" t="s">
        <v>1224</v>
      </c>
      <c r="C536" s="90">
        <v>3</v>
      </c>
      <c r="D536" s="90">
        <v>2</v>
      </c>
      <c r="E536" s="90">
        <v>0</v>
      </c>
      <c r="F536" s="90">
        <v>8</v>
      </c>
      <c r="G536" s="90">
        <v>0</v>
      </c>
      <c r="H536" s="90">
        <v>6</v>
      </c>
      <c r="I536" s="90">
        <v>19</v>
      </c>
    </row>
    <row r="537" spans="1:12">
      <c r="A537" s="364"/>
      <c r="B537" s="25" t="s">
        <v>1228</v>
      </c>
      <c r="C537" s="90">
        <v>1</v>
      </c>
      <c r="D537" s="90">
        <v>4</v>
      </c>
      <c r="E537" s="90">
        <v>2</v>
      </c>
      <c r="F537" s="90">
        <v>12</v>
      </c>
      <c r="G537" s="90">
        <v>0</v>
      </c>
      <c r="H537" s="90">
        <v>8</v>
      </c>
      <c r="I537" s="90">
        <v>27</v>
      </c>
    </row>
    <row r="538" spans="1:12">
      <c r="A538" s="364"/>
      <c r="B538" s="377" t="s">
        <v>1231</v>
      </c>
      <c r="C538" s="90">
        <v>1</v>
      </c>
      <c r="D538" s="90">
        <v>2</v>
      </c>
      <c r="E538" s="90">
        <v>4</v>
      </c>
      <c r="F538" s="90">
        <v>11</v>
      </c>
      <c r="G538" s="90">
        <v>1</v>
      </c>
      <c r="H538" s="90">
        <v>4</v>
      </c>
      <c r="I538" s="90">
        <v>23</v>
      </c>
    </row>
    <row r="539" spans="1:12">
      <c r="A539" s="364"/>
      <c r="B539" s="377" t="s">
        <v>1234</v>
      </c>
      <c r="C539" s="90">
        <v>0</v>
      </c>
      <c r="D539" s="90">
        <v>2</v>
      </c>
      <c r="E539" s="90">
        <v>1</v>
      </c>
      <c r="F539" s="90">
        <v>15</v>
      </c>
      <c r="G539" s="90">
        <v>1</v>
      </c>
      <c r="H539" s="90">
        <v>5</v>
      </c>
      <c r="I539" s="90">
        <v>24</v>
      </c>
    </row>
    <row r="540" spans="1:12">
      <c r="A540" s="364"/>
      <c r="B540" s="377" t="s">
        <v>1238</v>
      </c>
      <c r="C540" s="90">
        <v>0</v>
      </c>
      <c r="D540" s="90">
        <v>2</v>
      </c>
      <c r="E540" s="90">
        <v>2</v>
      </c>
      <c r="F540" s="90">
        <v>20</v>
      </c>
      <c r="G540" s="90">
        <v>1</v>
      </c>
      <c r="H540" s="90">
        <v>5</v>
      </c>
      <c r="I540" s="90">
        <v>30</v>
      </c>
    </row>
    <row r="541" spans="1:12">
      <c r="A541" s="364"/>
      <c r="B541" s="377" t="s">
        <v>1241</v>
      </c>
      <c r="C541" s="90">
        <v>1</v>
      </c>
      <c r="D541" s="90">
        <v>2</v>
      </c>
      <c r="E541" s="90">
        <v>2</v>
      </c>
      <c r="F541" s="90">
        <v>15</v>
      </c>
      <c r="G541" s="90">
        <v>0</v>
      </c>
      <c r="H541" s="90">
        <v>2</v>
      </c>
      <c r="I541" s="90">
        <v>22</v>
      </c>
    </row>
    <row r="542" spans="1:12">
      <c r="A542" s="364"/>
      <c r="B542" s="377" t="s">
        <v>1244</v>
      </c>
      <c r="C542" s="90">
        <v>1</v>
      </c>
      <c r="D542" s="90">
        <v>3</v>
      </c>
      <c r="E542" s="90">
        <v>2</v>
      </c>
      <c r="F542" s="90">
        <v>10</v>
      </c>
      <c r="G542" s="90">
        <v>0</v>
      </c>
      <c r="H542" s="90">
        <v>4</v>
      </c>
      <c r="I542" s="90">
        <v>20</v>
      </c>
    </row>
    <row r="543" spans="1:12">
      <c r="A543" s="364"/>
      <c r="B543" s="377" t="s">
        <v>1247</v>
      </c>
      <c r="C543" s="90">
        <v>0</v>
      </c>
      <c r="D543" s="90">
        <v>1</v>
      </c>
      <c r="E543" s="90">
        <v>1</v>
      </c>
      <c r="F543" s="90">
        <v>1</v>
      </c>
      <c r="G543" s="90">
        <v>0</v>
      </c>
      <c r="H543" s="90">
        <v>1</v>
      </c>
      <c r="I543" s="90">
        <v>4</v>
      </c>
    </row>
    <row r="544" spans="1:12">
      <c r="A544" s="364"/>
      <c r="B544" s="377" t="s">
        <v>1249</v>
      </c>
      <c r="C544" s="90">
        <v>0</v>
      </c>
      <c r="D544" s="90">
        <v>2</v>
      </c>
      <c r="E544" s="90">
        <v>0</v>
      </c>
      <c r="F544" s="90">
        <v>4</v>
      </c>
      <c r="G544" s="90">
        <v>0</v>
      </c>
      <c r="H544" s="90">
        <v>8</v>
      </c>
      <c r="I544" s="90">
        <v>14</v>
      </c>
    </row>
    <row r="545" spans="1:9">
      <c r="A545" s="364"/>
      <c r="B545" s="377" t="s">
        <v>1253</v>
      </c>
      <c r="C545" s="90">
        <f>$C$116</f>
        <v>0</v>
      </c>
      <c r="D545" s="90">
        <f>$D$116</f>
        <v>0</v>
      </c>
      <c r="E545" s="90">
        <f>$E$116</f>
        <v>1</v>
      </c>
      <c r="F545" s="90">
        <f>$F$116</f>
        <v>5</v>
      </c>
      <c r="G545" s="90">
        <f>$G$116</f>
        <v>0</v>
      </c>
      <c r="H545" s="90">
        <f>$H$116</f>
        <v>3</v>
      </c>
      <c r="I545" s="90">
        <f>$I$116</f>
        <v>9</v>
      </c>
    </row>
    <row r="546" spans="1:9">
      <c r="A546" s="30"/>
      <c r="D546" s="14"/>
      <c r="E546" s="14"/>
      <c r="F546" s="14"/>
      <c r="G546" s="14"/>
      <c r="H546" s="14"/>
      <c r="I546" s="14"/>
    </row>
    <row r="547" spans="1:9">
      <c r="A547" s="30"/>
      <c r="B547" s="33" t="s">
        <v>511</v>
      </c>
      <c r="C547" s="34" t="e">
        <f>SUM(C545-C544)/C544</f>
        <v>#DIV/0!</v>
      </c>
      <c r="D547" s="34">
        <f t="shared" ref="D547:I547" si="2">SUM(D545-D544)/D544</f>
        <v>-1</v>
      </c>
      <c r="E547" s="34" t="e">
        <f t="shared" si="2"/>
        <v>#DIV/0!</v>
      </c>
      <c r="F547" s="34">
        <f t="shared" si="2"/>
        <v>0.25</v>
      </c>
      <c r="G547" s="34" t="e">
        <f t="shared" si="2"/>
        <v>#DIV/0!</v>
      </c>
      <c r="H547" s="34">
        <f t="shared" si="2"/>
        <v>-0.625</v>
      </c>
      <c r="I547" s="34">
        <f t="shared" si="2"/>
        <v>-0.35714285714285715</v>
      </c>
    </row>
    <row r="548" spans="1:9">
      <c r="A548" s="30"/>
      <c r="B548" s="33" t="s">
        <v>512</v>
      </c>
      <c r="C548" s="34">
        <f>SUM(C545-C542)/C542</f>
        <v>-1</v>
      </c>
      <c r="D548" s="34">
        <f t="shared" ref="D548:I548" si="3">SUM(D545-D542)/D542</f>
        <v>-1</v>
      </c>
      <c r="E548" s="34">
        <f t="shared" si="3"/>
        <v>-0.5</v>
      </c>
      <c r="F548" s="34">
        <f t="shared" si="3"/>
        <v>-0.5</v>
      </c>
      <c r="G548" s="34" t="e">
        <f t="shared" si="3"/>
        <v>#DIV/0!</v>
      </c>
      <c r="H548" s="34">
        <f t="shared" si="3"/>
        <v>-0.25</v>
      </c>
      <c r="I548" s="34">
        <f t="shared" si="3"/>
        <v>-0.55000000000000004</v>
      </c>
    </row>
    <row r="549" spans="1:9">
      <c r="A549" s="30"/>
      <c r="D549" s="14"/>
      <c r="E549" s="14"/>
      <c r="F549" s="14"/>
      <c r="G549" s="14"/>
      <c r="H549" s="14"/>
      <c r="I549" s="14"/>
    </row>
    <row r="550" spans="1:9">
      <c r="A550" s="30"/>
      <c r="D550" s="14"/>
      <c r="E550" s="14"/>
      <c r="F550" s="14"/>
      <c r="G550" s="14"/>
      <c r="H550" s="14"/>
      <c r="I550" s="14"/>
    </row>
    <row r="551" spans="1:9" ht="33.75">
      <c r="A551" s="24" t="s">
        <v>162</v>
      </c>
      <c r="B551" s="25" t="s">
        <v>186</v>
      </c>
      <c r="C551" s="97" t="s">
        <v>1068</v>
      </c>
      <c r="D551" s="103" t="s">
        <v>1069</v>
      </c>
      <c r="E551" s="103" t="s">
        <v>1070</v>
      </c>
      <c r="F551" s="103" t="s">
        <v>1110</v>
      </c>
      <c r="G551" s="97" t="s">
        <v>1111</v>
      </c>
      <c r="H551" s="97" t="s">
        <v>1112</v>
      </c>
      <c r="I551" s="103" t="s">
        <v>160</v>
      </c>
    </row>
    <row r="552" spans="1:9">
      <c r="A552" s="30"/>
      <c r="B552" s="25" t="s">
        <v>187</v>
      </c>
      <c r="C552" s="31">
        <v>0</v>
      </c>
      <c r="D552" s="31">
        <v>11</v>
      </c>
      <c r="E552" s="31">
        <v>18</v>
      </c>
      <c r="F552" s="31">
        <v>37</v>
      </c>
      <c r="G552" s="31">
        <v>0</v>
      </c>
      <c r="H552" s="31">
        <v>0</v>
      </c>
      <c r="I552" s="31">
        <v>66</v>
      </c>
    </row>
    <row r="553" spans="1:9">
      <c r="A553" s="30"/>
      <c r="B553" s="25" t="s">
        <v>188</v>
      </c>
      <c r="C553" s="31">
        <v>0</v>
      </c>
      <c r="D553" s="32">
        <v>11</v>
      </c>
      <c r="E553" s="32">
        <v>19</v>
      </c>
      <c r="F553" s="32">
        <v>46</v>
      </c>
      <c r="G553" s="31">
        <v>0</v>
      </c>
      <c r="H553" s="31">
        <v>0</v>
      </c>
      <c r="I553" s="32">
        <v>76</v>
      </c>
    </row>
    <row r="554" spans="1:9">
      <c r="A554" s="30"/>
      <c r="B554" s="25" t="s">
        <v>189</v>
      </c>
      <c r="C554" s="31">
        <v>0</v>
      </c>
      <c r="D554" s="32">
        <v>10</v>
      </c>
      <c r="E554" s="32">
        <v>25</v>
      </c>
      <c r="F554" s="32">
        <v>51</v>
      </c>
      <c r="G554" s="31">
        <v>0</v>
      </c>
      <c r="H554" s="31">
        <v>0</v>
      </c>
      <c r="I554" s="32">
        <v>86</v>
      </c>
    </row>
    <row r="555" spans="1:9">
      <c r="B555" s="25" t="s">
        <v>190</v>
      </c>
      <c r="C555" s="31">
        <v>0</v>
      </c>
      <c r="D555" s="32">
        <v>9</v>
      </c>
      <c r="E555" s="32">
        <v>27</v>
      </c>
      <c r="F555" s="32">
        <v>46</v>
      </c>
      <c r="G555" s="31">
        <v>0</v>
      </c>
      <c r="H555" s="31">
        <v>0</v>
      </c>
      <c r="I555" s="32">
        <v>82</v>
      </c>
    </row>
    <row r="556" spans="1:9">
      <c r="B556" s="25" t="s">
        <v>191</v>
      </c>
      <c r="C556" s="31">
        <v>0</v>
      </c>
      <c r="D556" s="32">
        <v>8</v>
      </c>
      <c r="E556" s="32">
        <v>20</v>
      </c>
      <c r="F556" s="32">
        <v>29</v>
      </c>
      <c r="G556" s="31">
        <v>0</v>
      </c>
      <c r="H556" s="31">
        <v>0</v>
      </c>
      <c r="I556" s="32">
        <v>57</v>
      </c>
    </row>
    <row r="557" spans="1:9">
      <c r="B557" s="25" t="s">
        <v>192</v>
      </c>
      <c r="C557" s="31">
        <v>0</v>
      </c>
      <c r="D557" s="32">
        <v>9</v>
      </c>
      <c r="E557" s="32">
        <v>13</v>
      </c>
      <c r="F557" s="32">
        <v>45</v>
      </c>
      <c r="G557" s="31">
        <v>0</v>
      </c>
      <c r="H557" s="31">
        <v>0</v>
      </c>
      <c r="I557" s="32">
        <v>67</v>
      </c>
    </row>
    <row r="558" spans="1:9">
      <c r="B558" s="25" t="s">
        <v>193</v>
      </c>
      <c r="C558" s="31">
        <v>0</v>
      </c>
      <c r="D558" s="32">
        <v>13</v>
      </c>
      <c r="E558" s="32">
        <v>23</v>
      </c>
      <c r="F558" s="32">
        <v>46</v>
      </c>
      <c r="G558" s="31">
        <v>0</v>
      </c>
      <c r="H558" s="31">
        <v>0</v>
      </c>
      <c r="I558" s="32">
        <v>82</v>
      </c>
    </row>
    <row r="559" spans="1:9">
      <c r="B559" s="25" t="s">
        <v>194</v>
      </c>
      <c r="C559" s="31">
        <v>0</v>
      </c>
      <c r="D559" s="32">
        <v>16</v>
      </c>
      <c r="E559" s="32">
        <v>19</v>
      </c>
      <c r="F559" s="32">
        <v>64</v>
      </c>
      <c r="G559" s="31">
        <v>0</v>
      </c>
      <c r="H559" s="31">
        <v>0</v>
      </c>
      <c r="I559" s="32">
        <v>99</v>
      </c>
    </row>
    <row r="560" spans="1:9">
      <c r="B560" s="25" t="s">
        <v>195</v>
      </c>
      <c r="C560" s="31">
        <v>0</v>
      </c>
      <c r="D560" s="32">
        <v>16</v>
      </c>
      <c r="E560" s="32">
        <v>20</v>
      </c>
      <c r="F560" s="32">
        <v>54</v>
      </c>
      <c r="G560" s="31">
        <v>0</v>
      </c>
      <c r="H560" s="31">
        <v>0</v>
      </c>
      <c r="I560" s="32">
        <v>90</v>
      </c>
    </row>
    <row r="561" spans="1:12">
      <c r="B561" s="25" t="s">
        <v>196</v>
      </c>
      <c r="C561" s="31">
        <v>0</v>
      </c>
      <c r="D561" s="32">
        <v>7</v>
      </c>
      <c r="E561" s="32">
        <v>17</v>
      </c>
      <c r="F561" s="32">
        <v>46</v>
      </c>
      <c r="G561" s="31">
        <v>0</v>
      </c>
      <c r="H561" s="31">
        <v>0</v>
      </c>
      <c r="I561" s="32">
        <v>70</v>
      </c>
    </row>
    <row r="562" spans="1:12">
      <c r="B562" s="25" t="s">
        <v>197</v>
      </c>
      <c r="C562" s="31">
        <v>0</v>
      </c>
      <c r="D562" s="32">
        <v>10</v>
      </c>
      <c r="E562" s="32">
        <v>20</v>
      </c>
      <c r="F562" s="32">
        <v>39</v>
      </c>
      <c r="G562" s="31">
        <v>0</v>
      </c>
      <c r="H562" s="31">
        <v>0</v>
      </c>
      <c r="I562" s="32">
        <v>69</v>
      </c>
    </row>
    <row r="563" spans="1:12">
      <c r="B563" s="25" t="s">
        <v>198</v>
      </c>
      <c r="C563" s="31">
        <v>0</v>
      </c>
      <c r="D563" s="32">
        <v>9</v>
      </c>
      <c r="E563" s="32">
        <v>18</v>
      </c>
      <c r="F563" s="32">
        <v>52</v>
      </c>
      <c r="G563" s="31">
        <v>0</v>
      </c>
      <c r="H563" s="31">
        <v>0</v>
      </c>
      <c r="I563" s="32">
        <v>79</v>
      </c>
    </row>
    <row r="564" spans="1:12">
      <c r="B564" s="25" t="s">
        <v>199</v>
      </c>
      <c r="C564" s="31">
        <v>0</v>
      </c>
      <c r="D564" s="32">
        <v>7</v>
      </c>
      <c r="E564" s="32">
        <v>17</v>
      </c>
      <c r="F564" s="32">
        <v>42</v>
      </c>
      <c r="G564" s="31">
        <v>0</v>
      </c>
      <c r="H564" s="31">
        <v>0</v>
      </c>
      <c r="I564" s="32">
        <v>66</v>
      </c>
    </row>
    <row r="565" spans="1:12">
      <c r="A565" s="30"/>
      <c r="B565" s="25" t="s">
        <v>200</v>
      </c>
      <c r="C565" s="31">
        <v>0</v>
      </c>
      <c r="D565" s="32">
        <v>8</v>
      </c>
      <c r="E565" s="32">
        <v>20</v>
      </c>
      <c r="F565" s="32">
        <v>55</v>
      </c>
      <c r="G565" s="31">
        <v>0</v>
      </c>
      <c r="H565" s="31">
        <v>0</v>
      </c>
      <c r="I565" s="32">
        <v>83</v>
      </c>
    </row>
    <row r="566" spans="1:12">
      <c r="B566" s="25" t="s">
        <v>201</v>
      </c>
      <c r="C566" s="31">
        <v>0</v>
      </c>
      <c r="D566" s="32">
        <v>13</v>
      </c>
      <c r="E566" s="32">
        <v>24</v>
      </c>
      <c r="F566" s="32">
        <v>77</v>
      </c>
      <c r="G566" s="31">
        <v>0</v>
      </c>
      <c r="H566" s="31">
        <v>0</v>
      </c>
      <c r="I566" s="32">
        <v>114</v>
      </c>
      <c r="J566" s="28"/>
      <c r="K566" s="28"/>
      <c r="L566" s="29"/>
    </row>
    <row r="567" spans="1:12">
      <c r="B567" s="25" t="s">
        <v>202</v>
      </c>
      <c r="C567" s="31">
        <v>0</v>
      </c>
      <c r="D567" s="32">
        <v>12</v>
      </c>
      <c r="E567" s="32">
        <v>18</v>
      </c>
      <c r="F567" s="32">
        <v>50</v>
      </c>
      <c r="G567" s="31">
        <v>0</v>
      </c>
      <c r="H567" s="31">
        <v>0</v>
      </c>
      <c r="I567" s="32">
        <v>80</v>
      </c>
      <c r="J567" s="28"/>
      <c r="K567" s="28"/>
      <c r="L567" s="29"/>
    </row>
    <row r="568" spans="1:12">
      <c r="B568" s="25" t="s">
        <v>203</v>
      </c>
      <c r="C568" s="31">
        <v>0</v>
      </c>
      <c r="D568" s="32">
        <v>7</v>
      </c>
      <c r="E568" s="32">
        <v>16</v>
      </c>
      <c r="F568" s="32">
        <v>52</v>
      </c>
      <c r="G568" s="31">
        <v>0</v>
      </c>
      <c r="H568" s="31">
        <v>0</v>
      </c>
      <c r="I568" s="32">
        <v>75</v>
      </c>
      <c r="J568" s="28"/>
      <c r="K568" s="28"/>
      <c r="L568" s="29"/>
    </row>
    <row r="569" spans="1:12">
      <c r="B569" s="25" t="s">
        <v>204</v>
      </c>
      <c r="C569" s="31">
        <v>0</v>
      </c>
      <c r="D569" s="32">
        <v>9</v>
      </c>
      <c r="E569" s="32">
        <v>10</v>
      </c>
      <c r="F569" s="32">
        <v>51</v>
      </c>
      <c r="G569" s="31">
        <v>0</v>
      </c>
      <c r="H569" s="31">
        <v>0</v>
      </c>
      <c r="I569" s="32">
        <v>70</v>
      </c>
      <c r="J569" s="28"/>
      <c r="K569" s="28"/>
      <c r="L569" s="29"/>
    </row>
    <row r="570" spans="1:12">
      <c r="B570" s="25" t="s">
        <v>205</v>
      </c>
      <c r="C570" s="31">
        <v>0</v>
      </c>
      <c r="D570" s="32">
        <v>9</v>
      </c>
      <c r="E570" s="32">
        <v>16</v>
      </c>
      <c r="F570" s="32">
        <v>62</v>
      </c>
      <c r="G570" s="31">
        <v>0</v>
      </c>
      <c r="H570" s="31">
        <v>0</v>
      </c>
      <c r="I570" s="32">
        <v>87</v>
      </c>
      <c r="J570" s="28"/>
      <c r="K570" s="28"/>
      <c r="L570" s="29"/>
    </row>
    <row r="571" spans="1:12">
      <c r="B571" s="25" t="s">
        <v>206</v>
      </c>
      <c r="C571" s="31">
        <v>0</v>
      </c>
      <c r="D571" s="32">
        <v>11</v>
      </c>
      <c r="E571" s="32">
        <v>19</v>
      </c>
      <c r="F571" s="32">
        <v>48</v>
      </c>
      <c r="G571" s="31">
        <v>0</v>
      </c>
      <c r="H571" s="31">
        <v>0</v>
      </c>
      <c r="I571" s="32">
        <v>78</v>
      </c>
      <c r="J571" s="28"/>
      <c r="K571" s="28"/>
      <c r="L571" s="29"/>
    </row>
    <row r="572" spans="1:12">
      <c r="B572" s="25" t="s">
        <v>207</v>
      </c>
      <c r="C572" s="31">
        <v>0</v>
      </c>
      <c r="D572" s="32">
        <v>11</v>
      </c>
      <c r="E572" s="32">
        <v>26</v>
      </c>
      <c r="F572" s="32">
        <v>48</v>
      </c>
      <c r="G572" s="31">
        <v>0</v>
      </c>
      <c r="H572" s="31">
        <v>0</v>
      </c>
      <c r="I572" s="32">
        <v>85</v>
      </c>
      <c r="J572" s="28"/>
      <c r="K572" s="28"/>
      <c r="L572" s="29"/>
    </row>
    <row r="573" spans="1:12">
      <c r="B573" s="25" t="s">
        <v>208</v>
      </c>
      <c r="C573" s="31">
        <v>0</v>
      </c>
      <c r="D573" s="32">
        <v>9</v>
      </c>
      <c r="E573" s="32">
        <v>26</v>
      </c>
      <c r="F573" s="32">
        <v>37</v>
      </c>
      <c r="G573" s="31">
        <v>0</v>
      </c>
      <c r="H573" s="31">
        <v>0</v>
      </c>
      <c r="I573" s="32">
        <v>72</v>
      </c>
      <c r="J573" s="28"/>
      <c r="K573" s="28"/>
      <c r="L573" s="29"/>
    </row>
    <row r="574" spans="1:12">
      <c r="B574" s="25" t="s">
        <v>209</v>
      </c>
      <c r="C574" s="31">
        <v>0</v>
      </c>
      <c r="D574" s="32">
        <v>14</v>
      </c>
      <c r="E574" s="32">
        <v>31</v>
      </c>
      <c r="F574" s="32">
        <v>36</v>
      </c>
      <c r="G574" s="31">
        <v>0</v>
      </c>
      <c r="H574" s="31">
        <v>0</v>
      </c>
      <c r="I574" s="32">
        <v>81</v>
      </c>
      <c r="J574" s="28"/>
      <c r="K574" s="28"/>
      <c r="L574" s="29"/>
    </row>
    <row r="575" spans="1:12">
      <c r="B575" s="25" t="s">
        <v>210</v>
      </c>
      <c r="C575" s="31">
        <v>0</v>
      </c>
      <c r="D575" s="32">
        <v>17</v>
      </c>
      <c r="E575" s="32">
        <v>32</v>
      </c>
      <c r="F575" s="32">
        <v>36</v>
      </c>
      <c r="G575" s="31">
        <v>0</v>
      </c>
      <c r="H575" s="31">
        <v>0</v>
      </c>
      <c r="I575" s="32">
        <v>85</v>
      </c>
      <c r="J575" s="28"/>
      <c r="K575" s="28"/>
      <c r="L575" s="29"/>
    </row>
    <row r="576" spans="1:12">
      <c r="B576" s="25" t="s">
        <v>211</v>
      </c>
      <c r="C576" s="31">
        <v>0</v>
      </c>
      <c r="D576" s="32">
        <v>9</v>
      </c>
      <c r="E576" s="32">
        <v>29</v>
      </c>
      <c r="F576" s="32">
        <v>33</v>
      </c>
      <c r="G576" s="31">
        <v>0</v>
      </c>
      <c r="H576" s="31">
        <v>0</v>
      </c>
      <c r="I576" s="32">
        <v>71</v>
      </c>
      <c r="J576" s="28"/>
      <c r="K576" s="28"/>
      <c r="L576" s="29"/>
    </row>
    <row r="577" spans="2:12">
      <c r="B577" s="25" t="s">
        <v>212</v>
      </c>
      <c r="C577" s="31">
        <v>0</v>
      </c>
      <c r="D577" s="32">
        <v>9</v>
      </c>
      <c r="E577" s="32">
        <v>21</v>
      </c>
      <c r="F577" s="32">
        <v>42</v>
      </c>
      <c r="G577" s="31">
        <v>0</v>
      </c>
      <c r="H577" s="31">
        <v>0</v>
      </c>
      <c r="I577" s="32">
        <v>72</v>
      </c>
      <c r="J577" s="28"/>
      <c r="K577" s="28"/>
      <c r="L577" s="29"/>
    </row>
    <row r="578" spans="2:12">
      <c r="B578" s="25" t="s">
        <v>213</v>
      </c>
      <c r="C578" s="31">
        <v>0</v>
      </c>
      <c r="D578" s="32">
        <v>11</v>
      </c>
      <c r="E578" s="32">
        <v>27</v>
      </c>
      <c r="F578" s="32">
        <v>54</v>
      </c>
      <c r="G578" s="31">
        <v>0</v>
      </c>
      <c r="H578" s="31">
        <v>0</v>
      </c>
      <c r="I578" s="32">
        <v>92</v>
      </c>
      <c r="J578" s="28"/>
      <c r="K578" s="28"/>
      <c r="L578" s="29"/>
    </row>
    <row r="579" spans="2:12">
      <c r="B579" s="25" t="s">
        <v>214</v>
      </c>
      <c r="C579" s="31">
        <v>0</v>
      </c>
      <c r="D579" s="32">
        <v>11</v>
      </c>
      <c r="E579" s="32">
        <v>16</v>
      </c>
      <c r="F579" s="32">
        <v>55</v>
      </c>
      <c r="G579" s="31">
        <v>0</v>
      </c>
      <c r="H579" s="31">
        <v>0</v>
      </c>
      <c r="I579" s="32">
        <v>82</v>
      </c>
      <c r="J579" s="28"/>
      <c r="K579" s="28"/>
      <c r="L579" s="29"/>
    </row>
    <row r="580" spans="2:12">
      <c r="B580" s="25" t="s">
        <v>215</v>
      </c>
      <c r="C580" s="31">
        <v>0</v>
      </c>
      <c r="D580" s="32">
        <v>12</v>
      </c>
      <c r="E580" s="32">
        <v>21</v>
      </c>
      <c r="F580" s="32">
        <v>59</v>
      </c>
      <c r="G580" s="31">
        <v>0</v>
      </c>
      <c r="H580" s="31">
        <v>0</v>
      </c>
      <c r="I580" s="32">
        <v>92</v>
      </c>
      <c r="J580" s="28"/>
      <c r="K580" s="28"/>
      <c r="L580" s="29"/>
    </row>
    <row r="581" spans="2:12">
      <c r="B581" s="25" t="s">
        <v>216</v>
      </c>
      <c r="C581" s="31">
        <v>0</v>
      </c>
      <c r="D581" s="32">
        <v>11</v>
      </c>
      <c r="E581" s="32">
        <v>28</v>
      </c>
      <c r="F581" s="32">
        <v>61</v>
      </c>
      <c r="G581" s="31">
        <v>0</v>
      </c>
      <c r="H581" s="31">
        <v>0</v>
      </c>
      <c r="I581" s="32">
        <v>100</v>
      </c>
      <c r="J581" s="28"/>
      <c r="K581" s="28"/>
      <c r="L581" s="29"/>
    </row>
    <row r="582" spans="2:12">
      <c r="B582" s="25" t="s">
        <v>217</v>
      </c>
      <c r="C582" s="31">
        <v>0</v>
      </c>
      <c r="D582" s="32">
        <v>11</v>
      </c>
      <c r="E582" s="32">
        <v>25</v>
      </c>
      <c r="F582" s="32">
        <v>68</v>
      </c>
      <c r="G582" s="31">
        <v>0</v>
      </c>
      <c r="H582" s="31">
        <v>0</v>
      </c>
      <c r="I582" s="32">
        <v>104</v>
      </c>
      <c r="J582" s="28"/>
      <c r="K582" s="28"/>
      <c r="L582" s="29"/>
    </row>
    <row r="583" spans="2:12">
      <c r="B583" s="25" t="s">
        <v>218</v>
      </c>
      <c r="C583" s="31">
        <v>0</v>
      </c>
      <c r="D583" s="32">
        <v>12</v>
      </c>
      <c r="E583" s="32">
        <v>27</v>
      </c>
      <c r="F583" s="32">
        <v>69</v>
      </c>
      <c r="G583" s="31">
        <v>0</v>
      </c>
      <c r="H583" s="31">
        <v>0</v>
      </c>
      <c r="I583" s="32">
        <v>108</v>
      </c>
      <c r="J583" s="28"/>
      <c r="K583" s="28"/>
      <c r="L583" s="29"/>
    </row>
    <row r="584" spans="2:12">
      <c r="B584" s="25" t="s">
        <v>219</v>
      </c>
      <c r="C584" s="31">
        <v>0</v>
      </c>
      <c r="D584" s="32">
        <v>10</v>
      </c>
      <c r="E584" s="32">
        <v>26</v>
      </c>
      <c r="F584" s="32">
        <v>66</v>
      </c>
      <c r="G584" s="31">
        <v>0</v>
      </c>
      <c r="H584" s="31">
        <v>0</v>
      </c>
      <c r="I584" s="32">
        <v>102</v>
      </c>
      <c r="J584" s="28"/>
      <c r="K584" s="28"/>
      <c r="L584" s="29"/>
    </row>
    <row r="585" spans="2:12">
      <c r="B585" s="25" t="s">
        <v>220</v>
      </c>
      <c r="C585" s="31">
        <v>0</v>
      </c>
      <c r="D585" s="32">
        <v>14</v>
      </c>
      <c r="E585" s="32">
        <v>28</v>
      </c>
      <c r="F585" s="32">
        <v>66</v>
      </c>
      <c r="G585" s="31">
        <v>0</v>
      </c>
      <c r="H585" s="31">
        <v>0</v>
      </c>
      <c r="I585" s="32">
        <v>108</v>
      </c>
      <c r="J585" s="28"/>
      <c r="K585" s="28"/>
      <c r="L585" s="29"/>
    </row>
    <row r="586" spans="2:12">
      <c r="B586" s="25" t="s">
        <v>221</v>
      </c>
      <c r="C586" s="31">
        <v>0</v>
      </c>
      <c r="D586" s="32">
        <v>12</v>
      </c>
      <c r="E586" s="32">
        <v>33</v>
      </c>
      <c r="F586" s="32">
        <v>46</v>
      </c>
      <c r="G586" s="31">
        <v>0</v>
      </c>
      <c r="H586" s="31">
        <v>0</v>
      </c>
      <c r="I586" s="32">
        <v>91</v>
      </c>
      <c r="J586" s="28"/>
      <c r="K586" s="28"/>
      <c r="L586" s="29"/>
    </row>
    <row r="587" spans="2:12">
      <c r="B587" s="25" t="s">
        <v>222</v>
      </c>
      <c r="C587" s="31">
        <v>0</v>
      </c>
      <c r="D587" s="32">
        <v>7</v>
      </c>
      <c r="E587" s="32">
        <v>30</v>
      </c>
      <c r="F587" s="32">
        <v>53</v>
      </c>
      <c r="G587" s="31">
        <v>0</v>
      </c>
      <c r="H587" s="31">
        <v>0</v>
      </c>
      <c r="I587" s="32">
        <v>90</v>
      </c>
      <c r="J587" s="28"/>
      <c r="K587" s="28"/>
      <c r="L587" s="29"/>
    </row>
    <row r="588" spans="2:12">
      <c r="B588" s="25" t="s">
        <v>223</v>
      </c>
      <c r="C588" s="31">
        <v>0</v>
      </c>
      <c r="D588" s="32">
        <v>12</v>
      </c>
      <c r="E588" s="32">
        <v>27</v>
      </c>
      <c r="F588" s="32">
        <v>61</v>
      </c>
      <c r="G588" s="31">
        <v>0</v>
      </c>
      <c r="H588" s="31">
        <v>0</v>
      </c>
      <c r="I588" s="32">
        <v>100</v>
      </c>
      <c r="J588" s="28"/>
      <c r="K588" s="28"/>
      <c r="L588" s="29"/>
    </row>
    <row r="589" spans="2:12">
      <c r="B589" s="25" t="s">
        <v>224</v>
      </c>
      <c r="C589" s="31">
        <v>0</v>
      </c>
      <c r="D589" s="32">
        <v>18</v>
      </c>
      <c r="E589" s="32">
        <v>31</v>
      </c>
      <c r="F589" s="32">
        <v>67</v>
      </c>
      <c r="G589" s="31">
        <v>0</v>
      </c>
      <c r="H589" s="31">
        <v>0</v>
      </c>
      <c r="I589" s="32">
        <v>116</v>
      </c>
      <c r="J589" s="28"/>
      <c r="K589" s="28"/>
      <c r="L589" s="29"/>
    </row>
    <row r="590" spans="2:12">
      <c r="B590" s="25" t="s">
        <v>225</v>
      </c>
      <c r="C590" s="31">
        <v>0</v>
      </c>
      <c r="D590" s="32">
        <v>21</v>
      </c>
      <c r="E590" s="32">
        <v>28</v>
      </c>
      <c r="F590" s="32">
        <v>54</v>
      </c>
      <c r="G590" s="31">
        <v>0</v>
      </c>
      <c r="H590" s="31">
        <v>0</v>
      </c>
      <c r="I590" s="32">
        <v>103</v>
      </c>
      <c r="J590" s="28"/>
      <c r="K590" s="28"/>
      <c r="L590" s="29"/>
    </row>
    <row r="591" spans="2:12">
      <c r="B591" s="25" t="s">
        <v>226</v>
      </c>
      <c r="C591" s="31">
        <v>0</v>
      </c>
      <c r="D591" s="32">
        <v>10</v>
      </c>
      <c r="E591" s="32">
        <v>24</v>
      </c>
      <c r="F591" s="32">
        <v>53</v>
      </c>
      <c r="G591" s="31">
        <v>0</v>
      </c>
      <c r="H591" s="31">
        <v>0</v>
      </c>
      <c r="I591" s="32">
        <v>87</v>
      </c>
      <c r="J591" s="28"/>
      <c r="K591" s="28"/>
      <c r="L591" s="29"/>
    </row>
    <row r="592" spans="2:12">
      <c r="B592" s="25" t="s">
        <v>227</v>
      </c>
      <c r="C592" s="31">
        <v>0</v>
      </c>
      <c r="D592" s="32">
        <v>10</v>
      </c>
      <c r="E592" s="32">
        <v>23</v>
      </c>
      <c r="F592" s="32">
        <v>56</v>
      </c>
      <c r="G592" s="31">
        <v>0</v>
      </c>
      <c r="H592" s="31">
        <v>0</v>
      </c>
      <c r="I592" s="32">
        <v>89</v>
      </c>
      <c r="J592" s="28"/>
      <c r="K592" s="28"/>
      <c r="L592" s="29"/>
    </row>
    <row r="593" spans="1:12">
      <c r="B593" s="25" t="s">
        <v>228</v>
      </c>
      <c r="C593" s="31">
        <v>0</v>
      </c>
      <c r="D593" s="32">
        <v>10</v>
      </c>
      <c r="E593" s="32">
        <v>22</v>
      </c>
      <c r="F593" s="32">
        <v>45</v>
      </c>
      <c r="G593" s="31">
        <v>0</v>
      </c>
      <c r="H593" s="31">
        <v>0</v>
      </c>
      <c r="I593" s="32">
        <v>77</v>
      </c>
      <c r="J593" s="28"/>
      <c r="K593" s="28"/>
      <c r="L593" s="29"/>
    </row>
    <row r="594" spans="1:12">
      <c r="B594" s="25" t="s">
        <v>229</v>
      </c>
      <c r="C594" s="31">
        <v>0</v>
      </c>
      <c r="D594" s="32">
        <v>4</v>
      </c>
      <c r="E594" s="32">
        <v>14</v>
      </c>
      <c r="F594" s="32">
        <v>39</v>
      </c>
      <c r="G594" s="31">
        <v>0</v>
      </c>
      <c r="H594" s="31">
        <v>0</v>
      </c>
      <c r="I594" s="32">
        <v>57</v>
      </c>
      <c r="J594" s="28"/>
      <c r="K594" s="28"/>
      <c r="L594" s="29"/>
    </row>
    <row r="595" spans="1:12">
      <c r="B595" s="25" t="s">
        <v>230</v>
      </c>
      <c r="C595" s="31">
        <v>0</v>
      </c>
      <c r="D595" s="32">
        <v>4</v>
      </c>
      <c r="E595" s="32">
        <v>17</v>
      </c>
      <c r="F595" s="32">
        <v>45</v>
      </c>
      <c r="G595" s="31">
        <v>0</v>
      </c>
      <c r="H595" s="31">
        <v>0</v>
      </c>
      <c r="I595" s="32">
        <v>66</v>
      </c>
      <c r="J595" s="28"/>
      <c r="K595" s="28"/>
      <c r="L595" s="29"/>
    </row>
    <row r="596" spans="1:12">
      <c r="B596" s="25" t="s">
        <v>231</v>
      </c>
      <c r="C596" s="31">
        <v>0</v>
      </c>
      <c r="D596" s="32">
        <v>3</v>
      </c>
      <c r="E596" s="32">
        <v>14</v>
      </c>
      <c r="F596" s="32">
        <v>33</v>
      </c>
      <c r="G596" s="31">
        <v>0</v>
      </c>
      <c r="H596" s="31">
        <v>0</v>
      </c>
      <c r="I596" s="32">
        <v>50</v>
      </c>
      <c r="J596" s="28"/>
      <c r="K596" s="28"/>
      <c r="L596" s="29"/>
    </row>
    <row r="597" spans="1:12">
      <c r="B597" s="25" t="s">
        <v>232</v>
      </c>
      <c r="C597" s="31">
        <v>0</v>
      </c>
      <c r="D597" s="32">
        <v>5</v>
      </c>
      <c r="E597" s="32">
        <v>12</v>
      </c>
      <c r="F597" s="32">
        <v>34</v>
      </c>
      <c r="G597" s="31">
        <v>0</v>
      </c>
      <c r="H597" s="31">
        <v>0</v>
      </c>
      <c r="I597" s="32">
        <v>51</v>
      </c>
      <c r="J597" s="28"/>
      <c r="K597" s="28"/>
      <c r="L597" s="29"/>
    </row>
    <row r="598" spans="1:12">
      <c r="A598" s="30"/>
      <c r="B598" s="25" t="s">
        <v>233</v>
      </c>
      <c r="C598" s="31">
        <v>0</v>
      </c>
      <c r="D598" s="32">
        <v>4</v>
      </c>
      <c r="E598" s="32">
        <v>6</v>
      </c>
      <c r="F598" s="32">
        <v>24</v>
      </c>
      <c r="G598" s="31">
        <v>0</v>
      </c>
      <c r="H598" s="31">
        <v>0</v>
      </c>
      <c r="I598" s="32">
        <v>34</v>
      </c>
      <c r="J598" s="28"/>
      <c r="K598" s="28"/>
      <c r="L598" s="29"/>
    </row>
    <row r="599" spans="1:12">
      <c r="A599" s="30"/>
      <c r="B599" s="25" t="s">
        <v>234</v>
      </c>
      <c r="C599" s="31">
        <v>0</v>
      </c>
      <c r="D599" s="32">
        <v>0</v>
      </c>
      <c r="E599" s="32">
        <v>5</v>
      </c>
      <c r="F599" s="32">
        <v>25</v>
      </c>
      <c r="G599" s="31">
        <v>0</v>
      </c>
      <c r="H599" s="31">
        <v>0</v>
      </c>
      <c r="I599" s="32">
        <v>30</v>
      </c>
      <c r="J599" s="28"/>
      <c r="K599" s="28"/>
      <c r="L599" s="29"/>
    </row>
    <row r="600" spans="1:12">
      <c r="A600" s="30"/>
      <c r="B600" s="25" t="s">
        <v>235</v>
      </c>
      <c r="C600" s="31">
        <v>0</v>
      </c>
      <c r="D600" s="32">
        <v>2</v>
      </c>
      <c r="E600" s="32">
        <v>8</v>
      </c>
      <c r="F600" s="32">
        <v>31</v>
      </c>
      <c r="G600" s="31">
        <v>0</v>
      </c>
      <c r="H600" s="31">
        <v>0</v>
      </c>
      <c r="I600" s="32">
        <v>41</v>
      </c>
      <c r="J600" s="28"/>
      <c r="K600" s="28"/>
      <c r="L600" s="29"/>
    </row>
    <row r="601" spans="1:12">
      <c r="A601" s="30"/>
      <c r="B601" s="25" t="s">
        <v>236</v>
      </c>
      <c r="C601" s="31">
        <v>0</v>
      </c>
      <c r="D601" s="32">
        <v>0</v>
      </c>
      <c r="E601" s="32">
        <v>9</v>
      </c>
      <c r="F601" s="32">
        <v>40</v>
      </c>
      <c r="G601" s="31">
        <v>0</v>
      </c>
      <c r="H601" s="31">
        <v>0</v>
      </c>
      <c r="I601" s="32">
        <v>49</v>
      </c>
      <c r="J601" s="28"/>
      <c r="K601" s="28"/>
      <c r="L601" s="29"/>
    </row>
    <row r="602" spans="1:12">
      <c r="A602" s="30"/>
      <c r="B602" s="25" t="s">
        <v>237</v>
      </c>
      <c r="C602" s="31">
        <v>0</v>
      </c>
      <c r="D602" s="32">
        <v>2</v>
      </c>
      <c r="E602" s="32">
        <v>7</v>
      </c>
      <c r="F602" s="32">
        <v>23</v>
      </c>
      <c r="G602" s="31">
        <v>0</v>
      </c>
      <c r="H602" s="31">
        <v>0</v>
      </c>
      <c r="I602" s="32">
        <v>32</v>
      </c>
      <c r="J602" s="28"/>
      <c r="K602" s="28"/>
      <c r="L602" s="29"/>
    </row>
    <row r="603" spans="1:12">
      <c r="A603" s="30"/>
      <c r="B603" s="25" t="s">
        <v>238</v>
      </c>
      <c r="C603" s="31">
        <v>0</v>
      </c>
      <c r="D603" s="32">
        <v>2</v>
      </c>
      <c r="E603" s="32">
        <v>7</v>
      </c>
      <c r="F603" s="32">
        <v>28</v>
      </c>
      <c r="G603" s="31">
        <v>0</v>
      </c>
      <c r="H603" s="31">
        <v>0</v>
      </c>
      <c r="I603" s="32">
        <v>37</v>
      </c>
      <c r="J603" s="28"/>
      <c r="K603" s="28"/>
      <c r="L603" s="29"/>
    </row>
    <row r="604" spans="1:12">
      <c r="A604" s="30"/>
      <c r="B604" s="25" t="s">
        <v>239</v>
      </c>
      <c r="C604" s="31">
        <v>0</v>
      </c>
      <c r="D604" s="32">
        <v>2</v>
      </c>
      <c r="E604" s="32">
        <v>7</v>
      </c>
      <c r="F604" s="32">
        <v>46</v>
      </c>
      <c r="G604" s="31">
        <v>0</v>
      </c>
      <c r="H604" s="31">
        <v>0</v>
      </c>
      <c r="I604" s="32">
        <v>55</v>
      </c>
      <c r="J604" s="28"/>
      <c r="K604" s="28"/>
      <c r="L604" s="29"/>
    </row>
    <row r="605" spans="1:12">
      <c r="A605" s="30"/>
      <c r="B605" s="25" t="s">
        <v>240</v>
      </c>
      <c r="C605" s="31">
        <v>0</v>
      </c>
      <c r="D605" s="32">
        <v>2</v>
      </c>
      <c r="E605" s="32">
        <v>3</v>
      </c>
      <c r="F605" s="32">
        <v>43</v>
      </c>
      <c r="G605" s="31">
        <v>0</v>
      </c>
      <c r="H605" s="31">
        <v>0</v>
      </c>
      <c r="I605" s="32">
        <v>48</v>
      </c>
      <c r="J605" s="28"/>
      <c r="K605" s="28"/>
      <c r="L605" s="29"/>
    </row>
    <row r="606" spans="1:12">
      <c r="A606" s="30"/>
      <c r="B606" s="25" t="s">
        <v>241</v>
      </c>
      <c r="C606" s="31">
        <v>0</v>
      </c>
      <c r="D606" s="32">
        <v>2</v>
      </c>
      <c r="E606" s="32">
        <v>7</v>
      </c>
      <c r="F606" s="32">
        <v>36</v>
      </c>
      <c r="G606" s="31">
        <v>0</v>
      </c>
      <c r="H606" s="31">
        <v>0</v>
      </c>
      <c r="I606" s="32">
        <v>45</v>
      </c>
      <c r="J606" s="28"/>
      <c r="K606" s="28"/>
      <c r="L606" s="29"/>
    </row>
    <row r="607" spans="1:12">
      <c r="A607" s="30"/>
      <c r="B607" s="25" t="s">
        <v>242</v>
      </c>
      <c r="C607" s="31">
        <v>0</v>
      </c>
      <c r="D607" s="32">
        <v>2</v>
      </c>
      <c r="E607" s="32">
        <v>8</v>
      </c>
      <c r="F607" s="32">
        <v>45</v>
      </c>
      <c r="G607" s="31">
        <v>0</v>
      </c>
      <c r="H607" s="31">
        <v>0</v>
      </c>
      <c r="I607" s="32">
        <v>55</v>
      </c>
      <c r="J607" s="28"/>
      <c r="K607" s="28"/>
      <c r="L607" s="29"/>
    </row>
    <row r="608" spans="1:12">
      <c r="A608" s="30"/>
      <c r="B608" s="25" t="s">
        <v>243</v>
      </c>
      <c r="C608" s="31">
        <v>0</v>
      </c>
      <c r="D608" s="32">
        <v>2</v>
      </c>
      <c r="E608" s="32">
        <v>11</v>
      </c>
      <c r="F608" s="32">
        <v>57</v>
      </c>
      <c r="G608" s="31">
        <v>0</v>
      </c>
      <c r="H608" s="31">
        <v>0</v>
      </c>
      <c r="I608" s="32">
        <v>70</v>
      </c>
      <c r="J608" s="28"/>
      <c r="K608" s="28"/>
      <c r="L608" s="29"/>
    </row>
    <row r="609" spans="1:12">
      <c r="A609" s="30"/>
      <c r="B609" s="25" t="s">
        <v>244</v>
      </c>
      <c r="C609" s="31">
        <v>0</v>
      </c>
      <c r="D609" s="32">
        <v>2</v>
      </c>
      <c r="E609" s="32">
        <v>5</v>
      </c>
      <c r="F609" s="32">
        <v>53</v>
      </c>
      <c r="G609" s="31">
        <v>0</v>
      </c>
      <c r="H609" s="31">
        <v>0</v>
      </c>
      <c r="I609" s="32">
        <v>60</v>
      </c>
      <c r="J609" s="28"/>
      <c r="K609" s="28"/>
      <c r="L609" s="29"/>
    </row>
    <row r="610" spans="1:12">
      <c r="A610" s="30"/>
      <c r="B610" s="25" t="s">
        <v>245</v>
      </c>
      <c r="C610" s="31">
        <v>0</v>
      </c>
      <c r="D610" s="32">
        <v>0</v>
      </c>
      <c r="E610" s="32">
        <v>7</v>
      </c>
      <c r="F610" s="32">
        <v>42</v>
      </c>
      <c r="G610" s="31">
        <v>0</v>
      </c>
      <c r="H610" s="31">
        <v>0</v>
      </c>
      <c r="I610" s="32">
        <v>49</v>
      </c>
      <c r="J610" s="28"/>
      <c r="K610" s="28"/>
      <c r="L610" s="29"/>
    </row>
    <row r="611" spans="1:12">
      <c r="A611" s="30"/>
      <c r="B611" s="25" t="s">
        <v>246</v>
      </c>
      <c r="C611" s="31">
        <v>0</v>
      </c>
      <c r="D611" s="32">
        <v>1</v>
      </c>
      <c r="E611" s="32">
        <v>13</v>
      </c>
      <c r="F611" s="32">
        <v>59</v>
      </c>
      <c r="G611" s="31">
        <v>0</v>
      </c>
      <c r="H611" s="31">
        <v>0</v>
      </c>
      <c r="I611" s="32">
        <v>73</v>
      </c>
      <c r="J611" s="28"/>
      <c r="K611" s="28"/>
      <c r="L611" s="29"/>
    </row>
    <row r="612" spans="1:12">
      <c r="A612" s="30"/>
      <c r="B612" s="25" t="s">
        <v>247</v>
      </c>
      <c r="C612" s="31">
        <v>0</v>
      </c>
      <c r="D612" s="32">
        <v>2</v>
      </c>
      <c r="E612" s="32">
        <v>9</v>
      </c>
      <c r="F612" s="32">
        <v>60</v>
      </c>
      <c r="G612" s="31">
        <v>0</v>
      </c>
      <c r="H612" s="31">
        <v>0</v>
      </c>
      <c r="I612" s="32">
        <v>71</v>
      </c>
      <c r="J612" s="28"/>
      <c r="K612" s="28"/>
      <c r="L612" s="29"/>
    </row>
    <row r="613" spans="1:12">
      <c r="A613" s="30"/>
      <c r="B613" s="25" t="s">
        <v>248</v>
      </c>
      <c r="C613" s="31">
        <v>0</v>
      </c>
      <c r="D613" s="32">
        <v>1</v>
      </c>
      <c r="E613" s="32">
        <v>10</v>
      </c>
      <c r="F613" s="32">
        <v>58</v>
      </c>
      <c r="G613" s="31">
        <v>0</v>
      </c>
      <c r="H613" s="31">
        <v>0</v>
      </c>
      <c r="I613" s="32">
        <v>69</v>
      </c>
      <c r="J613" s="28"/>
      <c r="K613" s="28"/>
      <c r="L613" s="29"/>
    </row>
    <row r="614" spans="1:12">
      <c r="A614" s="30"/>
      <c r="B614" s="25" t="s">
        <v>249</v>
      </c>
      <c r="C614" s="31">
        <v>0</v>
      </c>
      <c r="D614" s="32">
        <v>2</v>
      </c>
      <c r="E614" s="32">
        <v>10</v>
      </c>
      <c r="F614" s="32">
        <v>70</v>
      </c>
      <c r="G614" s="31">
        <v>0</v>
      </c>
      <c r="H614" s="31">
        <v>0</v>
      </c>
      <c r="I614" s="32">
        <v>82</v>
      </c>
      <c r="J614" s="28"/>
      <c r="K614" s="28"/>
      <c r="L614" s="29"/>
    </row>
    <row r="615" spans="1:12">
      <c r="A615" s="30"/>
      <c r="B615" s="25" t="s">
        <v>250</v>
      </c>
      <c r="C615" s="31">
        <v>0</v>
      </c>
      <c r="D615" s="32">
        <v>2</v>
      </c>
      <c r="E615" s="32">
        <v>10</v>
      </c>
      <c r="F615" s="32">
        <v>53</v>
      </c>
      <c r="G615" s="31">
        <v>0</v>
      </c>
      <c r="H615" s="31">
        <v>0</v>
      </c>
      <c r="I615" s="32">
        <v>65</v>
      </c>
      <c r="J615" s="28"/>
      <c r="K615" s="28"/>
      <c r="L615" s="29"/>
    </row>
    <row r="616" spans="1:12">
      <c r="A616" s="30"/>
      <c r="B616" s="25" t="s">
        <v>251</v>
      </c>
      <c r="C616" s="31">
        <v>0</v>
      </c>
      <c r="D616" s="32">
        <v>3</v>
      </c>
      <c r="E616" s="32">
        <v>10</v>
      </c>
      <c r="F616" s="32">
        <v>49</v>
      </c>
      <c r="G616" s="31">
        <v>0</v>
      </c>
      <c r="H616" s="31">
        <v>0</v>
      </c>
      <c r="I616" s="32">
        <v>62</v>
      </c>
      <c r="J616" s="28"/>
      <c r="K616" s="28"/>
      <c r="L616" s="29"/>
    </row>
    <row r="617" spans="1:12">
      <c r="A617" s="30"/>
      <c r="B617" s="25" t="s">
        <v>252</v>
      </c>
      <c r="C617" s="31">
        <v>0</v>
      </c>
      <c r="D617" s="32">
        <v>2</v>
      </c>
      <c r="E617" s="32">
        <v>9</v>
      </c>
      <c r="F617" s="32">
        <v>42</v>
      </c>
      <c r="G617" s="31">
        <v>0</v>
      </c>
      <c r="H617" s="31">
        <v>0</v>
      </c>
      <c r="I617" s="32">
        <v>53</v>
      </c>
      <c r="J617" s="28"/>
      <c r="K617" s="28"/>
      <c r="L617" s="29"/>
    </row>
    <row r="618" spans="1:12">
      <c r="A618" s="30"/>
      <c r="B618" s="25" t="s">
        <v>253</v>
      </c>
      <c r="C618" s="31">
        <v>0</v>
      </c>
      <c r="D618" s="32">
        <v>2</v>
      </c>
      <c r="E618" s="32">
        <v>10</v>
      </c>
      <c r="F618" s="32">
        <v>31</v>
      </c>
      <c r="G618" s="31">
        <v>0</v>
      </c>
      <c r="H618" s="31">
        <v>0</v>
      </c>
      <c r="I618" s="32">
        <v>43</v>
      </c>
      <c r="J618" s="28"/>
      <c r="K618" s="28"/>
      <c r="L618" s="29"/>
    </row>
    <row r="619" spans="1:12">
      <c r="A619" s="30"/>
      <c r="B619" s="25" t="s">
        <v>254</v>
      </c>
      <c r="C619" s="31">
        <v>0</v>
      </c>
      <c r="D619" s="32">
        <v>2</v>
      </c>
      <c r="E619" s="32">
        <v>12</v>
      </c>
      <c r="F619" s="32">
        <v>35</v>
      </c>
      <c r="G619" s="31">
        <v>0</v>
      </c>
      <c r="H619" s="31">
        <v>0</v>
      </c>
      <c r="I619" s="32">
        <v>49</v>
      </c>
      <c r="J619" s="28"/>
      <c r="K619" s="28"/>
      <c r="L619" s="29"/>
    </row>
    <row r="620" spans="1:12">
      <c r="A620" s="30"/>
      <c r="B620" s="25" t="s">
        <v>255</v>
      </c>
      <c r="C620" s="31">
        <v>0</v>
      </c>
      <c r="D620" s="32">
        <v>0</v>
      </c>
      <c r="E620" s="32">
        <v>6</v>
      </c>
      <c r="F620" s="32">
        <v>34</v>
      </c>
      <c r="G620" s="31">
        <v>0</v>
      </c>
      <c r="H620" s="31">
        <v>0</v>
      </c>
      <c r="I620" s="32">
        <v>40</v>
      </c>
      <c r="J620" s="28"/>
      <c r="K620" s="28"/>
      <c r="L620" s="29"/>
    </row>
    <row r="621" spans="1:12">
      <c r="A621" s="30"/>
      <c r="B621" s="25" t="s">
        <v>256</v>
      </c>
      <c r="C621" s="31">
        <v>0</v>
      </c>
      <c r="D621" s="32">
        <v>1</v>
      </c>
      <c r="E621" s="32">
        <v>2</v>
      </c>
      <c r="F621" s="32">
        <v>41</v>
      </c>
      <c r="G621" s="31">
        <v>0</v>
      </c>
      <c r="H621" s="31">
        <v>0</v>
      </c>
      <c r="I621" s="32">
        <v>44</v>
      </c>
      <c r="J621" s="28"/>
      <c r="K621" s="28"/>
      <c r="L621" s="29"/>
    </row>
    <row r="622" spans="1:12">
      <c r="A622" s="30"/>
      <c r="B622" s="25" t="s">
        <v>257</v>
      </c>
      <c r="C622" s="31">
        <v>0</v>
      </c>
      <c r="D622" s="32">
        <v>3</v>
      </c>
      <c r="E622" s="32">
        <v>5</v>
      </c>
      <c r="F622" s="32">
        <v>45</v>
      </c>
      <c r="G622" s="31">
        <v>0</v>
      </c>
      <c r="H622" s="31">
        <v>0</v>
      </c>
      <c r="I622" s="32">
        <v>53</v>
      </c>
      <c r="J622" s="28"/>
      <c r="K622" s="28"/>
      <c r="L622" s="29"/>
    </row>
    <row r="623" spans="1:12">
      <c r="A623" s="30"/>
      <c r="B623" s="25" t="s">
        <v>258</v>
      </c>
      <c r="C623" s="31">
        <v>0</v>
      </c>
      <c r="D623" s="32">
        <v>1</v>
      </c>
      <c r="E623" s="32">
        <v>6</v>
      </c>
      <c r="F623" s="32">
        <v>27</v>
      </c>
      <c r="G623" s="31">
        <v>0</v>
      </c>
      <c r="H623" s="31">
        <v>0</v>
      </c>
      <c r="I623" s="32">
        <v>34</v>
      </c>
      <c r="J623" s="28"/>
      <c r="K623" s="28"/>
      <c r="L623" s="29"/>
    </row>
    <row r="624" spans="1:12">
      <c r="A624" s="30"/>
      <c r="B624" s="25" t="s">
        <v>259</v>
      </c>
      <c r="C624" s="31">
        <v>0</v>
      </c>
      <c r="D624" s="32">
        <v>3</v>
      </c>
      <c r="E624" s="32">
        <v>10</v>
      </c>
      <c r="F624" s="32">
        <v>49</v>
      </c>
      <c r="G624" s="31">
        <v>0</v>
      </c>
      <c r="H624" s="31">
        <v>0</v>
      </c>
      <c r="I624" s="32">
        <v>62</v>
      </c>
      <c r="J624" s="28"/>
      <c r="K624" s="28"/>
      <c r="L624" s="29"/>
    </row>
    <row r="625" spans="1:12">
      <c r="A625" s="30"/>
      <c r="B625" s="25" t="s">
        <v>260</v>
      </c>
      <c r="C625" s="31">
        <v>0</v>
      </c>
      <c r="D625" s="32">
        <v>3</v>
      </c>
      <c r="E625" s="32">
        <v>12</v>
      </c>
      <c r="F625" s="32">
        <v>58</v>
      </c>
      <c r="G625" s="31">
        <v>0</v>
      </c>
      <c r="H625" s="31">
        <v>0</v>
      </c>
      <c r="I625" s="32">
        <v>73</v>
      </c>
      <c r="J625" s="28"/>
      <c r="K625" s="28"/>
      <c r="L625" s="29"/>
    </row>
    <row r="626" spans="1:12">
      <c r="A626" s="30"/>
      <c r="B626" s="25" t="s">
        <v>261</v>
      </c>
      <c r="C626" s="31">
        <v>0</v>
      </c>
      <c r="D626" s="32">
        <v>0</v>
      </c>
      <c r="E626" s="32">
        <v>13</v>
      </c>
      <c r="F626" s="32">
        <v>47</v>
      </c>
      <c r="G626" s="31">
        <v>0</v>
      </c>
      <c r="H626" s="31">
        <v>0</v>
      </c>
      <c r="I626" s="32">
        <v>60</v>
      </c>
      <c r="J626" s="28"/>
      <c r="K626" s="28"/>
      <c r="L626" s="29"/>
    </row>
    <row r="627" spans="1:12">
      <c r="A627" s="30"/>
      <c r="B627" s="25" t="s">
        <v>262</v>
      </c>
      <c r="C627" s="31">
        <v>0</v>
      </c>
      <c r="D627" s="32">
        <v>3</v>
      </c>
      <c r="E627" s="32">
        <v>20</v>
      </c>
      <c r="F627" s="32">
        <v>36</v>
      </c>
      <c r="G627" s="31">
        <v>0</v>
      </c>
      <c r="H627" s="31">
        <v>0</v>
      </c>
      <c r="I627" s="32">
        <v>59</v>
      </c>
      <c r="J627" s="28"/>
      <c r="K627" s="28"/>
      <c r="L627" s="29"/>
    </row>
    <row r="628" spans="1:12">
      <c r="A628" s="30"/>
      <c r="B628" s="25" t="s">
        <v>263</v>
      </c>
      <c r="C628" s="31">
        <v>0</v>
      </c>
      <c r="D628" s="32">
        <v>7</v>
      </c>
      <c r="E628" s="32">
        <v>31</v>
      </c>
      <c r="F628" s="32">
        <v>44</v>
      </c>
      <c r="G628" s="31">
        <v>0</v>
      </c>
      <c r="H628" s="31">
        <v>0</v>
      </c>
      <c r="I628" s="32">
        <v>82</v>
      </c>
      <c r="J628" s="28"/>
      <c r="K628" s="28"/>
      <c r="L628" s="29"/>
    </row>
    <row r="629" spans="1:12">
      <c r="A629" s="30"/>
      <c r="B629" s="25" t="s">
        <v>264</v>
      </c>
      <c r="C629" s="31">
        <v>0</v>
      </c>
      <c r="D629" s="32">
        <v>6</v>
      </c>
      <c r="E629" s="32">
        <v>37</v>
      </c>
      <c r="F629" s="32">
        <v>55</v>
      </c>
      <c r="G629" s="31">
        <v>0</v>
      </c>
      <c r="H629" s="31">
        <v>0</v>
      </c>
      <c r="I629" s="32">
        <v>98</v>
      </c>
      <c r="J629" s="28"/>
      <c r="K629" s="28"/>
      <c r="L629" s="29"/>
    </row>
    <row r="630" spans="1:12">
      <c r="A630" s="30"/>
      <c r="B630" s="25" t="s">
        <v>265</v>
      </c>
      <c r="C630" s="31">
        <v>0</v>
      </c>
      <c r="D630" s="32">
        <v>4</v>
      </c>
      <c r="E630" s="32">
        <v>29</v>
      </c>
      <c r="F630" s="32">
        <v>51</v>
      </c>
      <c r="G630" s="31">
        <v>0</v>
      </c>
      <c r="H630" s="31">
        <v>0</v>
      </c>
      <c r="I630" s="32">
        <v>84</v>
      </c>
      <c r="J630" s="28"/>
      <c r="K630" s="28"/>
      <c r="L630" s="29"/>
    </row>
    <row r="631" spans="1:12">
      <c r="A631" s="30"/>
      <c r="B631" s="25" t="s">
        <v>266</v>
      </c>
      <c r="C631" s="31">
        <v>0</v>
      </c>
      <c r="D631" s="32">
        <v>6</v>
      </c>
      <c r="E631" s="32">
        <v>21</v>
      </c>
      <c r="F631" s="32">
        <v>45</v>
      </c>
      <c r="G631" s="31">
        <v>0</v>
      </c>
      <c r="H631" s="31">
        <v>0</v>
      </c>
      <c r="I631" s="32">
        <v>72</v>
      </c>
      <c r="J631" s="28"/>
      <c r="K631" s="28"/>
      <c r="L631" s="29"/>
    </row>
    <row r="632" spans="1:12">
      <c r="A632" s="30"/>
      <c r="B632" s="25" t="s">
        <v>267</v>
      </c>
      <c r="C632" s="31">
        <v>0</v>
      </c>
      <c r="D632" s="32">
        <v>10</v>
      </c>
      <c r="E632" s="32">
        <v>9</v>
      </c>
      <c r="F632" s="32">
        <v>28</v>
      </c>
      <c r="G632" s="31">
        <v>0</v>
      </c>
      <c r="H632" s="31">
        <v>0</v>
      </c>
      <c r="I632" s="32">
        <v>47</v>
      </c>
      <c r="J632" s="28"/>
      <c r="K632" s="28"/>
      <c r="L632" s="29"/>
    </row>
    <row r="633" spans="1:12">
      <c r="A633" s="30"/>
      <c r="B633" s="25" t="s">
        <v>268</v>
      </c>
      <c r="C633" s="31">
        <v>0</v>
      </c>
      <c r="D633" s="32">
        <v>15</v>
      </c>
      <c r="E633" s="32">
        <v>18</v>
      </c>
      <c r="F633" s="32">
        <v>39</v>
      </c>
      <c r="G633" s="31">
        <v>0</v>
      </c>
      <c r="H633" s="31">
        <v>0</v>
      </c>
      <c r="I633" s="32">
        <v>72</v>
      </c>
      <c r="J633" s="28"/>
      <c r="K633" s="28"/>
      <c r="L633" s="29"/>
    </row>
    <row r="634" spans="1:12">
      <c r="A634" s="30"/>
      <c r="B634" s="25" t="s">
        <v>269</v>
      </c>
      <c r="C634" s="31">
        <v>0</v>
      </c>
      <c r="D634" s="32">
        <v>6</v>
      </c>
      <c r="E634" s="32">
        <v>11</v>
      </c>
      <c r="F634" s="32">
        <v>62</v>
      </c>
      <c r="G634" s="31">
        <v>0</v>
      </c>
      <c r="H634" s="31">
        <v>0</v>
      </c>
      <c r="I634" s="32">
        <v>79</v>
      </c>
      <c r="J634" s="28"/>
      <c r="K634" s="28"/>
      <c r="L634" s="29"/>
    </row>
    <row r="635" spans="1:12">
      <c r="A635" s="30"/>
      <c r="B635" s="25" t="s">
        <v>270</v>
      </c>
      <c r="C635" s="31">
        <v>0</v>
      </c>
      <c r="D635" s="32">
        <v>5</v>
      </c>
      <c r="E635" s="32">
        <v>11</v>
      </c>
      <c r="F635" s="32">
        <v>67</v>
      </c>
      <c r="G635" s="31">
        <v>0</v>
      </c>
      <c r="H635" s="31">
        <v>0</v>
      </c>
      <c r="I635" s="32">
        <v>83</v>
      </c>
      <c r="J635" s="28"/>
      <c r="K635" s="28"/>
      <c r="L635" s="29"/>
    </row>
    <row r="636" spans="1:12">
      <c r="A636" s="30"/>
      <c r="B636" s="25" t="s">
        <v>271</v>
      </c>
      <c r="C636" s="31">
        <v>0</v>
      </c>
      <c r="D636" s="32">
        <v>7</v>
      </c>
      <c r="E636" s="32">
        <v>21</v>
      </c>
      <c r="F636" s="32">
        <v>40</v>
      </c>
      <c r="G636" s="31">
        <v>0</v>
      </c>
      <c r="H636" s="31">
        <v>0</v>
      </c>
      <c r="I636" s="32">
        <v>68</v>
      </c>
      <c r="J636" s="28"/>
      <c r="K636" s="28"/>
      <c r="L636" s="29"/>
    </row>
    <row r="637" spans="1:12">
      <c r="A637" s="30"/>
      <c r="B637" s="25" t="s">
        <v>272</v>
      </c>
      <c r="C637" s="31">
        <v>0</v>
      </c>
      <c r="D637" s="32">
        <v>8</v>
      </c>
      <c r="E637" s="32">
        <v>10</v>
      </c>
      <c r="F637" s="32">
        <v>25</v>
      </c>
      <c r="G637" s="31">
        <v>0</v>
      </c>
      <c r="H637" s="31">
        <v>0</v>
      </c>
      <c r="I637" s="32">
        <v>43</v>
      </c>
      <c r="J637" s="28"/>
      <c r="K637" s="28"/>
      <c r="L637" s="29"/>
    </row>
    <row r="638" spans="1:12">
      <c r="A638" s="30"/>
      <c r="B638" s="25" t="s">
        <v>273</v>
      </c>
      <c r="C638" s="31">
        <v>0</v>
      </c>
      <c r="D638" s="32">
        <v>4</v>
      </c>
      <c r="E638" s="32">
        <v>7</v>
      </c>
      <c r="F638" s="32">
        <v>49</v>
      </c>
      <c r="G638" s="31">
        <v>0</v>
      </c>
      <c r="H638" s="31">
        <v>0</v>
      </c>
      <c r="I638" s="32">
        <v>60</v>
      </c>
      <c r="J638" s="28"/>
      <c r="K638" s="28"/>
      <c r="L638" s="29"/>
    </row>
    <row r="639" spans="1:12">
      <c r="A639" s="30"/>
      <c r="B639" s="25" t="s">
        <v>274</v>
      </c>
      <c r="C639" s="31">
        <v>0</v>
      </c>
      <c r="D639" s="32">
        <v>4</v>
      </c>
      <c r="E639" s="32">
        <v>8</v>
      </c>
      <c r="F639" s="32">
        <v>28</v>
      </c>
      <c r="G639" s="31">
        <v>0</v>
      </c>
      <c r="H639" s="31">
        <v>0</v>
      </c>
      <c r="I639" s="32">
        <v>40</v>
      </c>
      <c r="J639" s="28"/>
      <c r="K639" s="28"/>
      <c r="L639" s="29"/>
    </row>
    <row r="640" spans="1:12">
      <c r="A640" s="30"/>
      <c r="B640" s="25" t="s">
        <v>275</v>
      </c>
      <c r="C640" s="31">
        <v>0</v>
      </c>
      <c r="D640" s="32">
        <v>4</v>
      </c>
      <c r="E640" s="32">
        <v>16</v>
      </c>
      <c r="F640" s="32">
        <v>53</v>
      </c>
      <c r="G640" s="31">
        <v>0</v>
      </c>
      <c r="H640" s="31">
        <v>0</v>
      </c>
      <c r="I640" s="32">
        <v>73</v>
      </c>
      <c r="J640" s="28"/>
      <c r="K640" s="28"/>
      <c r="L640" s="29"/>
    </row>
    <row r="641" spans="1:12">
      <c r="A641" s="30"/>
      <c r="B641" s="25" t="s">
        <v>276</v>
      </c>
      <c r="C641" s="31">
        <v>0</v>
      </c>
      <c r="D641" s="32">
        <v>5</v>
      </c>
      <c r="E641" s="32">
        <v>14</v>
      </c>
      <c r="F641" s="32">
        <v>61</v>
      </c>
      <c r="G641" s="31">
        <v>0</v>
      </c>
      <c r="H641" s="31">
        <v>0</v>
      </c>
      <c r="I641" s="32">
        <v>80</v>
      </c>
      <c r="J641" s="28"/>
      <c r="K641" s="28"/>
      <c r="L641" s="29"/>
    </row>
    <row r="642" spans="1:12">
      <c r="A642" s="30"/>
      <c r="B642" s="25" t="s">
        <v>277</v>
      </c>
      <c r="C642" s="31">
        <v>0</v>
      </c>
      <c r="D642" s="32">
        <v>11</v>
      </c>
      <c r="E642" s="32">
        <v>18</v>
      </c>
      <c r="F642" s="32">
        <v>70</v>
      </c>
      <c r="G642" s="31">
        <v>0</v>
      </c>
      <c r="H642" s="31">
        <v>0</v>
      </c>
      <c r="I642" s="32">
        <v>99</v>
      </c>
      <c r="J642" s="28"/>
      <c r="K642" s="28"/>
      <c r="L642" s="29"/>
    </row>
    <row r="643" spans="1:12">
      <c r="A643" s="30"/>
      <c r="B643" s="25" t="s">
        <v>278</v>
      </c>
      <c r="C643" s="31">
        <v>0</v>
      </c>
      <c r="D643" s="32">
        <v>6</v>
      </c>
      <c r="E643" s="32">
        <v>14</v>
      </c>
      <c r="F643" s="32">
        <v>48</v>
      </c>
      <c r="G643" s="31">
        <v>0</v>
      </c>
      <c r="H643" s="31">
        <v>0</v>
      </c>
      <c r="I643" s="32">
        <v>68</v>
      </c>
      <c r="J643" s="28"/>
      <c r="K643" s="28"/>
      <c r="L643" s="29"/>
    </row>
    <row r="644" spans="1:12">
      <c r="A644" s="30"/>
      <c r="B644" s="25" t="s">
        <v>279</v>
      </c>
      <c r="C644" s="31">
        <v>0</v>
      </c>
      <c r="D644" s="32">
        <v>5</v>
      </c>
      <c r="E644" s="32">
        <v>13</v>
      </c>
      <c r="F644" s="32">
        <v>50</v>
      </c>
      <c r="G644" s="31">
        <v>0</v>
      </c>
      <c r="H644" s="31">
        <v>0</v>
      </c>
      <c r="I644" s="32">
        <v>68</v>
      </c>
      <c r="J644" s="28"/>
      <c r="K644" s="28"/>
      <c r="L644" s="29"/>
    </row>
    <row r="645" spans="1:12">
      <c r="A645" s="30"/>
      <c r="B645" s="25" t="s">
        <v>280</v>
      </c>
      <c r="C645" s="31">
        <v>0</v>
      </c>
      <c r="D645" s="32">
        <v>6</v>
      </c>
      <c r="E645" s="32">
        <v>16</v>
      </c>
      <c r="F645" s="32">
        <v>43</v>
      </c>
      <c r="G645" s="31">
        <v>0</v>
      </c>
      <c r="H645" s="31">
        <v>0</v>
      </c>
      <c r="I645" s="32">
        <v>65</v>
      </c>
      <c r="J645" s="28"/>
      <c r="K645" s="28"/>
      <c r="L645" s="29"/>
    </row>
    <row r="646" spans="1:12">
      <c r="A646" s="30"/>
      <c r="B646" s="25" t="s">
        <v>281</v>
      </c>
      <c r="C646" s="31">
        <v>0</v>
      </c>
      <c r="D646" s="32">
        <v>5</v>
      </c>
      <c r="E646" s="32">
        <v>17</v>
      </c>
      <c r="F646" s="32">
        <v>55</v>
      </c>
      <c r="G646" s="31">
        <v>0</v>
      </c>
      <c r="H646" s="31">
        <v>0</v>
      </c>
      <c r="I646" s="32">
        <v>77</v>
      </c>
      <c r="J646" s="28"/>
      <c r="K646" s="28"/>
      <c r="L646" s="29"/>
    </row>
    <row r="647" spans="1:12">
      <c r="A647" s="30"/>
      <c r="B647" s="25" t="s">
        <v>282</v>
      </c>
      <c r="C647" s="31">
        <v>0</v>
      </c>
      <c r="D647" s="32">
        <v>9</v>
      </c>
      <c r="E647" s="32">
        <v>18</v>
      </c>
      <c r="F647" s="32">
        <v>58</v>
      </c>
      <c r="G647" s="31">
        <v>0</v>
      </c>
      <c r="H647" s="31">
        <v>0</v>
      </c>
      <c r="I647" s="32">
        <v>85</v>
      </c>
      <c r="J647" s="28"/>
      <c r="K647" s="28"/>
      <c r="L647" s="29"/>
    </row>
    <row r="648" spans="1:12">
      <c r="A648" s="30"/>
      <c r="B648" s="25" t="s">
        <v>283</v>
      </c>
      <c r="C648" s="31">
        <v>0</v>
      </c>
      <c r="D648" s="32">
        <v>10</v>
      </c>
      <c r="E648" s="32">
        <v>19</v>
      </c>
      <c r="F648" s="32">
        <v>67</v>
      </c>
      <c r="G648" s="31">
        <v>0</v>
      </c>
      <c r="H648" s="31">
        <v>0</v>
      </c>
      <c r="I648" s="32">
        <v>96</v>
      </c>
      <c r="J648" s="28"/>
      <c r="K648" s="28"/>
      <c r="L648" s="29"/>
    </row>
    <row r="649" spans="1:12">
      <c r="A649" s="30"/>
      <c r="B649" s="25" t="s">
        <v>284</v>
      </c>
      <c r="C649" s="31">
        <v>0</v>
      </c>
      <c r="D649" s="32">
        <v>11</v>
      </c>
      <c r="E649" s="32">
        <v>15</v>
      </c>
      <c r="F649" s="32">
        <v>60</v>
      </c>
      <c r="G649" s="31">
        <v>0</v>
      </c>
      <c r="H649" s="31">
        <v>0</v>
      </c>
      <c r="I649" s="32">
        <v>86</v>
      </c>
      <c r="J649" s="28"/>
      <c r="K649" s="28"/>
      <c r="L649" s="29"/>
    </row>
    <row r="650" spans="1:12">
      <c r="A650" s="30"/>
      <c r="B650" s="25" t="s">
        <v>285</v>
      </c>
      <c r="C650" s="31">
        <v>0</v>
      </c>
      <c r="D650" s="32">
        <v>11</v>
      </c>
      <c r="E650" s="32">
        <v>20</v>
      </c>
      <c r="F650" s="32">
        <v>49</v>
      </c>
      <c r="G650" s="31">
        <v>0</v>
      </c>
      <c r="H650" s="31">
        <v>0</v>
      </c>
      <c r="I650" s="32">
        <v>80</v>
      </c>
      <c r="J650" s="28"/>
      <c r="K650" s="28"/>
      <c r="L650" s="29"/>
    </row>
    <row r="651" spans="1:12">
      <c r="A651" s="30"/>
      <c r="B651" s="25" t="s">
        <v>286</v>
      </c>
      <c r="C651" s="31">
        <v>0</v>
      </c>
      <c r="D651" s="32">
        <v>8</v>
      </c>
      <c r="E651" s="32">
        <v>20</v>
      </c>
      <c r="F651" s="32">
        <v>53</v>
      </c>
      <c r="G651" s="31">
        <v>0</v>
      </c>
      <c r="H651" s="31">
        <v>0</v>
      </c>
      <c r="I651" s="32">
        <v>81</v>
      </c>
      <c r="J651" s="28"/>
      <c r="K651" s="28"/>
      <c r="L651" s="29"/>
    </row>
    <row r="652" spans="1:12">
      <c r="A652" s="30"/>
      <c r="B652" s="25" t="s">
        <v>287</v>
      </c>
      <c r="C652" s="31">
        <v>0</v>
      </c>
      <c r="D652" s="32">
        <v>9</v>
      </c>
      <c r="E652" s="32">
        <v>19</v>
      </c>
      <c r="F652" s="32">
        <v>64</v>
      </c>
      <c r="G652" s="31">
        <v>0</v>
      </c>
      <c r="H652" s="31">
        <v>0</v>
      </c>
      <c r="I652" s="32">
        <v>92</v>
      </c>
      <c r="J652" s="28"/>
      <c r="K652" s="28"/>
      <c r="L652" s="29"/>
    </row>
    <row r="653" spans="1:12">
      <c r="A653" s="30"/>
      <c r="B653" s="25" t="s">
        <v>288</v>
      </c>
      <c r="C653" s="31">
        <v>0</v>
      </c>
      <c r="D653" s="32">
        <v>5</v>
      </c>
      <c r="E653" s="32">
        <v>11</v>
      </c>
      <c r="F653" s="32">
        <v>47</v>
      </c>
      <c r="G653" s="31">
        <v>0</v>
      </c>
      <c r="H653" s="31">
        <v>0</v>
      </c>
      <c r="I653" s="32">
        <v>63</v>
      </c>
      <c r="J653" s="28"/>
      <c r="K653" s="28"/>
      <c r="L653" s="29"/>
    </row>
    <row r="654" spans="1:12">
      <c r="A654" s="30"/>
      <c r="B654" s="25" t="s">
        <v>289</v>
      </c>
      <c r="C654" s="31">
        <v>0</v>
      </c>
      <c r="D654" s="32">
        <v>4</v>
      </c>
      <c r="E654" s="32">
        <v>16</v>
      </c>
      <c r="F654" s="32">
        <v>45</v>
      </c>
      <c r="G654" s="31">
        <v>0</v>
      </c>
      <c r="H654" s="31">
        <v>0</v>
      </c>
      <c r="I654" s="32">
        <v>65</v>
      </c>
      <c r="J654" s="28"/>
      <c r="K654" s="28"/>
      <c r="L654" s="29"/>
    </row>
    <row r="655" spans="1:12">
      <c r="A655" s="30"/>
      <c r="B655" s="25" t="s">
        <v>290</v>
      </c>
      <c r="C655" s="31">
        <v>0</v>
      </c>
      <c r="D655" s="32">
        <v>7</v>
      </c>
      <c r="E655" s="32">
        <v>13</v>
      </c>
      <c r="F655" s="32">
        <v>53</v>
      </c>
      <c r="G655" s="31">
        <v>0</v>
      </c>
      <c r="H655" s="31">
        <v>0</v>
      </c>
      <c r="I655" s="32">
        <v>73</v>
      </c>
      <c r="J655" s="28"/>
      <c r="K655" s="28"/>
      <c r="L655" s="29"/>
    </row>
    <row r="656" spans="1:12">
      <c r="A656" s="30"/>
      <c r="B656" s="25" t="s">
        <v>291</v>
      </c>
      <c r="C656" s="31">
        <v>0</v>
      </c>
      <c r="D656" s="32">
        <v>9</v>
      </c>
      <c r="E656" s="32">
        <v>12</v>
      </c>
      <c r="F656" s="32">
        <v>49</v>
      </c>
      <c r="G656" s="31">
        <v>0</v>
      </c>
      <c r="H656" s="31">
        <v>0</v>
      </c>
      <c r="I656" s="32">
        <v>70</v>
      </c>
      <c r="J656" s="28"/>
      <c r="K656" s="28"/>
      <c r="L656" s="29"/>
    </row>
    <row r="657" spans="1:12">
      <c r="A657" s="30"/>
      <c r="B657" s="25" t="s">
        <v>292</v>
      </c>
      <c r="C657" s="31">
        <v>0</v>
      </c>
      <c r="D657" s="32">
        <v>8</v>
      </c>
      <c r="E657" s="32">
        <v>10</v>
      </c>
      <c r="F657" s="32">
        <v>41</v>
      </c>
      <c r="G657" s="31">
        <v>0</v>
      </c>
      <c r="H657" s="31">
        <v>0</v>
      </c>
      <c r="I657" s="32">
        <v>59</v>
      </c>
      <c r="J657" s="28"/>
      <c r="K657" s="28"/>
      <c r="L657" s="29"/>
    </row>
    <row r="658" spans="1:12">
      <c r="A658" s="30"/>
      <c r="B658" s="25" t="s">
        <v>293</v>
      </c>
      <c r="C658" s="31">
        <v>0</v>
      </c>
      <c r="D658" s="32">
        <v>8</v>
      </c>
      <c r="E658" s="32">
        <v>5</v>
      </c>
      <c r="F658" s="32">
        <v>56</v>
      </c>
      <c r="G658" s="31">
        <v>0</v>
      </c>
      <c r="H658" s="31">
        <v>0</v>
      </c>
      <c r="I658" s="32">
        <v>69</v>
      </c>
      <c r="J658" s="28"/>
      <c r="K658" s="28"/>
      <c r="L658" s="29"/>
    </row>
    <row r="659" spans="1:12">
      <c r="A659" s="30"/>
      <c r="B659" s="25" t="s">
        <v>294</v>
      </c>
      <c r="C659" s="31">
        <v>0</v>
      </c>
      <c r="D659" s="32">
        <v>6</v>
      </c>
      <c r="E659" s="32">
        <v>8</v>
      </c>
      <c r="F659" s="32">
        <v>25</v>
      </c>
      <c r="G659" s="31">
        <v>0</v>
      </c>
      <c r="H659" s="31">
        <v>0</v>
      </c>
      <c r="I659" s="32">
        <v>39</v>
      </c>
      <c r="J659" s="28"/>
      <c r="K659" s="28"/>
      <c r="L659" s="29"/>
    </row>
    <row r="660" spans="1:12">
      <c r="A660" s="30"/>
      <c r="B660" s="25" t="s">
        <v>295</v>
      </c>
      <c r="C660" s="31">
        <v>0</v>
      </c>
      <c r="D660" s="32">
        <v>11</v>
      </c>
      <c r="E660" s="32">
        <v>19</v>
      </c>
      <c r="F660" s="32">
        <v>58</v>
      </c>
      <c r="G660" s="31">
        <v>0</v>
      </c>
      <c r="H660" s="31">
        <v>0</v>
      </c>
      <c r="I660" s="32">
        <v>88</v>
      </c>
      <c r="J660" s="28"/>
      <c r="K660" s="28"/>
      <c r="L660" s="29"/>
    </row>
    <row r="661" spans="1:12">
      <c r="A661" s="30"/>
      <c r="B661" s="25" t="s">
        <v>296</v>
      </c>
      <c r="C661" s="31">
        <v>0</v>
      </c>
      <c r="D661" s="32">
        <v>0</v>
      </c>
      <c r="E661" s="32">
        <v>0</v>
      </c>
      <c r="F661" s="32">
        <v>0</v>
      </c>
      <c r="G661" s="31">
        <v>0</v>
      </c>
      <c r="H661" s="31">
        <v>0</v>
      </c>
      <c r="I661" s="32">
        <v>0</v>
      </c>
      <c r="J661" s="28"/>
      <c r="K661" s="28"/>
      <c r="L661" s="29"/>
    </row>
    <row r="662" spans="1:12">
      <c r="A662" s="30"/>
      <c r="B662" s="25" t="s">
        <v>297</v>
      </c>
      <c r="C662" s="31">
        <v>0</v>
      </c>
      <c r="D662" s="32">
        <v>6</v>
      </c>
      <c r="E662" s="32">
        <v>16</v>
      </c>
      <c r="F662" s="32">
        <v>51</v>
      </c>
      <c r="G662" s="31">
        <v>0</v>
      </c>
      <c r="H662" s="31">
        <v>0</v>
      </c>
      <c r="I662" s="32">
        <v>73</v>
      </c>
      <c r="J662" s="28"/>
      <c r="K662" s="28"/>
      <c r="L662" s="29"/>
    </row>
    <row r="663" spans="1:12">
      <c r="A663" s="30"/>
      <c r="B663" s="25" t="s">
        <v>298</v>
      </c>
      <c r="C663" s="31">
        <v>0</v>
      </c>
      <c r="D663" s="32">
        <v>5</v>
      </c>
      <c r="E663" s="32">
        <v>9</v>
      </c>
      <c r="F663" s="32">
        <v>60</v>
      </c>
      <c r="G663" s="31">
        <v>0</v>
      </c>
      <c r="H663" s="31">
        <v>0</v>
      </c>
      <c r="I663" s="32">
        <v>74</v>
      </c>
      <c r="J663" s="28"/>
      <c r="K663" s="28"/>
      <c r="L663" s="29"/>
    </row>
    <row r="664" spans="1:12">
      <c r="A664" s="30"/>
      <c r="B664" s="25" t="s">
        <v>299</v>
      </c>
      <c r="C664" s="31">
        <v>0</v>
      </c>
      <c r="D664" s="32">
        <v>3</v>
      </c>
      <c r="E664" s="32">
        <v>6</v>
      </c>
      <c r="F664" s="32">
        <v>42</v>
      </c>
      <c r="G664" s="31">
        <v>0</v>
      </c>
      <c r="H664" s="31">
        <v>0</v>
      </c>
      <c r="I664" s="32">
        <v>51</v>
      </c>
      <c r="J664" s="28"/>
      <c r="K664" s="28"/>
      <c r="L664" s="29"/>
    </row>
    <row r="665" spans="1:12">
      <c r="A665" s="30"/>
      <c r="B665" s="25" t="s">
        <v>300</v>
      </c>
      <c r="C665" s="31">
        <v>0</v>
      </c>
      <c r="D665" s="32">
        <v>7</v>
      </c>
      <c r="E665" s="32">
        <v>9</v>
      </c>
      <c r="F665" s="32">
        <v>48</v>
      </c>
      <c r="G665" s="31">
        <v>0</v>
      </c>
      <c r="H665" s="31">
        <v>0</v>
      </c>
      <c r="I665" s="32">
        <v>64</v>
      </c>
      <c r="J665" s="28"/>
      <c r="K665" s="28"/>
      <c r="L665" s="29"/>
    </row>
    <row r="666" spans="1:12">
      <c r="A666" s="30"/>
      <c r="B666" s="25" t="s">
        <v>301</v>
      </c>
      <c r="C666" s="31">
        <v>0</v>
      </c>
      <c r="D666" s="32">
        <v>5</v>
      </c>
      <c r="E666" s="32">
        <v>5</v>
      </c>
      <c r="F666" s="32">
        <v>43</v>
      </c>
      <c r="G666" s="31">
        <v>0</v>
      </c>
      <c r="H666" s="31">
        <v>0</v>
      </c>
      <c r="I666" s="32">
        <v>53</v>
      </c>
      <c r="J666" s="28"/>
      <c r="K666" s="28"/>
      <c r="L666" s="29"/>
    </row>
    <row r="667" spans="1:12">
      <c r="A667" s="30"/>
      <c r="B667" s="25" t="s">
        <v>302</v>
      </c>
      <c r="C667" s="31">
        <v>0</v>
      </c>
      <c r="D667" s="32">
        <v>5</v>
      </c>
      <c r="E667" s="32">
        <v>4</v>
      </c>
      <c r="F667" s="32">
        <v>21</v>
      </c>
      <c r="G667" s="31">
        <v>0</v>
      </c>
      <c r="H667" s="31">
        <v>0</v>
      </c>
      <c r="I667" s="32">
        <v>30</v>
      </c>
      <c r="J667" s="28"/>
      <c r="K667" s="28"/>
      <c r="L667" s="29"/>
    </row>
    <row r="668" spans="1:12">
      <c r="A668" s="30"/>
      <c r="B668" s="25" t="s">
        <v>303</v>
      </c>
      <c r="C668" s="31">
        <v>0</v>
      </c>
      <c r="D668" s="32">
        <v>2</v>
      </c>
      <c r="E668" s="32">
        <v>4</v>
      </c>
      <c r="F668" s="32">
        <v>37</v>
      </c>
      <c r="G668" s="31">
        <v>0</v>
      </c>
      <c r="H668" s="31">
        <v>0</v>
      </c>
      <c r="I668" s="32">
        <v>43</v>
      </c>
      <c r="J668" s="28"/>
      <c r="K668" s="28"/>
      <c r="L668" s="29"/>
    </row>
    <row r="669" spans="1:12">
      <c r="A669" s="30"/>
      <c r="B669" s="25" t="s">
        <v>304</v>
      </c>
      <c r="C669" s="31">
        <v>0</v>
      </c>
      <c r="D669" s="32">
        <v>4</v>
      </c>
      <c r="E669" s="32">
        <v>9</v>
      </c>
      <c r="F669" s="32">
        <v>50</v>
      </c>
      <c r="G669" s="31">
        <v>0</v>
      </c>
      <c r="H669" s="31">
        <v>0</v>
      </c>
      <c r="I669" s="32">
        <v>63</v>
      </c>
      <c r="J669" s="28"/>
      <c r="K669" s="28"/>
      <c r="L669" s="29"/>
    </row>
    <row r="670" spans="1:12">
      <c r="A670" s="30"/>
      <c r="B670" s="25" t="s">
        <v>305</v>
      </c>
      <c r="C670" s="31">
        <v>0</v>
      </c>
      <c r="D670" s="32">
        <v>1</v>
      </c>
      <c r="E670" s="32">
        <v>7</v>
      </c>
      <c r="F670" s="32">
        <v>46</v>
      </c>
      <c r="G670" s="31">
        <v>0</v>
      </c>
      <c r="H670" s="31">
        <v>0</v>
      </c>
      <c r="I670" s="32">
        <v>54</v>
      </c>
      <c r="J670" s="28"/>
      <c r="K670" s="28"/>
      <c r="L670" s="29"/>
    </row>
    <row r="671" spans="1:12">
      <c r="A671" s="30"/>
      <c r="B671" s="25" t="s">
        <v>306</v>
      </c>
      <c r="C671" s="31">
        <v>0</v>
      </c>
      <c r="D671" s="32">
        <v>5</v>
      </c>
      <c r="E671" s="32">
        <v>4</v>
      </c>
      <c r="F671" s="32">
        <v>28</v>
      </c>
      <c r="G671" s="31">
        <v>0</v>
      </c>
      <c r="H671" s="31">
        <v>0</v>
      </c>
      <c r="I671" s="32">
        <v>37</v>
      </c>
      <c r="J671" s="28"/>
      <c r="K671" s="28"/>
      <c r="L671" s="29"/>
    </row>
    <row r="672" spans="1:12">
      <c r="A672" s="30"/>
      <c r="B672" s="25" t="s">
        <v>307</v>
      </c>
      <c r="C672" s="31">
        <v>0</v>
      </c>
      <c r="D672" s="32">
        <v>9</v>
      </c>
      <c r="E672" s="32">
        <v>7</v>
      </c>
      <c r="F672" s="32">
        <v>36</v>
      </c>
      <c r="G672" s="31">
        <v>0</v>
      </c>
      <c r="H672" s="31">
        <v>0</v>
      </c>
      <c r="I672" s="32">
        <v>52</v>
      </c>
      <c r="J672" s="28"/>
      <c r="K672" s="28"/>
      <c r="L672" s="29"/>
    </row>
    <row r="673" spans="1:12">
      <c r="A673" s="30"/>
      <c r="B673" s="25" t="s">
        <v>308</v>
      </c>
      <c r="C673" s="31">
        <v>0</v>
      </c>
      <c r="D673" s="32">
        <v>7</v>
      </c>
      <c r="E673" s="32">
        <v>12</v>
      </c>
      <c r="F673" s="32">
        <v>50</v>
      </c>
      <c r="G673" s="31">
        <v>0</v>
      </c>
      <c r="H673" s="31">
        <v>0</v>
      </c>
      <c r="I673" s="32">
        <v>69</v>
      </c>
      <c r="J673" s="28"/>
      <c r="K673" s="28"/>
      <c r="L673" s="29"/>
    </row>
    <row r="674" spans="1:12">
      <c r="A674" s="30"/>
      <c r="B674" s="25" t="s">
        <v>309</v>
      </c>
      <c r="C674" s="31">
        <v>0</v>
      </c>
      <c r="D674" s="32">
        <v>8</v>
      </c>
      <c r="E674" s="32">
        <v>9</v>
      </c>
      <c r="F674" s="32">
        <v>52</v>
      </c>
      <c r="G674" s="31">
        <v>0</v>
      </c>
      <c r="H674" s="31">
        <v>0</v>
      </c>
      <c r="I674" s="32">
        <v>69</v>
      </c>
      <c r="J674" s="28"/>
      <c r="K674" s="28"/>
      <c r="L674" s="29"/>
    </row>
    <row r="675" spans="1:12">
      <c r="A675" s="30"/>
      <c r="B675" s="25" t="s">
        <v>310</v>
      </c>
      <c r="C675" s="31">
        <v>0</v>
      </c>
      <c r="D675" s="32">
        <v>12</v>
      </c>
      <c r="E675" s="32">
        <v>14</v>
      </c>
      <c r="F675" s="32">
        <v>44</v>
      </c>
      <c r="G675" s="31">
        <v>0</v>
      </c>
      <c r="H675" s="31">
        <v>0</v>
      </c>
      <c r="I675" s="32">
        <v>70</v>
      </c>
      <c r="J675" s="28"/>
      <c r="K675" s="28"/>
      <c r="L675" s="29"/>
    </row>
    <row r="676" spans="1:12">
      <c r="A676" s="30"/>
      <c r="B676" s="25" t="s">
        <v>311</v>
      </c>
      <c r="C676" s="31">
        <v>0</v>
      </c>
      <c r="D676" s="32">
        <v>8</v>
      </c>
      <c r="E676" s="32">
        <v>12</v>
      </c>
      <c r="F676" s="32">
        <v>28</v>
      </c>
      <c r="G676" s="31">
        <v>0</v>
      </c>
      <c r="H676" s="31">
        <v>0</v>
      </c>
      <c r="I676" s="32">
        <v>48</v>
      </c>
      <c r="J676" s="28"/>
      <c r="K676" s="28"/>
      <c r="L676" s="29"/>
    </row>
    <row r="677" spans="1:12">
      <c r="A677" s="30"/>
      <c r="B677" s="25" t="s">
        <v>312</v>
      </c>
      <c r="C677" s="31">
        <v>0</v>
      </c>
      <c r="D677" s="32">
        <v>8</v>
      </c>
      <c r="E677" s="32">
        <v>17</v>
      </c>
      <c r="F677" s="32">
        <v>36</v>
      </c>
      <c r="G677" s="31">
        <v>0</v>
      </c>
      <c r="H677" s="31">
        <v>0</v>
      </c>
      <c r="I677" s="32">
        <v>61</v>
      </c>
      <c r="J677" s="28"/>
      <c r="K677" s="28"/>
      <c r="L677" s="29"/>
    </row>
    <row r="678" spans="1:12">
      <c r="A678" s="30"/>
      <c r="B678" s="25" t="s">
        <v>313</v>
      </c>
      <c r="C678" s="31">
        <v>0</v>
      </c>
      <c r="D678" s="32">
        <v>8</v>
      </c>
      <c r="E678" s="32">
        <v>12</v>
      </c>
      <c r="F678" s="32">
        <v>46</v>
      </c>
      <c r="G678" s="31">
        <v>0</v>
      </c>
      <c r="H678" s="31">
        <v>0</v>
      </c>
      <c r="I678" s="32">
        <v>66</v>
      </c>
      <c r="J678" s="28"/>
      <c r="K678" s="28"/>
      <c r="L678" s="29"/>
    </row>
    <row r="679" spans="1:12">
      <c r="A679" s="30"/>
      <c r="B679" s="25" t="s">
        <v>314</v>
      </c>
      <c r="C679" s="31">
        <v>0</v>
      </c>
      <c r="D679" s="32">
        <v>6</v>
      </c>
      <c r="E679" s="32">
        <v>8</v>
      </c>
      <c r="F679" s="32">
        <v>41</v>
      </c>
      <c r="G679" s="31">
        <v>0</v>
      </c>
      <c r="H679" s="31">
        <v>0</v>
      </c>
      <c r="I679" s="32">
        <v>55</v>
      </c>
      <c r="J679" s="28"/>
      <c r="K679" s="28"/>
      <c r="L679" s="29"/>
    </row>
    <row r="680" spans="1:12">
      <c r="A680" s="30"/>
      <c r="B680" s="25" t="s">
        <v>315</v>
      </c>
      <c r="C680" s="31">
        <v>0</v>
      </c>
      <c r="D680" s="32">
        <v>7</v>
      </c>
      <c r="E680" s="32">
        <v>12</v>
      </c>
      <c r="F680" s="32">
        <v>30</v>
      </c>
      <c r="G680" s="31">
        <v>0</v>
      </c>
      <c r="H680" s="31">
        <v>0</v>
      </c>
      <c r="I680" s="32">
        <v>49</v>
      </c>
      <c r="J680" s="28"/>
      <c r="K680" s="28"/>
      <c r="L680" s="29"/>
    </row>
    <row r="681" spans="1:12">
      <c r="A681" s="30"/>
      <c r="B681" s="25" t="s">
        <v>316</v>
      </c>
      <c r="C681" s="31">
        <v>0</v>
      </c>
      <c r="D681" s="32">
        <v>8</v>
      </c>
      <c r="E681" s="32">
        <v>7</v>
      </c>
      <c r="F681" s="32">
        <v>28</v>
      </c>
      <c r="G681" s="31">
        <v>0</v>
      </c>
      <c r="H681" s="31">
        <v>0</v>
      </c>
      <c r="I681" s="32">
        <v>43</v>
      </c>
      <c r="J681" s="28"/>
      <c r="K681" s="28"/>
      <c r="L681" s="29"/>
    </row>
    <row r="682" spans="1:12">
      <c r="A682" s="30"/>
      <c r="B682" s="25" t="s">
        <v>317</v>
      </c>
      <c r="C682" s="31">
        <v>0</v>
      </c>
      <c r="D682" s="32">
        <v>11</v>
      </c>
      <c r="E682" s="32">
        <v>10</v>
      </c>
      <c r="F682" s="32">
        <v>47</v>
      </c>
      <c r="G682" s="31">
        <v>0</v>
      </c>
      <c r="H682" s="31">
        <v>0</v>
      </c>
      <c r="I682" s="32">
        <v>68</v>
      </c>
      <c r="J682" s="28"/>
      <c r="K682" s="28"/>
      <c r="L682" s="29"/>
    </row>
    <row r="683" spans="1:12">
      <c r="A683" s="30"/>
      <c r="B683" s="25" t="s">
        <v>318</v>
      </c>
      <c r="C683" s="31">
        <v>0</v>
      </c>
      <c r="D683" s="32">
        <v>10</v>
      </c>
      <c r="E683" s="32">
        <v>11</v>
      </c>
      <c r="F683" s="32">
        <v>39</v>
      </c>
      <c r="G683" s="31">
        <v>0</v>
      </c>
      <c r="H683" s="31">
        <v>0</v>
      </c>
      <c r="I683" s="32">
        <v>60</v>
      </c>
      <c r="J683" s="28"/>
      <c r="K683" s="28"/>
      <c r="L683" s="29"/>
    </row>
    <row r="684" spans="1:12">
      <c r="A684" s="30"/>
      <c r="B684" s="25" t="s">
        <v>319</v>
      </c>
      <c r="C684" s="31">
        <v>0</v>
      </c>
      <c r="D684" s="32">
        <v>10</v>
      </c>
      <c r="E684" s="32">
        <v>9</v>
      </c>
      <c r="F684" s="32">
        <v>44</v>
      </c>
      <c r="G684" s="31">
        <v>0</v>
      </c>
      <c r="H684" s="31">
        <v>0</v>
      </c>
      <c r="I684" s="32">
        <v>63</v>
      </c>
      <c r="J684" s="28"/>
      <c r="K684" s="28"/>
      <c r="L684" s="29"/>
    </row>
    <row r="685" spans="1:12">
      <c r="A685" s="30"/>
      <c r="B685" s="25" t="s">
        <v>320</v>
      </c>
      <c r="C685" s="31">
        <v>0</v>
      </c>
      <c r="D685" s="32">
        <v>10</v>
      </c>
      <c r="E685" s="32">
        <v>5</v>
      </c>
      <c r="F685" s="32">
        <v>56</v>
      </c>
      <c r="G685" s="31">
        <v>0</v>
      </c>
      <c r="H685" s="31">
        <v>0</v>
      </c>
      <c r="I685" s="32">
        <v>71</v>
      </c>
      <c r="J685" s="28"/>
      <c r="K685" s="28"/>
      <c r="L685" s="29"/>
    </row>
    <row r="686" spans="1:12">
      <c r="A686" s="30"/>
      <c r="B686" s="25" t="s">
        <v>321</v>
      </c>
      <c r="C686" s="31">
        <v>0</v>
      </c>
      <c r="D686" s="32">
        <v>9</v>
      </c>
      <c r="E686" s="32">
        <v>9</v>
      </c>
      <c r="F686" s="32">
        <v>48</v>
      </c>
      <c r="G686" s="31">
        <v>0</v>
      </c>
      <c r="H686" s="31">
        <v>0</v>
      </c>
      <c r="I686" s="32">
        <v>66</v>
      </c>
      <c r="J686" s="28"/>
      <c r="K686" s="28"/>
      <c r="L686" s="29"/>
    </row>
    <row r="687" spans="1:12">
      <c r="A687" s="30"/>
      <c r="B687" s="25" t="s">
        <v>322</v>
      </c>
      <c r="C687" s="31">
        <v>0</v>
      </c>
      <c r="D687" s="32">
        <v>9</v>
      </c>
      <c r="E687" s="32">
        <v>10</v>
      </c>
      <c r="F687" s="32">
        <v>66</v>
      </c>
      <c r="G687" s="31">
        <v>0</v>
      </c>
      <c r="H687" s="31">
        <v>0</v>
      </c>
      <c r="I687" s="32">
        <v>85</v>
      </c>
      <c r="J687" s="28"/>
      <c r="K687" s="28"/>
      <c r="L687" s="29"/>
    </row>
    <row r="688" spans="1:12">
      <c r="A688" s="30"/>
      <c r="B688" s="25" t="s">
        <v>323</v>
      </c>
      <c r="C688" s="31">
        <v>0</v>
      </c>
      <c r="D688" s="32">
        <v>3</v>
      </c>
      <c r="E688" s="32">
        <v>9</v>
      </c>
      <c r="F688" s="32">
        <v>51</v>
      </c>
      <c r="G688" s="31">
        <v>0</v>
      </c>
      <c r="H688" s="31">
        <v>0</v>
      </c>
      <c r="I688" s="32">
        <v>63</v>
      </c>
      <c r="J688" s="28"/>
      <c r="K688" s="28"/>
      <c r="L688" s="29"/>
    </row>
    <row r="689" spans="1:12">
      <c r="A689" s="30"/>
      <c r="B689" s="25" t="s">
        <v>324</v>
      </c>
      <c r="C689" s="31">
        <v>0</v>
      </c>
      <c r="D689" s="32">
        <v>4</v>
      </c>
      <c r="E689" s="32">
        <v>6</v>
      </c>
      <c r="F689" s="32">
        <v>38</v>
      </c>
      <c r="G689" s="31">
        <v>0</v>
      </c>
      <c r="H689" s="31">
        <v>0</v>
      </c>
      <c r="I689" s="32">
        <v>48</v>
      </c>
      <c r="J689" s="28"/>
      <c r="K689" s="28"/>
      <c r="L689" s="29"/>
    </row>
    <row r="690" spans="1:12">
      <c r="A690" s="30"/>
      <c r="B690" s="25" t="s">
        <v>325</v>
      </c>
      <c r="C690" s="31">
        <v>0</v>
      </c>
      <c r="D690" s="32">
        <v>5</v>
      </c>
      <c r="E690" s="32">
        <v>5</v>
      </c>
      <c r="F690" s="32">
        <v>44</v>
      </c>
      <c r="G690" s="31">
        <v>0</v>
      </c>
      <c r="H690" s="31">
        <v>0</v>
      </c>
      <c r="I690" s="32">
        <v>54</v>
      </c>
      <c r="J690" s="28"/>
      <c r="K690" s="28"/>
      <c r="L690" s="29"/>
    </row>
    <row r="691" spans="1:12">
      <c r="A691" s="30"/>
      <c r="B691" s="25" t="s">
        <v>326</v>
      </c>
      <c r="C691" s="31">
        <v>0</v>
      </c>
      <c r="D691" s="32">
        <v>7</v>
      </c>
      <c r="E691" s="32">
        <v>8</v>
      </c>
      <c r="F691" s="32">
        <v>51</v>
      </c>
      <c r="G691" s="31">
        <v>0</v>
      </c>
      <c r="H691" s="31">
        <v>0</v>
      </c>
      <c r="I691" s="32">
        <v>66</v>
      </c>
      <c r="J691" s="28"/>
      <c r="K691" s="28"/>
      <c r="L691" s="29"/>
    </row>
    <row r="692" spans="1:12">
      <c r="A692" s="30"/>
      <c r="B692" s="25" t="s">
        <v>327</v>
      </c>
      <c r="C692" s="31">
        <v>0</v>
      </c>
      <c r="D692" s="32">
        <v>12</v>
      </c>
      <c r="E692" s="32">
        <v>8</v>
      </c>
      <c r="F692" s="32">
        <v>43</v>
      </c>
      <c r="G692" s="31">
        <v>0</v>
      </c>
      <c r="H692" s="31">
        <v>0</v>
      </c>
      <c r="I692" s="32">
        <v>63</v>
      </c>
      <c r="J692" s="28"/>
      <c r="K692" s="28"/>
      <c r="L692" s="29"/>
    </row>
    <row r="693" spans="1:12">
      <c r="A693" s="30"/>
      <c r="B693" s="25" t="s">
        <v>328</v>
      </c>
      <c r="C693" s="31">
        <v>0</v>
      </c>
      <c r="D693" s="32">
        <v>4</v>
      </c>
      <c r="E693" s="32">
        <v>8</v>
      </c>
      <c r="F693" s="32">
        <v>43</v>
      </c>
      <c r="G693" s="31">
        <v>0</v>
      </c>
      <c r="H693" s="31">
        <v>0</v>
      </c>
      <c r="I693" s="32">
        <v>55</v>
      </c>
      <c r="J693" s="28"/>
      <c r="K693" s="28"/>
      <c r="L693" s="29"/>
    </row>
    <row r="694" spans="1:12">
      <c r="A694" s="30"/>
      <c r="B694" s="25" t="s">
        <v>329</v>
      </c>
      <c r="C694" s="31">
        <v>0</v>
      </c>
      <c r="D694" s="32">
        <v>7</v>
      </c>
      <c r="E694" s="32">
        <v>10</v>
      </c>
      <c r="F694" s="32">
        <v>70</v>
      </c>
      <c r="G694" s="31">
        <v>0</v>
      </c>
      <c r="H694" s="31">
        <v>0</v>
      </c>
      <c r="I694" s="32">
        <v>87</v>
      </c>
      <c r="J694" s="28"/>
      <c r="K694" s="28"/>
      <c r="L694" s="29"/>
    </row>
    <row r="695" spans="1:12">
      <c r="A695" s="30"/>
      <c r="B695" s="25" t="s">
        <v>330</v>
      </c>
      <c r="C695" s="31">
        <v>0</v>
      </c>
      <c r="D695" s="32">
        <v>4</v>
      </c>
      <c r="E695" s="32">
        <v>8</v>
      </c>
      <c r="F695" s="32">
        <v>45</v>
      </c>
      <c r="G695" s="31">
        <v>0</v>
      </c>
      <c r="H695" s="31">
        <v>0</v>
      </c>
      <c r="I695" s="32">
        <v>57</v>
      </c>
      <c r="J695" s="28"/>
      <c r="K695" s="28"/>
      <c r="L695" s="29"/>
    </row>
    <row r="696" spans="1:12">
      <c r="A696" s="30"/>
      <c r="B696" s="25" t="s">
        <v>331</v>
      </c>
      <c r="C696" s="31">
        <v>0</v>
      </c>
      <c r="D696" s="32">
        <v>11</v>
      </c>
      <c r="E696" s="32">
        <v>13</v>
      </c>
      <c r="F696" s="32">
        <v>45</v>
      </c>
      <c r="G696" s="31">
        <v>0</v>
      </c>
      <c r="H696" s="31">
        <v>0</v>
      </c>
      <c r="I696" s="32">
        <v>69</v>
      </c>
      <c r="J696" s="28"/>
      <c r="K696" s="28"/>
      <c r="L696" s="29"/>
    </row>
    <row r="697" spans="1:12">
      <c r="A697" s="30"/>
      <c r="B697" s="25" t="s">
        <v>332</v>
      </c>
      <c r="C697" s="31">
        <v>0</v>
      </c>
      <c r="D697" s="32">
        <v>11</v>
      </c>
      <c r="E697" s="32">
        <v>10</v>
      </c>
      <c r="F697" s="32">
        <v>53</v>
      </c>
      <c r="G697" s="31">
        <v>0</v>
      </c>
      <c r="H697" s="31">
        <v>0</v>
      </c>
      <c r="I697" s="32">
        <v>74</v>
      </c>
      <c r="J697" s="28"/>
      <c r="K697" s="28"/>
      <c r="L697" s="29"/>
    </row>
    <row r="698" spans="1:12">
      <c r="A698" s="30"/>
      <c r="B698" s="25" t="s">
        <v>333</v>
      </c>
      <c r="C698" s="31">
        <v>0</v>
      </c>
      <c r="D698" s="32">
        <v>7</v>
      </c>
      <c r="E698" s="32">
        <v>7</v>
      </c>
      <c r="F698" s="32">
        <v>50</v>
      </c>
      <c r="G698" s="31">
        <v>0</v>
      </c>
      <c r="H698" s="31">
        <v>0</v>
      </c>
      <c r="I698" s="32">
        <v>64</v>
      </c>
      <c r="J698" s="28"/>
      <c r="K698" s="28"/>
      <c r="L698" s="29"/>
    </row>
    <row r="699" spans="1:12">
      <c r="A699" s="30"/>
      <c r="B699" s="25" t="s">
        <v>334</v>
      </c>
      <c r="C699" s="31">
        <v>0</v>
      </c>
      <c r="D699" s="32">
        <v>8</v>
      </c>
      <c r="E699" s="32">
        <v>5</v>
      </c>
      <c r="F699" s="32">
        <v>49</v>
      </c>
      <c r="G699" s="31">
        <v>0</v>
      </c>
      <c r="H699" s="31">
        <v>0</v>
      </c>
      <c r="I699" s="32">
        <v>62</v>
      </c>
      <c r="J699" s="28"/>
      <c r="K699" s="28"/>
      <c r="L699" s="29"/>
    </row>
    <row r="700" spans="1:12">
      <c r="A700" s="30"/>
      <c r="B700" s="25" t="s">
        <v>335</v>
      </c>
      <c r="C700" s="31">
        <v>0</v>
      </c>
      <c r="D700" s="32">
        <v>5</v>
      </c>
      <c r="E700" s="32">
        <v>4</v>
      </c>
      <c r="F700" s="32">
        <v>39</v>
      </c>
      <c r="G700" s="31">
        <v>0</v>
      </c>
      <c r="H700" s="31">
        <v>0</v>
      </c>
      <c r="I700" s="32">
        <v>48</v>
      </c>
      <c r="J700" s="28"/>
      <c r="K700" s="28"/>
      <c r="L700" s="29"/>
    </row>
    <row r="701" spans="1:12">
      <c r="A701" s="30"/>
      <c r="B701" s="25" t="s">
        <v>336</v>
      </c>
      <c r="C701" s="31">
        <v>0</v>
      </c>
      <c r="D701" s="32">
        <v>4</v>
      </c>
      <c r="E701" s="32">
        <v>6</v>
      </c>
      <c r="F701" s="32">
        <v>34</v>
      </c>
      <c r="G701" s="31">
        <v>0</v>
      </c>
      <c r="H701" s="31">
        <v>0</v>
      </c>
      <c r="I701" s="32">
        <v>44</v>
      </c>
      <c r="J701" s="28"/>
      <c r="K701" s="28"/>
      <c r="L701" s="29"/>
    </row>
    <row r="702" spans="1:12">
      <c r="A702" s="30"/>
      <c r="B702" s="25" t="s">
        <v>337</v>
      </c>
      <c r="C702" s="31">
        <v>0</v>
      </c>
      <c r="D702" s="32">
        <v>10</v>
      </c>
      <c r="E702" s="32">
        <v>12</v>
      </c>
      <c r="F702" s="32">
        <v>65</v>
      </c>
      <c r="G702" s="31">
        <v>0</v>
      </c>
      <c r="H702" s="31">
        <v>0</v>
      </c>
      <c r="I702" s="32">
        <v>87</v>
      </c>
      <c r="J702" s="28"/>
      <c r="K702" s="28"/>
      <c r="L702" s="29"/>
    </row>
    <row r="703" spans="1:12">
      <c r="A703" s="30"/>
      <c r="B703" s="25" t="s">
        <v>338</v>
      </c>
      <c r="C703" s="31">
        <v>0</v>
      </c>
      <c r="D703" s="32">
        <v>4</v>
      </c>
      <c r="E703" s="32">
        <v>15</v>
      </c>
      <c r="F703" s="32">
        <v>68</v>
      </c>
      <c r="G703" s="31">
        <v>0</v>
      </c>
      <c r="H703" s="31">
        <v>0</v>
      </c>
      <c r="I703" s="32">
        <v>87</v>
      </c>
      <c r="J703" s="28"/>
      <c r="K703" s="28"/>
      <c r="L703" s="29"/>
    </row>
    <row r="704" spans="1:12">
      <c r="A704" s="30"/>
      <c r="B704" s="25" t="s">
        <v>339</v>
      </c>
      <c r="C704" s="31">
        <v>0</v>
      </c>
      <c r="D704" s="32">
        <v>10</v>
      </c>
      <c r="E704" s="32">
        <v>12</v>
      </c>
      <c r="F704" s="32">
        <v>61</v>
      </c>
      <c r="G704" s="31">
        <v>0</v>
      </c>
      <c r="H704" s="31">
        <v>0</v>
      </c>
      <c r="I704" s="32">
        <v>83</v>
      </c>
      <c r="J704" s="28"/>
      <c r="K704" s="28"/>
      <c r="L704" s="29"/>
    </row>
    <row r="705" spans="1:12">
      <c r="A705" s="30"/>
      <c r="B705" s="25" t="s">
        <v>340</v>
      </c>
      <c r="C705" s="31">
        <v>0</v>
      </c>
      <c r="D705" s="32">
        <v>12</v>
      </c>
      <c r="E705" s="32">
        <v>6</v>
      </c>
      <c r="F705" s="32">
        <v>42</v>
      </c>
      <c r="G705" s="31">
        <v>0</v>
      </c>
      <c r="H705" s="31">
        <v>0</v>
      </c>
      <c r="I705" s="32">
        <v>60</v>
      </c>
      <c r="J705" s="28"/>
      <c r="K705" s="28"/>
      <c r="L705" s="29"/>
    </row>
    <row r="706" spans="1:12">
      <c r="A706" s="30"/>
      <c r="B706" s="25" t="s">
        <v>341</v>
      </c>
      <c r="C706" s="31">
        <v>0</v>
      </c>
      <c r="D706" s="32">
        <v>12</v>
      </c>
      <c r="E706" s="32">
        <v>10</v>
      </c>
      <c r="F706" s="32">
        <v>44</v>
      </c>
      <c r="G706" s="31">
        <v>0</v>
      </c>
      <c r="H706" s="31">
        <v>0</v>
      </c>
      <c r="I706" s="32">
        <v>66</v>
      </c>
      <c r="J706" s="28"/>
      <c r="K706" s="28"/>
      <c r="L706" s="29"/>
    </row>
    <row r="707" spans="1:12">
      <c r="A707" s="30"/>
      <c r="B707" s="25" t="s">
        <v>342</v>
      </c>
      <c r="C707" s="31">
        <v>0</v>
      </c>
      <c r="D707" s="32">
        <v>11</v>
      </c>
      <c r="E707" s="32">
        <v>8</v>
      </c>
      <c r="F707" s="32">
        <v>36</v>
      </c>
      <c r="G707" s="31">
        <v>0</v>
      </c>
      <c r="H707" s="31">
        <v>0</v>
      </c>
      <c r="I707" s="32">
        <v>55</v>
      </c>
      <c r="J707" s="28"/>
      <c r="K707" s="28"/>
      <c r="L707" s="29"/>
    </row>
    <row r="708" spans="1:12">
      <c r="A708" s="30"/>
      <c r="B708" s="25" t="s">
        <v>343</v>
      </c>
      <c r="C708" s="31">
        <v>0</v>
      </c>
      <c r="D708" s="32">
        <v>7</v>
      </c>
      <c r="E708" s="32">
        <v>6</v>
      </c>
      <c r="F708" s="32">
        <v>49</v>
      </c>
      <c r="G708" s="31">
        <v>0</v>
      </c>
      <c r="H708" s="31">
        <v>0</v>
      </c>
      <c r="I708" s="32">
        <v>62</v>
      </c>
      <c r="J708" s="28"/>
      <c r="K708" s="28"/>
      <c r="L708" s="29"/>
    </row>
    <row r="709" spans="1:12">
      <c r="A709" s="30"/>
      <c r="B709" s="25" t="s">
        <v>344</v>
      </c>
      <c r="C709" s="31">
        <v>0</v>
      </c>
      <c r="D709" s="32">
        <v>7</v>
      </c>
      <c r="E709" s="32">
        <v>2</v>
      </c>
      <c r="F709" s="32">
        <v>48</v>
      </c>
      <c r="G709" s="31">
        <v>0</v>
      </c>
      <c r="H709" s="31">
        <v>0</v>
      </c>
      <c r="I709" s="32">
        <v>57</v>
      </c>
      <c r="J709" s="28"/>
      <c r="K709" s="28"/>
      <c r="L709" s="29"/>
    </row>
    <row r="710" spans="1:12">
      <c r="A710" s="30"/>
      <c r="B710" s="25" t="s">
        <v>345</v>
      </c>
      <c r="C710" s="31">
        <v>0</v>
      </c>
      <c r="D710" s="32">
        <v>6</v>
      </c>
      <c r="E710" s="32">
        <v>2</v>
      </c>
      <c r="F710" s="32">
        <v>43</v>
      </c>
      <c r="G710" s="31">
        <v>0</v>
      </c>
      <c r="H710" s="31">
        <v>0</v>
      </c>
      <c r="I710" s="32">
        <v>51</v>
      </c>
      <c r="J710" s="28"/>
      <c r="K710" s="28"/>
      <c r="L710" s="29"/>
    </row>
    <row r="711" spans="1:12">
      <c r="A711" s="30"/>
      <c r="B711" s="25" t="s">
        <v>346</v>
      </c>
      <c r="C711" s="31">
        <v>0</v>
      </c>
      <c r="D711" s="32">
        <v>4</v>
      </c>
      <c r="E711" s="32">
        <v>4</v>
      </c>
      <c r="F711" s="32">
        <v>47</v>
      </c>
      <c r="G711" s="31">
        <v>0</v>
      </c>
      <c r="H711" s="31">
        <v>0</v>
      </c>
      <c r="I711" s="32">
        <v>55</v>
      </c>
      <c r="J711" s="28"/>
      <c r="K711" s="28"/>
      <c r="L711" s="29"/>
    </row>
    <row r="712" spans="1:12">
      <c r="A712" s="30"/>
      <c r="B712" s="25" t="s">
        <v>347</v>
      </c>
      <c r="C712" s="31">
        <v>0</v>
      </c>
      <c r="D712" s="32">
        <v>4</v>
      </c>
      <c r="E712" s="32">
        <v>1</v>
      </c>
      <c r="F712" s="32">
        <v>33</v>
      </c>
      <c r="G712" s="31">
        <v>0</v>
      </c>
      <c r="H712" s="31">
        <v>0</v>
      </c>
      <c r="I712" s="32">
        <v>38</v>
      </c>
      <c r="J712" s="28"/>
      <c r="K712" s="28"/>
      <c r="L712" s="29"/>
    </row>
    <row r="713" spans="1:12">
      <c r="A713" s="30"/>
      <c r="B713" s="25" t="s">
        <v>348</v>
      </c>
      <c r="C713" s="31">
        <v>0</v>
      </c>
      <c r="D713" s="32">
        <v>3</v>
      </c>
      <c r="E713" s="32">
        <v>0</v>
      </c>
      <c r="F713" s="32">
        <v>43</v>
      </c>
      <c r="G713" s="31">
        <v>0</v>
      </c>
      <c r="H713" s="31">
        <v>0</v>
      </c>
      <c r="I713" s="32">
        <v>46</v>
      </c>
      <c r="J713" s="28"/>
      <c r="K713" s="28"/>
      <c r="L713" s="29"/>
    </row>
    <row r="714" spans="1:12">
      <c r="A714" s="30"/>
      <c r="B714" s="25" t="s">
        <v>349</v>
      </c>
      <c r="C714" s="31">
        <v>0</v>
      </c>
      <c r="D714" s="32">
        <v>3</v>
      </c>
      <c r="E714" s="32">
        <v>4</v>
      </c>
      <c r="F714" s="32">
        <v>49</v>
      </c>
      <c r="G714" s="31">
        <v>0</v>
      </c>
      <c r="H714" s="31">
        <v>0</v>
      </c>
      <c r="I714" s="32">
        <v>56</v>
      </c>
      <c r="J714" s="28"/>
      <c r="K714" s="28"/>
      <c r="L714" s="29"/>
    </row>
    <row r="715" spans="1:12">
      <c r="A715" s="30"/>
      <c r="B715" s="25" t="s">
        <v>350</v>
      </c>
      <c r="C715" s="31">
        <v>0</v>
      </c>
      <c r="D715" s="32">
        <v>1</v>
      </c>
      <c r="E715" s="32">
        <v>3</v>
      </c>
      <c r="F715" s="32">
        <v>44</v>
      </c>
      <c r="G715" s="31">
        <v>0</v>
      </c>
      <c r="H715" s="31">
        <v>0</v>
      </c>
      <c r="I715" s="32">
        <v>48</v>
      </c>
      <c r="J715" s="28"/>
      <c r="K715" s="28"/>
      <c r="L715" s="29"/>
    </row>
    <row r="716" spans="1:12">
      <c r="A716" s="30"/>
      <c r="B716" s="25" t="s">
        <v>351</v>
      </c>
      <c r="C716" s="31">
        <v>0</v>
      </c>
      <c r="D716" s="32">
        <v>2</v>
      </c>
      <c r="E716" s="32">
        <v>4</v>
      </c>
      <c r="F716" s="32">
        <v>40</v>
      </c>
      <c r="G716" s="31">
        <v>0</v>
      </c>
      <c r="H716" s="31">
        <v>0</v>
      </c>
      <c r="I716" s="32">
        <v>46</v>
      </c>
      <c r="J716" s="28"/>
      <c r="K716" s="28"/>
      <c r="L716" s="29"/>
    </row>
    <row r="717" spans="1:12">
      <c r="A717" s="30"/>
      <c r="B717" s="25" t="s">
        <v>352</v>
      </c>
      <c r="C717" s="31">
        <v>0</v>
      </c>
      <c r="D717" s="32">
        <v>3</v>
      </c>
      <c r="E717" s="32">
        <v>1</v>
      </c>
      <c r="F717" s="32">
        <v>18</v>
      </c>
      <c r="G717" s="31">
        <v>0</v>
      </c>
      <c r="H717" s="31">
        <v>0</v>
      </c>
      <c r="I717" s="32">
        <v>22</v>
      </c>
      <c r="J717" s="28"/>
      <c r="K717" s="28"/>
      <c r="L717" s="29"/>
    </row>
    <row r="718" spans="1:12">
      <c r="A718" s="30"/>
      <c r="B718" s="25" t="s">
        <v>353</v>
      </c>
      <c r="C718" s="31">
        <v>0</v>
      </c>
      <c r="D718" s="32">
        <v>2</v>
      </c>
      <c r="E718" s="32">
        <v>4</v>
      </c>
      <c r="F718" s="32">
        <v>16</v>
      </c>
      <c r="G718" s="31">
        <v>0</v>
      </c>
      <c r="H718" s="31">
        <v>0</v>
      </c>
      <c r="I718" s="32">
        <v>22</v>
      </c>
      <c r="J718" s="28"/>
      <c r="K718" s="28"/>
      <c r="L718" s="29"/>
    </row>
    <row r="719" spans="1:12">
      <c r="A719" s="30"/>
      <c r="B719" s="25" t="s">
        <v>354</v>
      </c>
      <c r="C719" s="31">
        <v>0</v>
      </c>
      <c r="D719" s="32">
        <v>2</v>
      </c>
      <c r="E719" s="32">
        <v>3</v>
      </c>
      <c r="F719" s="32">
        <v>32</v>
      </c>
      <c r="G719" s="31">
        <v>0</v>
      </c>
      <c r="H719" s="31">
        <v>0</v>
      </c>
      <c r="I719" s="32">
        <v>37</v>
      </c>
      <c r="J719" s="28"/>
      <c r="K719" s="28"/>
      <c r="L719" s="29"/>
    </row>
    <row r="720" spans="1:12">
      <c r="A720" s="30"/>
      <c r="B720" s="25" t="s">
        <v>355</v>
      </c>
      <c r="C720" s="31">
        <v>0</v>
      </c>
      <c r="D720" s="32">
        <v>8</v>
      </c>
      <c r="E720" s="32">
        <v>5</v>
      </c>
      <c r="F720" s="32">
        <v>45</v>
      </c>
      <c r="G720" s="31">
        <v>0</v>
      </c>
      <c r="H720" s="31">
        <v>0</v>
      </c>
      <c r="I720" s="32">
        <v>58</v>
      </c>
      <c r="J720" s="28"/>
      <c r="K720" s="28"/>
      <c r="L720" s="29"/>
    </row>
    <row r="721" spans="1:12">
      <c r="A721" s="30"/>
      <c r="B721" s="25" t="s">
        <v>356</v>
      </c>
      <c r="C721" s="31">
        <v>0</v>
      </c>
      <c r="D721" s="32">
        <v>5</v>
      </c>
      <c r="E721" s="32">
        <v>1</v>
      </c>
      <c r="F721" s="32">
        <v>36</v>
      </c>
      <c r="G721" s="31">
        <v>0</v>
      </c>
      <c r="H721" s="31">
        <v>0</v>
      </c>
      <c r="I721" s="32">
        <v>42</v>
      </c>
      <c r="J721" s="28"/>
      <c r="K721" s="28"/>
      <c r="L721" s="29"/>
    </row>
    <row r="722" spans="1:12">
      <c r="A722" s="30"/>
      <c r="B722" s="25" t="s">
        <v>357</v>
      </c>
      <c r="C722" s="31">
        <v>0</v>
      </c>
      <c r="D722" s="32">
        <v>5</v>
      </c>
      <c r="E722" s="32">
        <v>2</v>
      </c>
      <c r="F722" s="32">
        <v>28</v>
      </c>
      <c r="G722" s="31">
        <v>0</v>
      </c>
      <c r="H722" s="31">
        <v>0</v>
      </c>
      <c r="I722" s="32">
        <v>35</v>
      </c>
      <c r="J722" s="28"/>
      <c r="K722" s="28"/>
      <c r="L722" s="29"/>
    </row>
    <row r="723" spans="1:12">
      <c r="A723" s="30"/>
      <c r="B723" s="25" t="s">
        <v>358</v>
      </c>
      <c r="C723" s="31">
        <v>0</v>
      </c>
      <c r="D723" s="32">
        <v>7</v>
      </c>
      <c r="E723" s="32">
        <v>0</v>
      </c>
      <c r="F723" s="32">
        <v>32</v>
      </c>
      <c r="G723" s="31">
        <v>0</v>
      </c>
      <c r="H723" s="31">
        <v>0</v>
      </c>
      <c r="I723" s="32">
        <v>39</v>
      </c>
    </row>
    <row r="724" spans="1:12">
      <c r="A724" s="30"/>
      <c r="B724" s="25" t="s">
        <v>359</v>
      </c>
      <c r="C724" s="31">
        <v>0</v>
      </c>
      <c r="D724" s="32">
        <v>7</v>
      </c>
      <c r="E724" s="32">
        <v>3</v>
      </c>
      <c r="F724" s="32">
        <v>42</v>
      </c>
      <c r="G724" s="31">
        <v>0</v>
      </c>
      <c r="H724" s="31">
        <v>0</v>
      </c>
      <c r="I724" s="32">
        <v>52</v>
      </c>
    </row>
    <row r="725" spans="1:12">
      <c r="A725" s="30"/>
      <c r="B725" s="25" t="s">
        <v>360</v>
      </c>
      <c r="C725" s="31">
        <v>0</v>
      </c>
      <c r="D725" s="32">
        <v>2</v>
      </c>
      <c r="E725" s="32">
        <v>1</v>
      </c>
      <c r="F725" s="32">
        <v>49</v>
      </c>
      <c r="G725" s="31">
        <v>0</v>
      </c>
      <c r="H725" s="31">
        <v>0</v>
      </c>
      <c r="I725" s="32">
        <v>52</v>
      </c>
    </row>
    <row r="726" spans="1:12">
      <c r="A726" s="30"/>
      <c r="B726" s="25" t="s">
        <v>361</v>
      </c>
      <c r="C726" s="31">
        <v>0</v>
      </c>
      <c r="D726" s="32">
        <v>11</v>
      </c>
      <c r="E726" s="32">
        <v>6</v>
      </c>
      <c r="F726" s="32">
        <v>49</v>
      </c>
      <c r="G726" s="31">
        <v>0</v>
      </c>
      <c r="H726" s="31">
        <v>0</v>
      </c>
      <c r="I726" s="32">
        <v>66</v>
      </c>
    </row>
    <row r="727" spans="1:12">
      <c r="A727" s="30"/>
      <c r="B727" s="25" t="s">
        <v>362</v>
      </c>
      <c r="C727" s="31">
        <v>0</v>
      </c>
      <c r="D727" s="32">
        <v>9</v>
      </c>
      <c r="E727" s="32">
        <v>6</v>
      </c>
      <c r="F727" s="32">
        <v>41</v>
      </c>
      <c r="G727" s="31">
        <v>0</v>
      </c>
      <c r="H727" s="31">
        <v>0</v>
      </c>
      <c r="I727" s="32">
        <v>56</v>
      </c>
    </row>
    <row r="728" spans="1:12">
      <c r="A728" s="30"/>
      <c r="B728" s="25" t="s">
        <v>363</v>
      </c>
      <c r="C728" s="31">
        <v>0</v>
      </c>
      <c r="D728" s="32">
        <v>10</v>
      </c>
      <c r="E728" s="32">
        <v>6</v>
      </c>
      <c r="F728" s="32">
        <v>49</v>
      </c>
      <c r="G728" s="31">
        <v>0</v>
      </c>
      <c r="H728" s="31">
        <v>0</v>
      </c>
      <c r="I728" s="32">
        <v>65</v>
      </c>
    </row>
    <row r="729" spans="1:12">
      <c r="A729" s="30"/>
      <c r="B729" s="25" t="s">
        <v>364</v>
      </c>
      <c r="C729" s="31">
        <v>0</v>
      </c>
      <c r="D729" s="32">
        <v>9</v>
      </c>
      <c r="E729" s="32">
        <v>9</v>
      </c>
      <c r="F729" s="32">
        <v>38</v>
      </c>
      <c r="G729" s="31">
        <v>0</v>
      </c>
      <c r="H729" s="31">
        <v>0</v>
      </c>
      <c r="I729" s="32">
        <v>56</v>
      </c>
    </row>
    <row r="730" spans="1:12">
      <c r="A730" s="30"/>
      <c r="B730" s="25" t="s">
        <v>365</v>
      </c>
      <c r="C730" s="31">
        <v>0</v>
      </c>
      <c r="D730" s="32">
        <v>8</v>
      </c>
      <c r="E730" s="32">
        <v>3</v>
      </c>
      <c r="F730" s="32">
        <v>53</v>
      </c>
      <c r="G730" s="31">
        <v>0</v>
      </c>
      <c r="H730" s="31">
        <v>0</v>
      </c>
      <c r="I730" s="32">
        <v>64</v>
      </c>
    </row>
    <row r="731" spans="1:12">
      <c r="A731" s="30"/>
      <c r="B731" s="25" t="s">
        <v>366</v>
      </c>
      <c r="C731" s="31">
        <v>0</v>
      </c>
      <c r="D731" s="32">
        <v>8</v>
      </c>
      <c r="E731" s="32">
        <v>4</v>
      </c>
      <c r="F731" s="32">
        <v>43</v>
      </c>
      <c r="G731" s="31">
        <v>0</v>
      </c>
      <c r="H731" s="31">
        <v>0</v>
      </c>
      <c r="I731" s="32">
        <v>55</v>
      </c>
    </row>
    <row r="732" spans="1:12">
      <c r="A732" s="30"/>
      <c r="B732" s="25" t="s">
        <v>367</v>
      </c>
      <c r="C732" s="31">
        <v>0</v>
      </c>
      <c r="D732" s="32">
        <v>5</v>
      </c>
      <c r="E732" s="32">
        <v>5</v>
      </c>
      <c r="F732" s="32">
        <v>37</v>
      </c>
      <c r="G732" s="31">
        <v>0</v>
      </c>
      <c r="H732" s="31">
        <v>0</v>
      </c>
      <c r="I732" s="32">
        <v>47</v>
      </c>
    </row>
    <row r="733" spans="1:12">
      <c r="A733" s="30"/>
      <c r="B733" s="25" t="s">
        <v>368</v>
      </c>
      <c r="C733" s="31">
        <v>0</v>
      </c>
      <c r="D733" s="32">
        <v>3</v>
      </c>
      <c r="E733" s="32">
        <v>10</v>
      </c>
      <c r="F733" s="32">
        <v>48</v>
      </c>
      <c r="G733" s="31">
        <v>0</v>
      </c>
      <c r="H733" s="31">
        <v>0</v>
      </c>
      <c r="I733" s="32">
        <v>61</v>
      </c>
    </row>
    <row r="734" spans="1:12">
      <c r="A734" s="30"/>
      <c r="B734" s="25" t="s">
        <v>369</v>
      </c>
      <c r="C734" s="31">
        <v>0</v>
      </c>
      <c r="D734" s="32">
        <v>5</v>
      </c>
      <c r="E734" s="32">
        <v>7</v>
      </c>
      <c r="F734" s="32">
        <v>39</v>
      </c>
      <c r="G734" s="31">
        <v>0</v>
      </c>
      <c r="H734" s="31">
        <v>0</v>
      </c>
      <c r="I734" s="32">
        <v>51</v>
      </c>
    </row>
    <row r="735" spans="1:12">
      <c r="A735" s="30"/>
      <c r="B735" s="25" t="s">
        <v>370</v>
      </c>
      <c r="C735" s="31">
        <v>0</v>
      </c>
      <c r="D735" s="32">
        <v>5</v>
      </c>
      <c r="E735" s="32">
        <v>7</v>
      </c>
      <c r="F735" s="32">
        <v>31</v>
      </c>
      <c r="G735" s="31">
        <v>0</v>
      </c>
      <c r="H735" s="31">
        <v>0</v>
      </c>
      <c r="I735" s="32">
        <v>43</v>
      </c>
    </row>
    <row r="736" spans="1:12">
      <c r="A736" s="30"/>
      <c r="B736" s="25" t="s">
        <v>371</v>
      </c>
      <c r="C736" s="31">
        <v>0</v>
      </c>
      <c r="D736" s="32">
        <v>7</v>
      </c>
      <c r="E736" s="32">
        <v>6</v>
      </c>
      <c r="F736" s="32">
        <v>44</v>
      </c>
      <c r="G736" s="31">
        <v>0</v>
      </c>
      <c r="H736" s="31">
        <v>0</v>
      </c>
      <c r="I736" s="32">
        <v>57</v>
      </c>
    </row>
    <row r="737" spans="1:9">
      <c r="A737" s="30"/>
      <c r="B737" s="25" t="s">
        <v>372</v>
      </c>
      <c r="C737" s="31">
        <v>0</v>
      </c>
      <c r="D737" s="32">
        <v>6</v>
      </c>
      <c r="E737" s="32">
        <v>6</v>
      </c>
      <c r="F737" s="32">
        <v>64</v>
      </c>
      <c r="G737" s="31">
        <v>0</v>
      </c>
      <c r="H737" s="31">
        <v>0</v>
      </c>
      <c r="I737" s="32">
        <v>76</v>
      </c>
    </row>
    <row r="738" spans="1:9">
      <c r="A738" s="30"/>
      <c r="B738" s="25" t="s">
        <v>373</v>
      </c>
      <c r="C738" s="31">
        <v>0</v>
      </c>
      <c r="D738" s="32">
        <v>6</v>
      </c>
      <c r="E738" s="32">
        <v>7</v>
      </c>
      <c r="F738" s="32">
        <v>62</v>
      </c>
      <c r="G738" s="31">
        <v>0</v>
      </c>
      <c r="H738" s="31">
        <v>0</v>
      </c>
      <c r="I738" s="32">
        <v>75</v>
      </c>
    </row>
    <row r="739" spans="1:9">
      <c r="A739" s="30"/>
      <c r="B739" s="25" t="s">
        <v>374</v>
      </c>
      <c r="C739" s="31">
        <v>0</v>
      </c>
      <c r="D739" s="32">
        <v>12</v>
      </c>
      <c r="E739" s="32">
        <v>7</v>
      </c>
      <c r="F739" s="32">
        <v>50</v>
      </c>
      <c r="G739" s="31">
        <v>0</v>
      </c>
      <c r="H739" s="31">
        <v>0</v>
      </c>
      <c r="I739" s="32">
        <v>69</v>
      </c>
    </row>
    <row r="740" spans="1:9">
      <c r="A740" s="30"/>
      <c r="B740" s="25" t="s">
        <v>375</v>
      </c>
      <c r="C740" s="31">
        <v>0</v>
      </c>
      <c r="D740" s="32">
        <v>7</v>
      </c>
      <c r="E740" s="32">
        <v>9</v>
      </c>
      <c r="F740" s="32">
        <v>35</v>
      </c>
      <c r="G740" s="31">
        <v>0</v>
      </c>
      <c r="H740" s="31">
        <v>0</v>
      </c>
      <c r="I740" s="32">
        <v>51</v>
      </c>
    </row>
    <row r="741" spans="1:9">
      <c r="A741" s="30"/>
      <c r="B741" s="25" t="s">
        <v>376</v>
      </c>
      <c r="C741" s="31">
        <v>0</v>
      </c>
      <c r="D741" s="32">
        <v>9</v>
      </c>
      <c r="E741" s="32">
        <v>13</v>
      </c>
      <c r="F741" s="32">
        <v>37</v>
      </c>
      <c r="G741" s="31">
        <v>0</v>
      </c>
      <c r="H741" s="31">
        <v>0</v>
      </c>
      <c r="I741" s="32">
        <v>59</v>
      </c>
    </row>
    <row r="742" spans="1:9">
      <c r="A742" s="30"/>
      <c r="B742" s="25" t="s">
        <v>377</v>
      </c>
      <c r="C742" s="31">
        <v>0</v>
      </c>
      <c r="D742" s="32">
        <v>11</v>
      </c>
      <c r="E742" s="32">
        <v>6</v>
      </c>
      <c r="F742" s="32">
        <v>48</v>
      </c>
      <c r="G742" s="31">
        <v>0</v>
      </c>
      <c r="H742" s="31">
        <v>0</v>
      </c>
      <c r="I742" s="32">
        <v>65</v>
      </c>
    </row>
    <row r="743" spans="1:9">
      <c r="A743" s="30"/>
      <c r="B743" s="25" t="s">
        <v>378</v>
      </c>
      <c r="C743" s="31">
        <v>0</v>
      </c>
      <c r="D743" s="32">
        <v>7</v>
      </c>
      <c r="E743" s="32">
        <v>6</v>
      </c>
      <c r="F743" s="32">
        <v>46</v>
      </c>
      <c r="G743" s="31">
        <v>0</v>
      </c>
      <c r="H743" s="31">
        <v>0</v>
      </c>
      <c r="I743" s="32">
        <v>59</v>
      </c>
    </row>
    <row r="744" spans="1:9">
      <c r="A744" s="30"/>
      <c r="B744" s="25" t="s">
        <v>379</v>
      </c>
      <c r="C744" s="31">
        <v>0</v>
      </c>
      <c r="D744" s="32">
        <v>5</v>
      </c>
      <c r="E744" s="32">
        <v>4</v>
      </c>
      <c r="F744" s="32">
        <v>38</v>
      </c>
      <c r="G744" s="31">
        <v>0</v>
      </c>
      <c r="H744" s="31">
        <v>0</v>
      </c>
      <c r="I744" s="32">
        <v>47</v>
      </c>
    </row>
    <row r="745" spans="1:9">
      <c r="A745" s="30"/>
      <c r="B745" s="25" t="s">
        <v>380</v>
      </c>
      <c r="C745" s="31">
        <v>0</v>
      </c>
      <c r="D745" s="32">
        <v>4</v>
      </c>
      <c r="E745" s="32">
        <v>6</v>
      </c>
      <c r="F745" s="32">
        <v>50</v>
      </c>
      <c r="G745" s="31">
        <v>0</v>
      </c>
      <c r="H745" s="31">
        <v>0</v>
      </c>
      <c r="I745" s="32">
        <v>60</v>
      </c>
    </row>
    <row r="746" spans="1:9">
      <c r="A746" s="30"/>
      <c r="B746" s="25" t="s">
        <v>381</v>
      </c>
      <c r="C746" s="31">
        <v>0</v>
      </c>
      <c r="D746" s="32">
        <v>6</v>
      </c>
      <c r="E746" s="32">
        <v>10</v>
      </c>
      <c r="F746" s="32">
        <v>43</v>
      </c>
      <c r="G746" s="31">
        <v>0</v>
      </c>
      <c r="H746" s="31">
        <v>0</v>
      </c>
      <c r="I746" s="32">
        <v>59</v>
      </c>
    </row>
    <row r="747" spans="1:9">
      <c r="A747" s="30"/>
      <c r="B747" s="25" t="s">
        <v>382</v>
      </c>
      <c r="C747" s="31">
        <v>0</v>
      </c>
      <c r="D747" s="32">
        <v>8</v>
      </c>
      <c r="E747" s="32">
        <v>6</v>
      </c>
      <c r="F747" s="32">
        <v>45</v>
      </c>
      <c r="G747" s="31">
        <v>0</v>
      </c>
      <c r="H747" s="31">
        <v>0</v>
      </c>
      <c r="I747" s="32">
        <v>59</v>
      </c>
    </row>
    <row r="748" spans="1:9">
      <c r="A748" s="30"/>
      <c r="B748" s="25" t="s">
        <v>383</v>
      </c>
      <c r="C748" s="31">
        <v>0</v>
      </c>
      <c r="D748" s="32">
        <v>7</v>
      </c>
      <c r="E748" s="32">
        <v>3</v>
      </c>
      <c r="F748" s="32">
        <v>44</v>
      </c>
      <c r="G748" s="31">
        <v>0</v>
      </c>
      <c r="H748" s="31">
        <v>0</v>
      </c>
      <c r="I748" s="32">
        <v>54</v>
      </c>
    </row>
    <row r="749" spans="1:9">
      <c r="A749" s="30"/>
      <c r="B749" s="25" t="s">
        <v>384</v>
      </c>
      <c r="C749" s="31">
        <v>0</v>
      </c>
      <c r="D749" s="32">
        <v>6</v>
      </c>
      <c r="E749" s="32">
        <v>4</v>
      </c>
      <c r="F749" s="32">
        <v>53</v>
      </c>
      <c r="G749" s="31">
        <v>0</v>
      </c>
      <c r="H749" s="31">
        <v>0</v>
      </c>
      <c r="I749" s="32">
        <v>63</v>
      </c>
    </row>
    <row r="750" spans="1:9">
      <c r="A750" s="30"/>
      <c r="B750" s="25" t="s">
        <v>385</v>
      </c>
      <c r="C750" s="31">
        <v>0</v>
      </c>
      <c r="D750" s="32">
        <v>5</v>
      </c>
      <c r="E750" s="32">
        <v>4</v>
      </c>
      <c r="F750" s="32">
        <v>51</v>
      </c>
      <c r="G750" s="31">
        <v>0</v>
      </c>
      <c r="H750" s="31">
        <v>0</v>
      </c>
      <c r="I750" s="32">
        <v>60</v>
      </c>
    </row>
    <row r="751" spans="1:9">
      <c r="A751" s="30"/>
      <c r="B751" s="25" t="s">
        <v>386</v>
      </c>
      <c r="C751" s="31">
        <v>0</v>
      </c>
      <c r="D751" s="32">
        <v>5</v>
      </c>
      <c r="E751" s="32">
        <v>4</v>
      </c>
      <c r="F751" s="32">
        <v>40</v>
      </c>
      <c r="G751" s="31">
        <v>0</v>
      </c>
      <c r="H751" s="31">
        <v>0</v>
      </c>
      <c r="I751" s="32">
        <v>49</v>
      </c>
    </row>
    <row r="752" spans="1:9">
      <c r="A752" s="30"/>
      <c r="B752" s="25" t="s">
        <v>387</v>
      </c>
      <c r="C752" s="31">
        <v>0</v>
      </c>
      <c r="D752" s="32">
        <v>5</v>
      </c>
      <c r="E752" s="32">
        <v>2</v>
      </c>
      <c r="F752" s="32">
        <v>33</v>
      </c>
      <c r="G752" s="31">
        <v>0</v>
      </c>
      <c r="H752" s="31">
        <v>0</v>
      </c>
      <c r="I752" s="32">
        <v>40</v>
      </c>
    </row>
    <row r="753" spans="1:9">
      <c r="A753" s="30"/>
      <c r="B753" s="25" t="s">
        <v>388</v>
      </c>
      <c r="C753" s="31">
        <v>0</v>
      </c>
      <c r="D753" s="32">
        <v>6</v>
      </c>
      <c r="E753" s="32">
        <v>1</v>
      </c>
      <c r="F753" s="32">
        <v>39</v>
      </c>
      <c r="G753" s="31">
        <v>0</v>
      </c>
      <c r="H753" s="31">
        <v>0</v>
      </c>
      <c r="I753" s="32">
        <v>46</v>
      </c>
    </row>
    <row r="754" spans="1:9">
      <c r="A754" s="30"/>
      <c r="B754" s="25" t="s">
        <v>389</v>
      </c>
      <c r="C754" s="31">
        <v>0</v>
      </c>
      <c r="D754" s="32">
        <v>3</v>
      </c>
      <c r="E754" s="32">
        <v>4</v>
      </c>
      <c r="F754" s="32">
        <v>51</v>
      </c>
      <c r="G754" s="31">
        <v>0</v>
      </c>
      <c r="H754" s="31">
        <v>0</v>
      </c>
      <c r="I754" s="32">
        <v>58</v>
      </c>
    </row>
    <row r="755" spans="1:9">
      <c r="B755" s="25" t="s">
        <v>390</v>
      </c>
      <c r="C755" s="31">
        <v>0</v>
      </c>
      <c r="D755" s="32">
        <v>6</v>
      </c>
      <c r="E755" s="32">
        <v>5</v>
      </c>
      <c r="F755" s="32">
        <v>53</v>
      </c>
      <c r="G755" s="31">
        <v>0</v>
      </c>
      <c r="H755" s="31">
        <v>0</v>
      </c>
      <c r="I755" s="32">
        <v>64</v>
      </c>
    </row>
    <row r="756" spans="1:9">
      <c r="B756" s="25" t="s">
        <v>391</v>
      </c>
      <c r="C756" s="31">
        <v>0</v>
      </c>
      <c r="D756" s="32">
        <v>6</v>
      </c>
      <c r="E756" s="32">
        <v>8</v>
      </c>
      <c r="F756" s="32">
        <v>61</v>
      </c>
      <c r="G756" s="31">
        <v>0</v>
      </c>
      <c r="H756" s="31">
        <v>0</v>
      </c>
      <c r="I756" s="32">
        <v>75</v>
      </c>
    </row>
    <row r="757" spans="1:9">
      <c r="B757" s="25" t="s">
        <v>392</v>
      </c>
      <c r="C757" s="31">
        <v>0</v>
      </c>
      <c r="D757" s="32">
        <v>9</v>
      </c>
      <c r="E757" s="32">
        <v>4</v>
      </c>
      <c r="F757" s="32">
        <v>46</v>
      </c>
      <c r="G757" s="31">
        <v>0</v>
      </c>
      <c r="H757" s="31">
        <v>0</v>
      </c>
      <c r="I757" s="32">
        <v>59</v>
      </c>
    </row>
    <row r="758" spans="1:9">
      <c r="B758" s="25" t="s">
        <v>393</v>
      </c>
      <c r="C758" s="31">
        <v>0</v>
      </c>
      <c r="D758" s="32">
        <v>8</v>
      </c>
      <c r="E758" s="32">
        <v>4</v>
      </c>
      <c r="F758" s="32">
        <v>42</v>
      </c>
      <c r="G758" s="31">
        <v>0</v>
      </c>
      <c r="H758" s="31">
        <v>0</v>
      </c>
      <c r="I758" s="32">
        <v>54</v>
      </c>
    </row>
    <row r="759" spans="1:9">
      <c r="B759" s="25" t="s">
        <v>394</v>
      </c>
      <c r="C759" s="31">
        <v>0</v>
      </c>
      <c r="D759" s="32">
        <v>8</v>
      </c>
      <c r="E759" s="32">
        <v>4</v>
      </c>
      <c r="F759" s="32">
        <v>42</v>
      </c>
      <c r="G759" s="31">
        <v>0</v>
      </c>
      <c r="H759" s="31">
        <v>0</v>
      </c>
      <c r="I759" s="32">
        <v>54</v>
      </c>
    </row>
    <row r="760" spans="1:9">
      <c r="B760" s="25" t="s">
        <v>395</v>
      </c>
      <c r="C760" s="31">
        <v>0</v>
      </c>
      <c r="D760" s="32">
        <v>9</v>
      </c>
      <c r="E760" s="32">
        <v>4</v>
      </c>
      <c r="F760" s="32">
        <v>14</v>
      </c>
      <c r="G760" s="31">
        <v>0</v>
      </c>
      <c r="H760" s="31">
        <v>0</v>
      </c>
      <c r="I760" s="32">
        <v>27</v>
      </c>
    </row>
    <row r="761" spans="1:9">
      <c r="B761" s="25" t="s">
        <v>396</v>
      </c>
      <c r="C761" s="31">
        <v>0</v>
      </c>
      <c r="D761" s="32">
        <v>11</v>
      </c>
      <c r="E761" s="32">
        <v>1</v>
      </c>
      <c r="F761" s="32">
        <v>27</v>
      </c>
      <c r="G761" s="31">
        <v>0</v>
      </c>
      <c r="H761" s="31">
        <v>0</v>
      </c>
      <c r="I761" s="32">
        <v>39</v>
      </c>
    </row>
    <row r="762" spans="1:9">
      <c r="B762" s="25" t="s">
        <v>397</v>
      </c>
      <c r="C762" s="31">
        <v>0</v>
      </c>
      <c r="D762" s="32">
        <v>8</v>
      </c>
      <c r="E762" s="32">
        <v>0</v>
      </c>
      <c r="F762" s="32">
        <v>27</v>
      </c>
      <c r="G762" s="31">
        <v>0</v>
      </c>
      <c r="H762" s="31">
        <v>0</v>
      </c>
      <c r="I762" s="32">
        <v>35</v>
      </c>
    </row>
    <row r="763" spans="1:9">
      <c r="B763" s="25" t="s">
        <v>398</v>
      </c>
      <c r="C763" s="31">
        <v>0</v>
      </c>
      <c r="D763" s="32">
        <v>4</v>
      </c>
      <c r="E763" s="32">
        <v>4</v>
      </c>
      <c r="F763" s="32">
        <v>51</v>
      </c>
      <c r="G763" s="31">
        <v>0</v>
      </c>
      <c r="H763" s="31">
        <v>0</v>
      </c>
      <c r="I763" s="32">
        <v>59</v>
      </c>
    </row>
    <row r="764" spans="1:9">
      <c r="B764" s="25" t="s">
        <v>399</v>
      </c>
      <c r="C764" s="31">
        <v>0</v>
      </c>
      <c r="D764" s="32">
        <v>6</v>
      </c>
      <c r="E764" s="32">
        <v>5</v>
      </c>
      <c r="F764" s="32">
        <v>31</v>
      </c>
      <c r="G764" s="31">
        <v>0</v>
      </c>
      <c r="H764" s="31">
        <v>0</v>
      </c>
      <c r="I764" s="32">
        <v>42</v>
      </c>
    </row>
    <row r="765" spans="1:9">
      <c r="B765" s="25" t="s">
        <v>400</v>
      </c>
      <c r="C765" s="31">
        <v>0</v>
      </c>
      <c r="D765" s="32">
        <v>4</v>
      </c>
      <c r="E765" s="32">
        <v>4</v>
      </c>
      <c r="F765" s="32">
        <v>25</v>
      </c>
      <c r="G765" s="31">
        <v>0</v>
      </c>
      <c r="H765" s="31">
        <v>0</v>
      </c>
      <c r="I765" s="32">
        <v>33</v>
      </c>
    </row>
    <row r="766" spans="1:9">
      <c r="B766" s="25" t="s">
        <v>401</v>
      </c>
      <c r="C766" s="31">
        <v>0</v>
      </c>
      <c r="D766" s="32">
        <v>4</v>
      </c>
      <c r="E766" s="32">
        <v>2</v>
      </c>
      <c r="F766" s="32">
        <v>32</v>
      </c>
      <c r="G766" s="31">
        <v>0</v>
      </c>
      <c r="H766" s="31">
        <v>0</v>
      </c>
      <c r="I766" s="32">
        <v>38</v>
      </c>
    </row>
    <row r="767" spans="1:9">
      <c r="B767" s="25" t="s">
        <v>402</v>
      </c>
      <c r="C767" s="31">
        <v>0</v>
      </c>
      <c r="D767" s="32">
        <v>5</v>
      </c>
      <c r="E767" s="32">
        <v>1</v>
      </c>
      <c r="F767" s="32">
        <v>29</v>
      </c>
      <c r="G767" s="31">
        <v>0</v>
      </c>
      <c r="H767" s="31">
        <v>0</v>
      </c>
      <c r="I767" s="32">
        <v>35</v>
      </c>
    </row>
    <row r="768" spans="1:9">
      <c r="B768" s="25" t="s">
        <v>403</v>
      </c>
      <c r="C768" s="31">
        <v>0</v>
      </c>
      <c r="D768" s="32">
        <v>8</v>
      </c>
      <c r="E768" s="32">
        <v>3</v>
      </c>
      <c r="F768" s="32">
        <v>30</v>
      </c>
      <c r="G768" s="31">
        <v>0</v>
      </c>
      <c r="H768" s="31">
        <v>0</v>
      </c>
      <c r="I768" s="32">
        <v>41</v>
      </c>
    </row>
    <row r="769" spans="2:9">
      <c r="B769" s="25" t="s">
        <v>404</v>
      </c>
      <c r="C769" s="31">
        <v>0</v>
      </c>
      <c r="D769" s="32">
        <v>6</v>
      </c>
      <c r="E769" s="32">
        <v>4</v>
      </c>
      <c r="F769" s="32">
        <v>23</v>
      </c>
      <c r="G769" s="31">
        <v>0</v>
      </c>
      <c r="H769" s="31">
        <v>0</v>
      </c>
      <c r="I769" s="32">
        <v>33</v>
      </c>
    </row>
    <row r="770" spans="2:9">
      <c r="B770" s="25" t="s">
        <v>405</v>
      </c>
      <c r="C770" s="31">
        <v>0</v>
      </c>
      <c r="D770" s="32">
        <v>4</v>
      </c>
      <c r="E770" s="32">
        <v>3</v>
      </c>
      <c r="F770" s="32">
        <v>21</v>
      </c>
      <c r="G770" s="31">
        <v>0</v>
      </c>
      <c r="H770" s="31">
        <v>0</v>
      </c>
      <c r="I770" s="32">
        <v>28</v>
      </c>
    </row>
    <row r="771" spans="2:9">
      <c r="B771" s="25" t="s">
        <v>406</v>
      </c>
      <c r="C771" s="31">
        <v>0</v>
      </c>
      <c r="D771" s="32">
        <v>4</v>
      </c>
      <c r="E771" s="32">
        <v>3</v>
      </c>
      <c r="F771" s="32">
        <v>21</v>
      </c>
      <c r="G771" s="31">
        <v>0</v>
      </c>
      <c r="H771" s="31">
        <v>0</v>
      </c>
      <c r="I771" s="32">
        <v>28</v>
      </c>
    </row>
    <row r="772" spans="2:9">
      <c r="B772" s="25" t="s">
        <v>407</v>
      </c>
      <c r="C772" s="31">
        <v>0</v>
      </c>
      <c r="D772" s="32">
        <v>5</v>
      </c>
      <c r="E772" s="32">
        <v>3</v>
      </c>
      <c r="F772" s="32">
        <v>13</v>
      </c>
      <c r="G772" s="31">
        <v>0</v>
      </c>
      <c r="H772" s="31">
        <v>0</v>
      </c>
      <c r="I772" s="32">
        <v>21</v>
      </c>
    </row>
    <row r="773" spans="2:9">
      <c r="B773" s="25" t="s">
        <v>408</v>
      </c>
      <c r="C773" s="31">
        <v>0</v>
      </c>
      <c r="D773" s="32">
        <v>3</v>
      </c>
      <c r="E773" s="32">
        <v>3</v>
      </c>
      <c r="F773" s="32">
        <v>29</v>
      </c>
      <c r="G773" s="31">
        <v>0</v>
      </c>
      <c r="H773" s="31">
        <v>0</v>
      </c>
      <c r="I773" s="32">
        <v>35</v>
      </c>
    </row>
    <row r="774" spans="2:9">
      <c r="B774" s="25" t="s">
        <v>409</v>
      </c>
      <c r="C774" s="31">
        <v>0</v>
      </c>
      <c r="D774" s="32">
        <v>8</v>
      </c>
      <c r="E774" s="32">
        <v>4</v>
      </c>
      <c r="F774" s="32">
        <v>32</v>
      </c>
      <c r="G774" s="31">
        <v>0</v>
      </c>
      <c r="H774" s="31">
        <v>0</v>
      </c>
      <c r="I774" s="32">
        <v>44</v>
      </c>
    </row>
    <row r="775" spans="2:9">
      <c r="B775" s="25" t="s">
        <v>410</v>
      </c>
      <c r="C775" s="31">
        <v>0</v>
      </c>
      <c r="D775" s="32">
        <v>6</v>
      </c>
      <c r="E775" s="32">
        <v>3</v>
      </c>
      <c r="F775" s="32">
        <v>34</v>
      </c>
      <c r="G775" s="31">
        <v>0</v>
      </c>
      <c r="H775" s="31">
        <v>0</v>
      </c>
      <c r="I775" s="32">
        <v>43</v>
      </c>
    </row>
    <row r="776" spans="2:9">
      <c r="B776" s="25" t="s">
        <v>411</v>
      </c>
      <c r="C776" s="31">
        <v>0</v>
      </c>
      <c r="D776" s="32">
        <v>7</v>
      </c>
      <c r="E776" s="32">
        <v>3</v>
      </c>
      <c r="F776" s="32">
        <v>25</v>
      </c>
      <c r="G776" s="31">
        <v>0</v>
      </c>
      <c r="H776" s="31">
        <v>0</v>
      </c>
      <c r="I776" s="32">
        <v>35</v>
      </c>
    </row>
    <row r="777" spans="2:9">
      <c r="B777" s="25" t="s">
        <v>412</v>
      </c>
      <c r="C777" s="31">
        <v>0</v>
      </c>
      <c r="D777" s="32">
        <v>4</v>
      </c>
      <c r="E777" s="32">
        <v>3</v>
      </c>
      <c r="F777" s="32">
        <v>40</v>
      </c>
      <c r="G777" s="31">
        <v>0</v>
      </c>
      <c r="H777" s="31">
        <v>0</v>
      </c>
      <c r="I777" s="32">
        <v>47</v>
      </c>
    </row>
    <row r="778" spans="2:9">
      <c r="B778" s="25" t="s">
        <v>413</v>
      </c>
      <c r="C778" s="31">
        <v>0</v>
      </c>
      <c r="D778" s="32">
        <v>3</v>
      </c>
      <c r="E778" s="32">
        <v>1</v>
      </c>
      <c r="F778" s="32">
        <v>39</v>
      </c>
      <c r="G778" s="31">
        <v>0</v>
      </c>
      <c r="H778" s="31">
        <v>0</v>
      </c>
      <c r="I778" s="32">
        <v>43</v>
      </c>
    </row>
    <row r="779" spans="2:9">
      <c r="B779" s="25" t="s">
        <v>414</v>
      </c>
      <c r="C779" s="31">
        <v>0</v>
      </c>
      <c r="D779" s="32">
        <v>7</v>
      </c>
      <c r="E779" s="32">
        <v>1</v>
      </c>
      <c r="F779" s="32">
        <v>31</v>
      </c>
      <c r="G779" s="31">
        <v>0</v>
      </c>
      <c r="H779" s="31">
        <v>0</v>
      </c>
      <c r="I779" s="32">
        <v>39</v>
      </c>
    </row>
    <row r="780" spans="2:9">
      <c r="B780" s="25" t="s">
        <v>415</v>
      </c>
      <c r="C780" s="31">
        <v>0</v>
      </c>
      <c r="D780" s="32">
        <v>9</v>
      </c>
      <c r="E780" s="32">
        <v>4</v>
      </c>
      <c r="F780" s="32">
        <v>28</v>
      </c>
      <c r="G780" s="31">
        <v>0</v>
      </c>
      <c r="H780" s="31">
        <v>0</v>
      </c>
      <c r="I780" s="32">
        <v>41</v>
      </c>
    </row>
    <row r="781" spans="2:9">
      <c r="B781" s="25" t="s">
        <v>416</v>
      </c>
      <c r="C781" s="31">
        <v>0</v>
      </c>
      <c r="D781" s="32">
        <v>8</v>
      </c>
      <c r="E781" s="32">
        <v>2</v>
      </c>
      <c r="F781" s="32">
        <v>27</v>
      </c>
      <c r="G781" s="31">
        <v>0</v>
      </c>
      <c r="H781" s="31">
        <v>0</v>
      </c>
      <c r="I781" s="32">
        <v>37</v>
      </c>
    </row>
    <row r="782" spans="2:9">
      <c r="B782" s="25" t="s">
        <v>417</v>
      </c>
      <c r="C782" s="31">
        <v>0</v>
      </c>
      <c r="D782" s="32">
        <v>4</v>
      </c>
      <c r="E782" s="32">
        <v>2</v>
      </c>
      <c r="F782" s="32">
        <v>29</v>
      </c>
      <c r="G782" s="31">
        <v>0</v>
      </c>
      <c r="H782" s="31">
        <v>0</v>
      </c>
      <c r="I782" s="32">
        <v>35</v>
      </c>
    </row>
    <row r="783" spans="2:9">
      <c r="B783" s="25" t="s">
        <v>418</v>
      </c>
      <c r="C783" s="31">
        <v>0</v>
      </c>
      <c r="D783" s="32">
        <v>5</v>
      </c>
      <c r="E783" s="32">
        <v>0</v>
      </c>
      <c r="F783" s="32">
        <v>18</v>
      </c>
      <c r="G783" s="31">
        <v>0</v>
      </c>
      <c r="H783" s="31">
        <v>0</v>
      </c>
      <c r="I783" s="32">
        <v>23</v>
      </c>
    </row>
    <row r="784" spans="2:9">
      <c r="B784" s="25" t="s">
        <v>419</v>
      </c>
      <c r="C784" s="31">
        <v>0</v>
      </c>
      <c r="D784" s="32">
        <v>4</v>
      </c>
      <c r="E784" s="32">
        <v>3</v>
      </c>
      <c r="F784" s="32">
        <v>21</v>
      </c>
      <c r="G784" s="31">
        <v>0</v>
      </c>
      <c r="H784" s="31">
        <v>0</v>
      </c>
      <c r="I784" s="32">
        <v>28</v>
      </c>
    </row>
    <row r="785" spans="2:9">
      <c r="B785" s="25" t="s">
        <v>420</v>
      </c>
      <c r="C785" s="31">
        <v>0</v>
      </c>
      <c r="D785" s="32">
        <v>8</v>
      </c>
      <c r="E785" s="32">
        <v>3</v>
      </c>
      <c r="F785" s="32">
        <v>34</v>
      </c>
      <c r="G785" s="31">
        <v>0</v>
      </c>
      <c r="H785" s="31">
        <v>0</v>
      </c>
      <c r="I785" s="32">
        <v>45</v>
      </c>
    </row>
    <row r="786" spans="2:9">
      <c r="B786" s="25" t="s">
        <v>421</v>
      </c>
      <c r="C786" s="31">
        <v>0</v>
      </c>
      <c r="D786" s="32">
        <v>5</v>
      </c>
      <c r="E786" s="32">
        <v>6</v>
      </c>
      <c r="F786" s="32">
        <v>35</v>
      </c>
      <c r="G786" s="31">
        <v>0</v>
      </c>
      <c r="H786" s="31">
        <v>0</v>
      </c>
      <c r="I786" s="32">
        <v>46</v>
      </c>
    </row>
    <row r="787" spans="2:9">
      <c r="B787" s="25" t="s">
        <v>422</v>
      </c>
      <c r="C787" s="31">
        <v>0</v>
      </c>
      <c r="D787" s="32">
        <v>6</v>
      </c>
      <c r="E787" s="32">
        <v>4</v>
      </c>
      <c r="F787" s="32">
        <v>29</v>
      </c>
      <c r="G787" s="31">
        <v>0</v>
      </c>
      <c r="H787" s="31">
        <v>0</v>
      </c>
      <c r="I787" s="32">
        <v>39</v>
      </c>
    </row>
    <row r="788" spans="2:9">
      <c r="B788" s="25" t="s">
        <v>423</v>
      </c>
      <c r="C788" s="31">
        <v>0</v>
      </c>
      <c r="D788" s="32">
        <v>8</v>
      </c>
      <c r="E788" s="32">
        <v>3</v>
      </c>
      <c r="F788" s="32">
        <v>29</v>
      </c>
      <c r="G788" s="31">
        <v>0</v>
      </c>
      <c r="H788" s="31">
        <v>0</v>
      </c>
      <c r="I788" s="32">
        <v>40</v>
      </c>
    </row>
    <row r="789" spans="2:9">
      <c r="B789" s="25" t="s">
        <v>424</v>
      </c>
      <c r="C789" s="31">
        <v>0</v>
      </c>
      <c r="D789" s="32">
        <v>9</v>
      </c>
      <c r="E789" s="32">
        <v>5</v>
      </c>
      <c r="F789" s="32">
        <v>46</v>
      </c>
      <c r="G789" s="31">
        <v>0</v>
      </c>
      <c r="H789" s="31">
        <v>0</v>
      </c>
      <c r="I789" s="32">
        <v>60</v>
      </c>
    </row>
    <row r="790" spans="2:9">
      <c r="B790" s="25" t="s">
        <v>425</v>
      </c>
      <c r="C790" s="31">
        <v>0</v>
      </c>
      <c r="D790" s="32">
        <v>2</v>
      </c>
      <c r="E790" s="32">
        <v>4</v>
      </c>
      <c r="F790" s="32">
        <v>47</v>
      </c>
      <c r="G790" s="31">
        <v>0</v>
      </c>
      <c r="H790" s="31">
        <v>0</v>
      </c>
      <c r="I790" s="32" t="e">
        <f>#REF!</f>
        <v>#REF!</v>
      </c>
    </row>
    <row r="791" spans="2:9">
      <c r="B791" s="25" t="s">
        <v>426</v>
      </c>
      <c r="C791" s="31">
        <v>0</v>
      </c>
      <c r="D791" s="32">
        <v>2</v>
      </c>
      <c r="E791" s="32">
        <v>1</v>
      </c>
      <c r="F791" s="32">
        <v>30</v>
      </c>
      <c r="G791" s="31">
        <v>0</v>
      </c>
      <c r="H791" s="31">
        <v>0</v>
      </c>
      <c r="I791" s="32">
        <v>33</v>
      </c>
    </row>
    <row r="792" spans="2:9">
      <c r="B792" s="25" t="s">
        <v>427</v>
      </c>
      <c r="C792" s="31">
        <v>0</v>
      </c>
      <c r="D792" s="32">
        <v>1</v>
      </c>
      <c r="E792" s="32">
        <v>3</v>
      </c>
      <c r="F792" s="32">
        <v>24</v>
      </c>
      <c r="G792" s="31">
        <v>0</v>
      </c>
      <c r="H792" s="31">
        <v>0</v>
      </c>
      <c r="I792" s="32">
        <v>28</v>
      </c>
    </row>
    <row r="793" spans="2:9">
      <c r="B793" s="25" t="s">
        <v>428</v>
      </c>
      <c r="C793" s="31">
        <v>0</v>
      </c>
      <c r="D793" s="32">
        <v>6</v>
      </c>
      <c r="E793" s="32">
        <v>5</v>
      </c>
      <c r="F793" s="32">
        <v>25</v>
      </c>
      <c r="G793" s="31">
        <v>0</v>
      </c>
      <c r="H793" s="31">
        <v>0</v>
      </c>
      <c r="I793" s="32">
        <v>36</v>
      </c>
    </row>
    <row r="794" spans="2:9">
      <c r="B794" s="25" t="s">
        <v>429</v>
      </c>
      <c r="C794" s="31">
        <v>0</v>
      </c>
      <c r="D794" s="32">
        <v>4</v>
      </c>
      <c r="E794" s="32">
        <v>3</v>
      </c>
      <c r="F794" s="32">
        <v>33</v>
      </c>
      <c r="G794" s="31">
        <v>0</v>
      </c>
      <c r="H794" s="31">
        <v>0</v>
      </c>
      <c r="I794" s="32">
        <v>40</v>
      </c>
    </row>
    <row r="795" spans="2:9">
      <c r="B795" s="25" t="s">
        <v>430</v>
      </c>
      <c r="C795" s="31">
        <v>0</v>
      </c>
      <c r="D795" s="32">
        <v>6</v>
      </c>
      <c r="E795" s="32">
        <v>5</v>
      </c>
      <c r="F795" s="32">
        <v>30</v>
      </c>
      <c r="G795" s="31">
        <v>0</v>
      </c>
      <c r="H795" s="31">
        <v>0</v>
      </c>
      <c r="I795" s="32">
        <v>41</v>
      </c>
    </row>
    <row r="796" spans="2:9">
      <c r="B796" s="25" t="s">
        <v>431</v>
      </c>
      <c r="C796" s="31">
        <v>0</v>
      </c>
      <c r="D796" s="32">
        <v>7</v>
      </c>
      <c r="E796" s="32">
        <v>2</v>
      </c>
      <c r="F796" s="32">
        <v>30</v>
      </c>
      <c r="G796" s="31">
        <v>0</v>
      </c>
      <c r="H796" s="31">
        <v>0</v>
      </c>
      <c r="I796" s="32">
        <v>39</v>
      </c>
    </row>
    <row r="797" spans="2:9">
      <c r="B797" s="25" t="s">
        <v>432</v>
      </c>
      <c r="C797" s="31">
        <v>0</v>
      </c>
      <c r="D797" s="32">
        <v>10</v>
      </c>
      <c r="E797" s="32">
        <v>3</v>
      </c>
      <c r="F797" s="32">
        <v>20</v>
      </c>
      <c r="G797" s="31">
        <v>0</v>
      </c>
      <c r="H797" s="31">
        <v>0</v>
      </c>
      <c r="I797" s="32">
        <v>33</v>
      </c>
    </row>
    <row r="798" spans="2:9">
      <c r="B798" s="25" t="s">
        <v>433</v>
      </c>
      <c r="C798" s="31">
        <v>0</v>
      </c>
      <c r="D798" s="32">
        <v>6</v>
      </c>
      <c r="E798" s="32">
        <v>5</v>
      </c>
      <c r="F798" s="32">
        <v>56</v>
      </c>
      <c r="G798" s="31">
        <v>0</v>
      </c>
      <c r="H798" s="31">
        <v>0</v>
      </c>
      <c r="I798" s="32">
        <v>67</v>
      </c>
    </row>
    <row r="799" spans="2:9">
      <c r="B799" s="25" t="s">
        <v>434</v>
      </c>
      <c r="C799" s="31">
        <v>0</v>
      </c>
      <c r="D799" s="32">
        <v>8</v>
      </c>
      <c r="E799" s="32">
        <v>8</v>
      </c>
      <c r="F799" s="32">
        <v>55</v>
      </c>
      <c r="G799" s="31">
        <v>0</v>
      </c>
      <c r="H799" s="31">
        <v>0</v>
      </c>
      <c r="I799" s="32">
        <v>71</v>
      </c>
    </row>
    <row r="800" spans="2:9">
      <c r="B800" s="25" t="s">
        <v>435</v>
      </c>
      <c r="C800" s="31">
        <v>0</v>
      </c>
      <c r="D800" s="32">
        <v>8</v>
      </c>
      <c r="E800" s="32">
        <v>12</v>
      </c>
      <c r="F800" s="32">
        <v>55</v>
      </c>
      <c r="G800" s="31">
        <v>0</v>
      </c>
      <c r="H800" s="31">
        <v>0</v>
      </c>
      <c r="I800" s="32">
        <v>75</v>
      </c>
    </row>
    <row r="801" spans="2:9">
      <c r="B801" s="25" t="s">
        <v>436</v>
      </c>
      <c r="C801" s="31">
        <v>0</v>
      </c>
      <c r="D801" s="32">
        <v>8</v>
      </c>
      <c r="E801" s="32">
        <v>4</v>
      </c>
      <c r="F801" s="32">
        <v>50</v>
      </c>
      <c r="G801" s="31">
        <v>0</v>
      </c>
      <c r="H801" s="31">
        <v>0</v>
      </c>
      <c r="I801" s="32">
        <v>62</v>
      </c>
    </row>
    <row r="802" spans="2:9">
      <c r="B802" s="25" t="s">
        <v>437</v>
      </c>
      <c r="C802" s="31">
        <v>0</v>
      </c>
      <c r="D802" s="32">
        <v>10</v>
      </c>
      <c r="E802" s="32">
        <v>2</v>
      </c>
      <c r="F802" s="32">
        <v>56</v>
      </c>
      <c r="G802" s="31">
        <v>0</v>
      </c>
      <c r="H802" s="31">
        <v>0</v>
      </c>
      <c r="I802" s="32">
        <v>68</v>
      </c>
    </row>
    <row r="803" spans="2:9">
      <c r="B803" s="25" t="s">
        <v>438</v>
      </c>
      <c r="C803" s="31">
        <v>0</v>
      </c>
      <c r="D803" s="32">
        <v>7</v>
      </c>
      <c r="E803" s="32">
        <v>1</v>
      </c>
      <c r="F803" s="32">
        <v>50</v>
      </c>
      <c r="G803" s="31">
        <v>0</v>
      </c>
      <c r="H803" s="31">
        <v>0</v>
      </c>
      <c r="I803" s="32">
        <v>58</v>
      </c>
    </row>
    <row r="804" spans="2:9">
      <c r="B804" s="25" t="s">
        <v>439</v>
      </c>
      <c r="C804" s="31">
        <v>0</v>
      </c>
      <c r="D804" s="32">
        <v>6</v>
      </c>
      <c r="E804" s="32">
        <v>1</v>
      </c>
      <c r="F804" s="32">
        <v>37</v>
      </c>
      <c r="G804" s="31">
        <v>0</v>
      </c>
      <c r="H804" s="31">
        <v>0</v>
      </c>
      <c r="I804" s="32">
        <v>44</v>
      </c>
    </row>
    <row r="805" spans="2:9">
      <c r="B805" s="25" t="s">
        <v>440</v>
      </c>
      <c r="C805" s="31">
        <v>0</v>
      </c>
      <c r="D805" s="32">
        <v>6</v>
      </c>
      <c r="E805" s="32">
        <v>4</v>
      </c>
      <c r="F805" s="32">
        <v>41</v>
      </c>
      <c r="G805" s="31">
        <v>0</v>
      </c>
      <c r="H805" s="31">
        <v>0</v>
      </c>
      <c r="I805" s="32">
        <v>51</v>
      </c>
    </row>
    <row r="806" spans="2:9">
      <c r="B806" s="25" t="s">
        <v>441</v>
      </c>
      <c r="C806" s="31">
        <v>0</v>
      </c>
      <c r="D806" s="32">
        <v>2</v>
      </c>
      <c r="E806" s="32">
        <v>6</v>
      </c>
      <c r="F806" s="32">
        <v>29</v>
      </c>
      <c r="G806" s="31">
        <v>0</v>
      </c>
      <c r="H806" s="31">
        <v>0</v>
      </c>
      <c r="I806" s="32">
        <v>37</v>
      </c>
    </row>
    <row r="807" spans="2:9">
      <c r="B807" s="25" t="s">
        <v>442</v>
      </c>
      <c r="C807" s="31">
        <v>0</v>
      </c>
      <c r="D807" s="32">
        <v>5</v>
      </c>
      <c r="E807" s="32">
        <v>6</v>
      </c>
      <c r="F807" s="32">
        <v>33</v>
      </c>
      <c r="G807" s="31">
        <v>0</v>
      </c>
      <c r="H807" s="31">
        <v>0</v>
      </c>
      <c r="I807" s="32">
        <v>44</v>
      </c>
    </row>
    <row r="808" spans="2:9">
      <c r="B808" s="25" t="s">
        <v>443</v>
      </c>
      <c r="C808" s="31">
        <v>0</v>
      </c>
      <c r="D808" s="32">
        <v>10</v>
      </c>
      <c r="E808" s="32">
        <v>7</v>
      </c>
      <c r="F808" s="32">
        <v>40</v>
      </c>
      <c r="G808" s="31">
        <v>0</v>
      </c>
      <c r="H808" s="31">
        <v>0</v>
      </c>
      <c r="I808" s="32">
        <v>57</v>
      </c>
    </row>
    <row r="809" spans="2:9">
      <c r="B809" s="25" t="s">
        <v>444</v>
      </c>
      <c r="C809" s="31">
        <v>0</v>
      </c>
      <c r="D809" s="32">
        <v>4</v>
      </c>
      <c r="E809" s="32">
        <v>7</v>
      </c>
      <c r="F809" s="32">
        <v>31</v>
      </c>
      <c r="G809" s="31">
        <v>0</v>
      </c>
      <c r="H809" s="31">
        <v>0</v>
      </c>
      <c r="I809" s="32">
        <v>42</v>
      </c>
    </row>
    <row r="810" spans="2:9">
      <c r="B810" s="25" t="s">
        <v>445</v>
      </c>
      <c r="C810" s="31">
        <v>0</v>
      </c>
      <c r="D810" s="32">
        <v>1</v>
      </c>
      <c r="E810" s="32">
        <v>7</v>
      </c>
      <c r="F810" s="32">
        <v>31</v>
      </c>
      <c r="G810" s="31">
        <v>0</v>
      </c>
      <c r="H810" s="31">
        <v>0</v>
      </c>
      <c r="I810" s="32">
        <v>39</v>
      </c>
    </row>
    <row r="811" spans="2:9">
      <c r="B811" s="25" t="s">
        <v>446</v>
      </c>
      <c r="C811" s="31">
        <v>0</v>
      </c>
      <c r="D811" s="32">
        <v>0</v>
      </c>
      <c r="E811" s="32">
        <v>11</v>
      </c>
      <c r="F811" s="32">
        <v>20</v>
      </c>
      <c r="G811" s="31">
        <v>0</v>
      </c>
      <c r="H811" s="31">
        <v>0</v>
      </c>
      <c r="I811" s="32">
        <v>31</v>
      </c>
    </row>
    <row r="812" spans="2:9">
      <c r="B812" s="25" t="s">
        <v>447</v>
      </c>
      <c r="C812" s="31">
        <v>0</v>
      </c>
      <c r="D812" s="32">
        <v>6</v>
      </c>
      <c r="E812" s="32">
        <v>8</v>
      </c>
      <c r="F812" s="32">
        <v>39</v>
      </c>
      <c r="G812" s="31">
        <v>0</v>
      </c>
      <c r="H812" s="31">
        <v>0</v>
      </c>
      <c r="I812" s="32">
        <v>53</v>
      </c>
    </row>
    <row r="813" spans="2:9">
      <c r="B813" s="25" t="s">
        <v>448</v>
      </c>
      <c r="C813" s="31">
        <v>0</v>
      </c>
      <c r="D813" s="32">
        <v>0</v>
      </c>
      <c r="E813" s="32">
        <v>14</v>
      </c>
      <c r="F813" s="32">
        <v>17</v>
      </c>
      <c r="G813" s="31">
        <v>0</v>
      </c>
      <c r="H813" s="31">
        <v>0</v>
      </c>
      <c r="I813" s="32">
        <v>31</v>
      </c>
    </row>
    <row r="814" spans="2:9">
      <c r="B814" s="25" t="s">
        <v>449</v>
      </c>
      <c r="C814" s="31">
        <v>0</v>
      </c>
      <c r="D814" s="32">
        <v>0</v>
      </c>
      <c r="E814" s="32">
        <v>10</v>
      </c>
      <c r="F814" s="32">
        <v>17</v>
      </c>
      <c r="G814" s="31">
        <v>0</v>
      </c>
      <c r="H814" s="31">
        <v>0</v>
      </c>
      <c r="I814" s="32">
        <v>27</v>
      </c>
    </row>
    <row r="815" spans="2:9">
      <c r="B815" s="25" t="s">
        <v>513</v>
      </c>
      <c r="C815" s="31">
        <v>0</v>
      </c>
      <c r="D815" s="32">
        <v>8</v>
      </c>
      <c r="E815" s="32">
        <v>8</v>
      </c>
      <c r="F815" s="32">
        <v>50</v>
      </c>
      <c r="G815" s="31">
        <v>0</v>
      </c>
      <c r="H815" s="31">
        <v>0</v>
      </c>
      <c r="I815" s="32">
        <v>66</v>
      </c>
    </row>
    <row r="816" spans="2:9">
      <c r="B816" s="25" t="s">
        <v>514</v>
      </c>
      <c r="C816" s="31">
        <v>0</v>
      </c>
      <c r="D816" s="32">
        <v>2</v>
      </c>
      <c r="E816" s="32">
        <v>11</v>
      </c>
      <c r="F816" s="32">
        <v>28</v>
      </c>
      <c r="G816" s="31">
        <v>0</v>
      </c>
      <c r="H816" s="31">
        <v>0</v>
      </c>
      <c r="I816" s="32">
        <v>41</v>
      </c>
    </row>
    <row r="817" spans="2:9">
      <c r="B817" s="25" t="s">
        <v>452</v>
      </c>
      <c r="C817" s="31">
        <v>0</v>
      </c>
      <c r="D817" s="32">
        <v>0</v>
      </c>
      <c r="E817" s="32">
        <v>11</v>
      </c>
      <c r="F817" s="32">
        <v>18</v>
      </c>
      <c r="G817" s="31">
        <v>0</v>
      </c>
      <c r="H817" s="31">
        <v>0</v>
      </c>
      <c r="I817" s="32">
        <v>29</v>
      </c>
    </row>
    <row r="818" spans="2:9">
      <c r="B818" s="25" t="s">
        <v>453</v>
      </c>
      <c r="C818" s="31">
        <v>0</v>
      </c>
      <c r="D818" s="32">
        <v>0</v>
      </c>
      <c r="E818" s="32">
        <v>15</v>
      </c>
      <c r="F818" s="32">
        <v>15</v>
      </c>
      <c r="G818" s="31">
        <v>0</v>
      </c>
      <c r="H818" s="31">
        <v>0</v>
      </c>
      <c r="I818" s="32">
        <v>30</v>
      </c>
    </row>
    <row r="819" spans="2:9">
      <c r="B819" s="25" t="s">
        <v>454</v>
      </c>
      <c r="C819" s="31">
        <v>0</v>
      </c>
      <c r="D819" s="32">
        <v>0</v>
      </c>
      <c r="E819" s="32">
        <v>11</v>
      </c>
      <c r="F819" s="32">
        <v>14</v>
      </c>
      <c r="G819" s="31">
        <v>0</v>
      </c>
      <c r="H819" s="31">
        <v>0</v>
      </c>
      <c r="I819" s="32">
        <v>25</v>
      </c>
    </row>
    <row r="820" spans="2:9">
      <c r="B820" s="25" t="s">
        <v>455</v>
      </c>
      <c r="C820" s="31">
        <v>0</v>
      </c>
      <c r="D820" s="32">
        <v>0</v>
      </c>
      <c r="E820" s="32">
        <v>12</v>
      </c>
      <c r="F820" s="32">
        <v>14</v>
      </c>
      <c r="G820" s="31">
        <v>0</v>
      </c>
      <c r="H820" s="31">
        <v>0</v>
      </c>
      <c r="I820" s="32">
        <v>26</v>
      </c>
    </row>
    <row r="821" spans="2:9">
      <c r="B821" s="25" t="s">
        <v>456</v>
      </c>
      <c r="C821" s="31">
        <v>0</v>
      </c>
      <c r="D821" s="32">
        <v>0</v>
      </c>
      <c r="E821" s="32">
        <v>14</v>
      </c>
      <c r="F821" s="32">
        <v>11</v>
      </c>
      <c r="G821" s="31">
        <v>0</v>
      </c>
      <c r="H821" s="31">
        <v>0</v>
      </c>
      <c r="I821" s="32">
        <v>25</v>
      </c>
    </row>
    <row r="822" spans="2:9">
      <c r="B822" s="25" t="s">
        <v>457</v>
      </c>
      <c r="C822" s="31">
        <v>0</v>
      </c>
      <c r="D822" s="32">
        <v>0</v>
      </c>
      <c r="E822" s="32">
        <v>17</v>
      </c>
      <c r="F822" s="32">
        <v>6</v>
      </c>
      <c r="G822" s="31">
        <v>0</v>
      </c>
      <c r="H822" s="31">
        <v>0</v>
      </c>
      <c r="I822" s="32">
        <v>23</v>
      </c>
    </row>
    <row r="823" spans="2:9">
      <c r="B823" s="25" t="s">
        <v>458</v>
      </c>
      <c r="C823" s="31">
        <v>0</v>
      </c>
      <c r="D823" s="32">
        <v>0</v>
      </c>
      <c r="E823" s="32">
        <v>5</v>
      </c>
      <c r="F823" s="32">
        <v>13</v>
      </c>
      <c r="G823" s="31">
        <v>0</v>
      </c>
      <c r="H823" s="31">
        <v>0</v>
      </c>
      <c r="I823" s="32">
        <v>18</v>
      </c>
    </row>
    <row r="824" spans="2:9">
      <c r="B824" s="25" t="s">
        <v>459</v>
      </c>
      <c r="C824" s="31">
        <v>0</v>
      </c>
      <c r="D824" s="32">
        <v>2</v>
      </c>
      <c r="E824" s="32">
        <v>4</v>
      </c>
      <c r="F824" s="32">
        <v>16</v>
      </c>
      <c r="G824" s="31">
        <v>0</v>
      </c>
      <c r="H824" s="31">
        <v>0</v>
      </c>
      <c r="I824" s="32">
        <v>22</v>
      </c>
    </row>
    <row r="825" spans="2:9">
      <c r="B825" s="25" t="s">
        <v>460</v>
      </c>
      <c r="C825" s="31">
        <v>0</v>
      </c>
      <c r="D825" s="32">
        <v>3</v>
      </c>
      <c r="E825" s="32">
        <v>12</v>
      </c>
      <c r="F825" s="32">
        <v>15</v>
      </c>
      <c r="G825" s="31">
        <v>0</v>
      </c>
      <c r="H825" s="31">
        <v>0</v>
      </c>
      <c r="I825" s="32">
        <v>30</v>
      </c>
    </row>
    <row r="826" spans="2:9">
      <c r="B826" s="25" t="s">
        <v>461</v>
      </c>
      <c r="C826" s="31">
        <v>0</v>
      </c>
      <c r="D826" s="32">
        <v>3</v>
      </c>
      <c r="E826" s="32">
        <v>9</v>
      </c>
      <c r="F826" s="32">
        <v>15</v>
      </c>
      <c r="G826" s="31">
        <v>0</v>
      </c>
      <c r="H826" s="31">
        <v>0</v>
      </c>
      <c r="I826" s="32">
        <v>27</v>
      </c>
    </row>
    <row r="827" spans="2:9">
      <c r="B827" s="25" t="s">
        <v>462</v>
      </c>
      <c r="C827" s="31">
        <v>0</v>
      </c>
      <c r="D827" s="32">
        <v>4</v>
      </c>
      <c r="E827" s="32">
        <v>11</v>
      </c>
      <c r="F827" s="32">
        <v>13</v>
      </c>
      <c r="G827" s="31">
        <v>0</v>
      </c>
      <c r="H827" s="31">
        <v>0</v>
      </c>
      <c r="I827" s="32">
        <v>28</v>
      </c>
    </row>
    <row r="828" spans="2:9">
      <c r="B828" s="25" t="s">
        <v>463</v>
      </c>
      <c r="C828" s="31">
        <v>0</v>
      </c>
      <c r="D828" s="32">
        <v>3</v>
      </c>
      <c r="E828" s="32">
        <v>13</v>
      </c>
      <c r="F828" s="32">
        <v>14</v>
      </c>
      <c r="G828" s="31">
        <v>0</v>
      </c>
      <c r="H828" s="31">
        <v>0</v>
      </c>
      <c r="I828" s="32">
        <v>30</v>
      </c>
    </row>
    <row r="829" spans="2:9">
      <c r="B829" s="25" t="s">
        <v>464</v>
      </c>
      <c r="C829" s="31">
        <v>0</v>
      </c>
      <c r="D829" s="32">
        <v>3</v>
      </c>
      <c r="E829" s="32">
        <v>9</v>
      </c>
      <c r="F829" s="32">
        <v>17</v>
      </c>
      <c r="G829" s="31">
        <v>0</v>
      </c>
      <c r="H829" s="31">
        <v>0</v>
      </c>
      <c r="I829" s="32">
        <v>29</v>
      </c>
    </row>
    <row r="830" spans="2:9">
      <c r="B830" s="25" t="s">
        <v>465</v>
      </c>
      <c r="C830" s="31">
        <v>0</v>
      </c>
      <c r="D830" s="32">
        <v>3</v>
      </c>
      <c r="E830" s="32">
        <v>11</v>
      </c>
      <c r="F830" s="32">
        <v>15</v>
      </c>
      <c r="G830" s="31">
        <v>0</v>
      </c>
      <c r="H830" s="31">
        <v>0</v>
      </c>
      <c r="I830" s="32">
        <v>29</v>
      </c>
    </row>
    <row r="831" spans="2:9">
      <c r="B831" s="25" t="s">
        <v>466</v>
      </c>
      <c r="C831" s="31">
        <v>0</v>
      </c>
      <c r="D831" s="32">
        <v>4</v>
      </c>
      <c r="E831" s="32">
        <v>7</v>
      </c>
      <c r="F831" s="32">
        <v>26</v>
      </c>
      <c r="G831" s="31">
        <v>0</v>
      </c>
      <c r="H831" s="31">
        <v>0</v>
      </c>
      <c r="I831" s="32">
        <v>37</v>
      </c>
    </row>
    <row r="832" spans="2:9">
      <c r="B832" s="25" t="s">
        <v>467</v>
      </c>
      <c r="C832" s="31">
        <v>0</v>
      </c>
      <c r="D832" s="32">
        <v>4</v>
      </c>
      <c r="E832" s="32">
        <v>12</v>
      </c>
      <c r="F832" s="32">
        <v>22</v>
      </c>
      <c r="G832" s="31">
        <v>0</v>
      </c>
      <c r="H832" s="31">
        <v>0</v>
      </c>
      <c r="I832" s="32">
        <v>38</v>
      </c>
    </row>
    <row r="833" spans="2:9">
      <c r="B833" s="25" t="s">
        <v>468</v>
      </c>
      <c r="C833" s="31">
        <v>0</v>
      </c>
      <c r="D833" s="32">
        <v>3</v>
      </c>
      <c r="E833" s="32">
        <v>7</v>
      </c>
      <c r="F833" s="32">
        <v>14</v>
      </c>
      <c r="G833" s="31">
        <v>0</v>
      </c>
      <c r="H833" s="31">
        <v>0</v>
      </c>
      <c r="I833" s="32">
        <v>24</v>
      </c>
    </row>
    <row r="834" spans="2:9">
      <c r="B834" s="25" t="s">
        <v>469</v>
      </c>
      <c r="C834" s="31">
        <v>0</v>
      </c>
      <c r="D834" s="32">
        <v>3</v>
      </c>
      <c r="E834" s="32">
        <v>15</v>
      </c>
      <c r="F834" s="32">
        <v>26</v>
      </c>
      <c r="G834" s="31">
        <v>0</v>
      </c>
      <c r="H834" s="31">
        <v>0</v>
      </c>
      <c r="I834" s="32">
        <v>44</v>
      </c>
    </row>
    <row r="835" spans="2:9">
      <c r="B835" s="25" t="s">
        <v>470</v>
      </c>
      <c r="C835" s="31">
        <v>0</v>
      </c>
      <c r="D835" s="32">
        <v>8</v>
      </c>
      <c r="E835" s="32">
        <v>9</v>
      </c>
      <c r="F835" s="32">
        <v>32</v>
      </c>
      <c r="G835" s="31">
        <v>0</v>
      </c>
      <c r="H835" s="31">
        <v>0</v>
      </c>
      <c r="I835" s="32">
        <v>49</v>
      </c>
    </row>
    <row r="836" spans="2:9">
      <c r="B836" s="25" t="s">
        <v>471</v>
      </c>
      <c r="C836" s="31">
        <v>0</v>
      </c>
      <c r="D836" s="32">
        <v>7</v>
      </c>
      <c r="E836" s="32">
        <v>5</v>
      </c>
      <c r="F836" s="32">
        <v>25</v>
      </c>
      <c r="G836" s="31">
        <v>0</v>
      </c>
      <c r="H836" s="31">
        <v>0</v>
      </c>
      <c r="I836" s="32">
        <v>37</v>
      </c>
    </row>
    <row r="837" spans="2:9">
      <c r="B837" s="25" t="s">
        <v>472</v>
      </c>
      <c r="C837" s="31">
        <v>0</v>
      </c>
      <c r="D837" s="32">
        <v>8</v>
      </c>
      <c r="E837" s="32">
        <v>9</v>
      </c>
      <c r="F837" s="32">
        <v>44</v>
      </c>
      <c r="G837" s="31">
        <v>0</v>
      </c>
      <c r="H837" s="31">
        <v>0</v>
      </c>
      <c r="I837" s="32">
        <v>61</v>
      </c>
    </row>
    <row r="838" spans="2:9">
      <c r="B838" s="25" t="s">
        <v>473</v>
      </c>
      <c r="C838" s="31">
        <v>0</v>
      </c>
      <c r="D838" s="32">
        <v>8</v>
      </c>
      <c r="E838" s="32">
        <v>7</v>
      </c>
      <c r="F838" s="32">
        <v>34</v>
      </c>
      <c r="G838" s="31">
        <v>0</v>
      </c>
      <c r="H838" s="31">
        <v>0</v>
      </c>
      <c r="I838" s="32">
        <v>49</v>
      </c>
    </row>
    <row r="839" spans="2:9">
      <c r="B839" s="25" t="s">
        <v>474</v>
      </c>
      <c r="C839" s="31">
        <v>0</v>
      </c>
      <c r="D839" s="32">
        <v>6</v>
      </c>
      <c r="E839" s="32">
        <v>11</v>
      </c>
      <c r="F839" s="32">
        <v>29</v>
      </c>
      <c r="G839" s="31">
        <v>0</v>
      </c>
      <c r="H839" s="31">
        <v>0</v>
      </c>
      <c r="I839" s="32">
        <v>46</v>
      </c>
    </row>
    <row r="840" spans="2:9">
      <c r="B840" s="25" t="s">
        <v>475</v>
      </c>
      <c r="C840" s="31">
        <v>0</v>
      </c>
      <c r="D840" s="32">
        <v>6</v>
      </c>
      <c r="E840" s="32">
        <v>14</v>
      </c>
      <c r="F840" s="32">
        <v>32</v>
      </c>
      <c r="G840" s="31">
        <v>0</v>
      </c>
      <c r="H840" s="31">
        <v>0</v>
      </c>
      <c r="I840" s="32">
        <v>52</v>
      </c>
    </row>
    <row r="841" spans="2:9">
      <c r="B841" s="25" t="s">
        <v>476</v>
      </c>
      <c r="C841" s="31">
        <v>0</v>
      </c>
      <c r="D841" s="32">
        <v>6</v>
      </c>
      <c r="E841" s="32">
        <v>12</v>
      </c>
      <c r="F841" s="32">
        <v>39</v>
      </c>
      <c r="G841" s="31">
        <v>0</v>
      </c>
      <c r="H841" s="31">
        <v>0</v>
      </c>
      <c r="I841" s="32">
        <v>57</v>
      </c>
    </row>
    <row r="842" spans="2:9">
      <c r="B842" s="25" t="s">
        <v>477</v>
      </c>
      <c r="C842" s="31">
        <v>0</v>
      </c>
      <c r="D842" s="32">
        <v>6</v>
      </c>
      <c r="E842" s="32">
        <v>8</v>
      </c>
      <c r="F842" s="32">
        <v>22</v>
      </c>
      <c r="G842" s="31">
        <v>0</v>
      </c>
      <c r="H842" s="31">
        <v>0</v>
      </c>
      <c r="I842" s="32">
        <v>36</v>
      </c>
    </row>
    <row r="843" spans="2:9">
      <c r="B843" s="25" t="s">
        <v>478</v>
      </c>
      <c r="C843" s="31">
        <v>0</v>
      </c>
      <c r="D843" s="32">
        <v>6</v>
      </c>
      <c r="E843" s="32">
        <v>17</v>
      </c>
      <c r="F843" s="32">
        <v>27</v>
      </c>
      <c r="G843" s="31">
        <v>0</v>
      </c>
      <c r="H843" s="31">
        <v>0</v>
      </c>
      <c r="I843" s="32">
        <v>50</v>
      </c>
    </row>
    <row r="844" spans="2:9">
      <c r="B844" s="25" t="s">
        <v>479</v>
      </c>
      <c r="C844" s="31">
        <v>0</v>
      </c>
      <c r="D844" s="32">
        <v>8</v>
      </c>
      <c r="E844" s="32">
        <v>11</v>
      </c>
      <c r="F844" s="32">
        <v>30</v>
      </c>
      <c r="G844" s="31">
        <v>0</v>
      </c>
      <c r="H844" s="31">
        <v>0</v>
      </c>
      <c r="I844" s="32">
        <v>49</v>
      </c>
    </row>
    <row r="845" spans="2:9">
      <c r="B845" s="25" t="s">
        <v>480</v>
      </c>
      <c r="C845" s="31">
        <v>0</v>
      </c>
      <c r="D845" s="32">
        <v>9</v>
      </c>
      <c r="E845" s="32">
        <v>10</v>
      </c>
      <c r="F845" s="32">
        <v>36</v>
      </c>
      <c r="G845" s="31">
        <v>0</v>
      </c>
      <c r="H845" s="31">
        <v>0</v>
      </c>
      <c r="I845" s="32">
        <v>55</v>
      </c>
    </row>
    <row r="846" spans="2:9">
      <c r="B846" s="25" t="s">
        <v>481</v>
      </c>
      <c r="C846" s="31">
        <v>0</v>
      </c>
      <c r="D846" s="32">
        <v>10</v>
      </c>
      <c r="E846" s="32">
        <v>11</v>
      </c>
      <c r="F846" s="32">
        <v>26</v>
      </c>
      <c r="G846" s="31">
        <v>0</v>
      </c>
      <c r="H846" s="31">
        <v>0</v>
      </c>
      <c r="I846" s="32">
        <v>47</v>
      </c>
    </row>
    <row r="847" spans="2:9">
      <c r="B847" s="25" t="s">
        <v>482</v>
      </c>
      <c r="C847" s="31">
        <v>0</v>
      </c>
      <c r="D847" s="32">
        <v>8</v>
      </c>
      <c r="E847" s="32">
        <v>7</v>
      </c>
      <c r="F847" s="32">
        <v>9</v>
      </c>
      <c r="G847" s="31">
        <v>0</v>
      </c>
      <c r="H847" s="31">
        <v>0</v>
      </c>
      <c r="I847" s="32">
        <v>24</v>
      </c>
    </row>
    <row r="848" spans="2:9">
      <c r="B848" s="25" t="s">
        <v>483</v>
      </c>
      <c r="C848" s="31">
        <v>0</v>
      </c>
      <c r="D848" s="32">
        <v>0</v>
      </c>
      <c r="E848" s="32">
        <v>16</v>
      </c>
      <c r="F848" s="32">
        <v>39</v>
      </c>
      <c r="G848" s="31">
        <v>0</v>
      </c>
      <c r="H848" s="31">
        <v>0</v>
      </c>
      <c r="I848" s="32">
        <v>55</v>
      </c>
    </row>
    <row r="849" spans="2:9">
      <c r="B849" s="25" t="s">
        <v>484</v>
      </c>
      <c r="C849" s="31">
        <v>0</v>
      </c>
      <c r="D849" s="32">
        <v>2</v>
      </c>
      <c r="E849" s="32">
        <v>15</v>
      </c>
      <c r="F849" s="32">
        <v>36</v>
      </c>
      <c r="G849" s="31">
        <v>0</v>
      </c>
      <c r="H849" s="31">
        <v>0</v>
      </c>
      <c r="I849" s="32">
        <v>53</v>
      </c>
    </row>
    <row r="850" spans="2:9">
      <c r="B850" s="25" t="s">
        <v>485</v>
      </c>
      <c r="C850" s="31">
        <v>0</v>
      </c>
      <c r="D850" s="32">
        <v>1</v>
      </c>
      <c r="E850" s="32">
        <v>16</v>
      </c>
      <c r="F850" s="32">
        <v>21</v>
      </c>
      <c r="G850" s="31">
        <v>0</v>
      </c>
      <c r="H850" s="31">
        <v>0</v>
      </c>
      <c r="I850" s="32">
        <v>38</v>
      </c>
    </row>
    <row r="851" spans="2:9">
      <c r="B851" s="25" t="s">
        <v>486</v>
      </c>
      <c r="C851" s="31">
        <v>0</v>
      </c>
      <c r="D851" s="32">
        <v>4</v>
      </c>
      <c r="E851" s="32">
        <v>23</v>
      </c>
      <c r="F851" s="32">
        <v>32</v>
      </c>
      <c r="G851" s="31">
        <v>0</v>
      </c>
      <c r="H851" s="31">
        <v>0</v>
      </c>
      <c r="I851" s="32">
        <v>59</v>
      </c>
    </row>
    <row r="852" spans="2:9">
      <c r="B852" s="25" t="s">
        <v>487</v>
      </c>
      <c r="C852" s="31">
        <v>0</v>
      </c>
      <c r="D852" s="32">
        <v>7</v>
      </c>
      <c r="E852" s="32">
        <v>5</v>
      </c>
      <c r="F852" s="32">
        <v>38</v>
      </c>
      <c r="G852" s="31">
        <v>0</v>
      </c>
      <c r="H852" s="31">
        <v>0</v>
      </c>
      <c r="I852" s="32">
        <v>50</v>
      </c>
    </row>
    <row r="853" spans="2:9">
      <c r="B853" s="25" t="s">
        <v>488</v>
      </c>
      <c r="C853" s="31">
        <v>0</v>
      </c>
      <c r="D853" s="32">
        <v>7</v>
      </c>
      <c r="E853" s="32">
        <v>6</v>
      </c>
      <c r="F853" s="32">
        <v>32</v>
      </c>
      <c r="G853" s="31">
        <v>0</v>
      </c>
      <c r="H853" s="31">
        <v>0</v>
      </c>
      <c r="I853" s="32">
        <v>45</v>
      </c>
    </row>
    <row r="854" spans="2:9">
      <c r="B854" s="25" t="s">
        <v>489</v>
      </c>
      <c r="C854" s="31">
        <v>0</v>
      </c>
      <c r="D854" s="32">
        <v>9</v>
      </c>
      <c r="E854" s="32">
        <v>2</v>
      </c>
      <c r="F854" s="32">
        <v>29</v>
      </c>
      <c r="G854" s="31">
        <v>0</v>
      </c>
      <c r="H854" s="31">
        <v>0</v>
      </c>
      <c r="I854" s="32">
        <v>40</v>
      </c>
    </row>
    <row r="855" spans="2:9">
      <c r="B855" s="25" t="s">
        <v>490</v>
      </c>
      <c r="C855" s="31">
        <v>0</v>
      </c>
      <c r="D855" s="32">
        <v>13</v>
      </c>
      <c r="E855" s="32">
        <v>2</v>
      </c>
      <c r="F855" s="32">
        <v>28</v>
      </c>
      <c r="G855" s="31">
        <v>0</v>
      </c>
      <c r="H855" s="31">
        <v>0</v>
      </c>
      <c r="I855" s="32">
        <v>43</v>
      </c>
    </row>
    <row r="856" spans="2:9">
      <c r="B856" s="25" t="s">
        <v>491</v>
      </c>
      <c r="C856" s="31">
        <v>0</v>
      </c>
      <c r="D856" s="32">
        <v>13</v>
      </c>
      <c r="E856" s="32">
        <v>4</v>
      </c>
      <c r="F856" s="32">
        <v>29</v>
      </c>
      <c r="G856" s="31">
        <v>0</v>
      </c>
      <c r="H856" s="31">
        <v>0</v>
      </c>
      <c r="I856" s="32">
        <v>46</v>
      </c>
    </row>
    <row r="857" spans="2:9">
      <c r="B857" s="25" t="s">
        <v>492</v>
      </c>
      <c r="C857" s="31">
        <v>0</v>
      </c>
      <c r="D857" s="32">
        <v>10</v>
      </c>
      <c r="E857" s="32">
        <v>3</v>
      </c>
      <c r="F857" s="32">
        <v>35</v>
      </c>
      <c r="G857" s="31">
        <v>0</v>
      </c>
      <c r="H857" s="31">
        <v>0</v>
      </c>
      <c r="I857" s="32">
        <v>48</v>
      </c>
    </row>
    <row r="858" spans="2:9">
      <c r="B858" s="25" t="s">
        <v>493</v>
      </c>
      <c r="C858" s="31">
        <v>0</v>
      </c>
      <c r="D858" s="32">
        <v>6</v>
      </c>
      <c r="E858" s="32">
        <v>12</v>
      </c>
      <c r="F858" s="32">
        <v>28</v>
      </c>
      <c r="G858" s="31">
        <v>0</v>
      </c>
      <c r="H858" s="31">
        <v>0</v>
      </c>
      <c r="I858" s="32">
        <v>46</v>
      </c>
    </row>
    <row r="859" spans="2:9">
      <c r="B859" s="25" t="s">
        <v>494</v>
      </c>
      <c r="C859" s="31">
        <v>0</v>
      </c>
      <c r="D859" s="32">
        <v>4</v>
      </c>
      <c r="E859" s="32">
        <v>11</v>
      </c>
      <c r="F859" s="32">
        <v>30</v>
      </c>
      <c r="G859" s="31">
        <v>0</v>
      </c>
      <c r="H859" s="31">
        <v>0</v>
      </c>
      <c r="I859" s="32">
        <v>45</v>
      </c>
    </row>
    <row r="860" spans="2:9">
      <c r="B860" s="25" t="s">
        <v>495</v>
      </c>
      <c r="C860" s="31">
        <v>0</v>
      </c>
      <c r="D860" s="32">
        <v>11</v>
      </c>
      <c r="E860" s="32">
        <v>13</v>
      </c>
      <c r="F860" s="32">
        <v>22</v>
      </c>
      <c r="G860" s="31">
        <v>0</v>
      </c>
      <c r="H860" s="31">
        <v>0</v>
      </c>
      <c r="I860" s="32">
        <v>36</v>
      </c>
    </row>
    <row r="861" spans="2:9">
      <c r="B861" s="25" t="s">
        <v>496</v>
      </c>
      <c r="C861" s="31">
        <v>0</v>
      </c>
      <c r="D861" s="32">
        <v>5</v>
      </c>
      <c r="E861" s="32">
        <v>13</v>
      </c>
      <c r="F861" s="32">
        <v>35</v>
      </c>
      <c r="G861" s="31">
        <v>0</v>
      </c>
      <c r="H861" s="31">
        <v>0</v>
      </c>
      <c r="I861" s="32">
        <v>53</v>
      </c>
    </row>
    <row r="862" spans="2:9">
      <c r="B862" s="25" t="s">
        <v>497</v>
      </c>
      <c r="C862" s="31">
        <v>0</v>
      </c>
      <c r="D862" s="32">
        <v>14</v>
      </c>
      <c r="E862" s="32">
        <v>14</v>
      </c>
      <c r="F862" s="32">
        <v>67</v>
      </c>
      <c r="G862" s="31">
        <v>0</v>
      </c>
      <c r="H862" s="31">
        <v>0</v>
      </c>
      <c r="I862" s="32">
        <v>95</v>
      </c>
    </row>
    <row r="863" spans="2:9">
      <c r="B863" s="25" t="s">
        <v>498</v>
      </c>
      <c r="C863" s="31">
        <v>0</v>
      </c>
      <c r="D863" s="32">
        <v>8</v>
      </c>
      <c r="E863" s="32">
        <v>4</v>
      </c>
      <c r="F863" s="32">
        <v>16</v>
      </c>
      <c r="G863" s="31">
        <v>0</v>
      </c>
      <c r="H863" s="31">
        <v>0</v>
      </c>
      <c r="I863" s="32">
        <v>28</v>
      </c>
    </row>
    <row r="864" spans="2:9">
      <c r="B864" s="25" t="s">
        <v>499</v>
      </c>
      <c r="C864" s="31">
        <v>0</v>
      </c>
      <c r="D864" s="32">
        <v>5</v>
      </c>
      <c r="E864" s="32">
        <v>2</v>
      </c>
      <c r="F864" s="32">
        <v>13</v>
      </c>
      <c r="G864" s="31">
        <v>0</v>
      </c>
      <c r="H864" s="31">
        <v>0</v>
      </c>
      <c r="I864" s="32">
        <v>20</v>
      </c>
    </row>
    <row r="865" spans="2:9">
      <c r="B865" s="25" t="s">
        <v>500</v>
      </c>
      <c r="C865" s="31">
        <v>0</v>
      </c>
      <c r="D865" s="32">
        <v>7</v>
      </c>
      <c r="E865" s="32">
        <v>3</v>
      </c>
      <c r="F865" s="32">
        <v>22</v>
      </c>
      <c r="G865" s="31">
        <v>0</v>
      </c>
      <c r="H865" s="31">
        <v>0</v>
      </c>
      <c r="I865" s="32">
        <v>32</v>
      </c>
    </row>
    <row r="866" spans="2:9">
      <c r="B866" s="25" t="s">
        <v>501</v>
      </c>
      <c r="C866" s="31">
        <v>0</v>
      </c>
      <c r="D866" s="32">
        <v>13</v>
      </c>
      <c r="E866" s="32">
        <v>4</v>
      </c>
      <c r="F866" s="32">
        <v>31</v>
      </c>
      <c r="G866" s="31">
        <v>0</v>
      </c>
      <c r="H866" s="31">
        <v>0</v>
      </c>
      <c r="I866" s="32">
        <v>48</v>
      </c>
    </row>
    <row r="867" spans="2:9">
      <c r="B867" s="25" t="s">
        <v>502</v>
      </c>
      <c r="C867" s="31">
        <v>0</v>
      </c>
      <c r="D867" s="32">
        <v>16</v>
      </c>
      <c r="E867" s="32">
        <v>5</v>
      </c>
      <c r="F867" s="32">
        <v>35</v>
      </c>
      <c r="G867" s="31">
        <v>0</v>
      </c>
      <c r="H867" s="31">
        <v>0</v>
      </c>
      <c r="I867" s="32">
        <v>56</v>
      </c>
    </row>
    <row r="868" spans="2:9">
      <c r="B868" s="25" t="s">
        <v>503</v>
      </c>
      <c r="C868" s="31">
        <v>0</v>
      </c>
      <c r="D868" s="32">
        <v>17</v>
      </c>
      <c r="E868" s="32">
        <v>4</v>
      </c>
      <c r="F868" s="32">
        <v>33</v>
      </c>
      <c r="G868" s="31">
        <v>0</v>
      </c>
      <c r="H868" s="31">
        <v>0</v>
      </c>
      <c r="I868" s="32">
        <v>54</v>
      </c>
    </row>
    <row r="869" spans="2:9">
      <c r="B869" s="25" t="s">
        <v>504</v>
      </c>
      <c r="C869" s="31">
        <v>0</v>
      </c>
      <c r="D869" s="32">
        <v>11</v>
      </c>
      <c r="E869" s="32">
        <v>7</v>
      </c>
      <c r="F869" s="32">
        <v>29</v>
      </c>
      <c r="G869" s="31">
        <v>0</v>
      </c>
      <c r="H869" s="31">
        <v>0</v>
      </c>
      <c r="I869" s="32">
        <v>47</v>
      </c>
    </row>
    <row r="870" spans="2:9">
      <c r="B870" s="25" t="s">
        <v>505</v>
      </c>
      <c r="C870" s="31">
        <v>0</v>
      </c>
      <c r="D870" s="32">
        <v>14</v>
      </c>
      <c r="E870" s="32">
        <v>5</v>
      </c>
      <c r="F870" s="32">
        <v>33</v>
      </c>
      <c r="G870" s="31">
        <v>0</v>
      </c>
      <c r="H870" s="31">
        <v>0</v>
      </c>
      <c r="I870" s="32">
        <v>52</v>
      </c>
    </row>
    <row r="871" spans="2:9">
      <c r="B871" s="25" t="s">
        <v>506</v>
      </c>
      <c r="C871" s="31">
        <v>0</v>
      </c>
      <c r="D871" s="32">
        <v>8</v>
      </c>
      <c r="E871" s="32">
        <v>5</v>
      </c>
      <c r="F871" s="32">
        <v>33</v>
      </c>
      <c r="G871" s="31">
        <v>0</v>
      </c>
      <c r="H871" s="31">
        <v>0</v>
      </c>
      <c r="I871" s="32">
        <v>46</v>
      </c>
    </row>
    <row r="872" spans="2:9">
      <c r="B872" s="25" t="s">
        <v>507</v>
      </c>
      <c r="C872" s="31">
        <v>0</v>
      </c>
      <c r="D872" s="32">
        <v>11</v>
      </c>
      <c r="E872" s="32">
        <v>3</v>
      </c>
      <c r="F872" s="32">
        <v>22</v>
      </c>
      <c r="G872" s="31">
        <v>0</v>
      </c>
      <c r="H872" s="31">
        <v>0</v>
      </c>
      <c r="I872" s="32">
        <v>36</v>
      </c>
    </row>
    <row r="873" spans="2:9">
      <c r="B873" s="25" t="s">
        <v>508</v>
      </c>
      <c r="C873" s="31">
        <v>0</v>
      </c>
      <c r="D873" s="32">
        <v>4</v>
      </c>
      <c r="E873" s="32">
        <v>9</v>
      </c>
      <c r="F873" s="32">
        <v>22</v>
      </c>
      <c r="G873" s="31">
        <v>0</v>
      </c>
      <c r="H873" s="31">
        <v>0</v>
      </c>
      <c r="I873" s="32">
        <v>35</v>
      </c>
    </row>
    <row r="874" spans="2:9">
      <c r="B874" s="25" t="s">
        <v>509</v>
      </c>
      <c r="C874" s="31">
        <v>0</v>
      </c>
      <c r="D874" s="32">
        <v>10</v>
      </c>
      <c r="E874" s="32">
        <v>9</v>
      </c>
      <c r="F874" s="32">
        <v>28</v>
      </c>
      <c r="G874" s="31">
        <v>0</v>
      </c>
      <c r="H874" s="31">
        <v>0</v>
      </c>
      <c r="I874" s="32">
        <v>47</v>
      </c>
    </row>
    <row r="875" spans="2:9">
      <c r="B875" s="25" t="s">
        <v>510</v>
      </c>
      <c r="C875" s="31">
        <v>0</v>
      </c>
      <c r="D875" s="32">
        <v>3</v>
      </c>
      <c r="E875" s="32">
        <v>6</v>
      </c>
      <c r="F875" s="32">
        <v>21</v>
      </c>
      <c r="G875" s="31">
        <v>0</v>
      </c>
      <c r="H875" s="31">
        <v>0</v>
      </c>
      <c r="I875" s="32">
        <v>30</v>
      </c>
    </row>
    <row r="876" spans="2:9">
      <c r="B876" s="25" t="s">
        <v>961</v>
      </c>
      <c r="C876" s="31">
        <v>0</v>
      </c>
      <c r="D876" s="90">
        <v>9</v>
      </c>
      <c r="E876" s="90">
        <v>8</v>
      </c>
      <c r="F876" s="90">
        <v>30</v>
      </c>
      <c r="G876" s="31">
        <v>0</v>
      </c>
      <c r="H876" s="31">
        <v>0</v>
      </c>
      <c r="I876" s="90">
        <v>47</v>
      </c>
    </row>
    <row r="877" spans="2:9">
      <c r="B877" s="25" t="s">
        <v>963</v>
      </c>
      <c r="C877" s="31">
        <v>0</v>
      </c>
      <c r="D877" s="90">
        <v>9</v>
      </c>
      <c r="E877" s="90">
        <v>5</v>
      </c>
      <c r="F877" s="90">
        <v>30</v>
      </c>
      <c r="G877" s="31">
        <v>0</v>
      </c>
      <c r="H877" s="31">
        <v>0</v>
      </c>
      <c r="I877" s="90">
        <v>44</v>
      </c>
    </row>
    <row r="878" spans="2:9">
      <c r="B878" s="25" t="s">
        <v>965</v>
      </c>
      <c r="C878" s="31">
        <v>0</v>
      </c>
      <c r="D878" s="90">
        <v>7</v>
      </c>
      <c r="E878" s="90">
        <v>8</v>
      </c>
      <c r="F878" s="90">
        <v>23</v>
      </c>
      <c r="G878" s="31">
        <v>0</v>
      </c>
      <c r="H878" s="31">
        <v>0</v>
      </c>
      <c r="I878" s="90">
        <v>38</v>
      </c>
    </row>
    <row r="879" spans="2:9">
      <c r="B879" s="25" t="s">
        <v>967</v>
      </c>
      <c r="C879" s="31">
        <v>0</v>
      </c>
      <c r="D879" s="90">
        <v>6</v>
      </c>
      <c r="E879" s="90">
        <v>7</v>
      </c>
      <c r="F879" s="90">
        <v>9</v>
      </c>
      <c r="G879" s="31">
        <v>0</v>
      </c>
      <c r="H879" s="31">
        <v>0</v>
      </c>
      <c r="I879" s="90">
        <v>22</v>
      </c>
    </row>
    <row r="880" spans="2:9">
      <c r="B880" s="25" t="s">
        <v>970</v>
      </c>
      <c r="C880" s="31">
        <v>0</v>
      </c>
      <c r="D880" s="90">
        <v>5</v>
      </c>
      <c r="E880" s="90">
        <v>5</v>
      </c>
      <c r="F880" s="90">
        <v>6</v>
      </c>
      <c r="G880" s="31">
        <v>0</v>
      </c>
      <c r="H880" s="31">
        <v>0</v>
      </c>
      <c r="I880" s="90">
        <v>16</v>
      </c>
    </row>
    <row r="881" spans="2:9">
      <c r="B881" s="25" t="s">
        <v>972</v>
      </c>
      <c r="C881" s="31">
        <v>0</v>
      </c>
      <c r="D881" s="90">
        <v>4</v>
      </c>
      <c r="E881" s="90">
        <v>8</v>
      </c>
      <c r="F881" s="90">
        <v>19</v>
      </c>
      <c r="G881" s="31">
        <v>0</v>
      </c>
      <c r="H881" s="31">
        <v>0</v>
      </c>
      <c r="I881" s="90">
        <v>31</v>
      </c>
    </row>
    <row r="882" spans="2:9">
      <c r="B882" s="25" t="s">
        <v>973</v>
      </c>
      <c r="C882" s="31">
        <v>0</v>
      </c>
      <c r="D882" s="90">
        <v>8</v>
      </c>
      <c r="E882" s="90">
        <v>6</v>
      </c>
      <c r="F882" s="90">
        <v>17</v>
      </c>
      <c r="G882" s="31">
        <v>0</v>
      </c>
      <c r="H882" s="31">
        <v>0</v>
      </c>
      <c r="I882" s="90">
        <v>31</v>
      </c>
    </row>
    <row r="883" spans="2:9">
      <c r="B883" s="25" t="s">
        <v>976</v>
      </c>
      <c r="C883" s="31">
        <v>0</v>
      </c>
      <c r="D883" s="90">
        <v>6</v>
      </c>
      <c r="E883" s="90">
        <v>5</v>
      </c>
      <c r="F883" s="90">
        <v>25</v>
      </c>
      <c r="G883" s="31">
        <v>0</v>
      </c>
      <c r="H883" s="31">
        <v>0</v>
      </c>
      <c r="I883" s="90">
        <v>36</v>
      </c>
    </row>
    <row r="884" spans="2:9">
      <c r="B884" s="25" t="s">
        <v>979</v>
      </c>
      <c r="C884" s="31">
        <v>0</v>
      </c>
      <c r="D884" s="90">
        <v>6</v>
      </c>
      <c r="E884" s="90">
        <v>7</v>
      </c>
      <c r="F884" s="90">
        <v>19</v>
      </c>
      <c r="G884" s="31">
        <v>0</v>
      </c>
      <c r="H884" s="31">
        <v>0</v>
      </c>
      <c r="I884" s="90">
        <v>32</v>
      </c>
    </row>
    <row r="885" spans="2:9">
      <c r="B885" s="25" t="s">
        <v>981</v>
      </c>
      <c r="C885" s="31">
        <v>0</v>
      </c>
      <c r="D885" s="90">
        <v>11</v>
      </c>
      <c r="E885" s="90">
        <v>3</v>
      </c>
      <c r="F885" s="90">
        <v>20</v>
      </c>
      <c r="G885" s="31">
        <v>0</v>
      </c>
      <c r="H885" s="31">
        <v>0</v>
      </c>
      <c r="I885" s="90">
        <v>34</v>
      </c>
    </row>
    <row r="886" spans="2:9">
      <c r="B886" s="25" t="s">
        <v>984</v>
      </c>
      <c r="C886" s="31">
        <v>0</v>
      </c>
      <c r="D886" s="90">
        <v>14</v>
      </c>
      <c r="E886" s="90">
        <v>4</v>
      </c>
      <c r="F886" s="90">
        <v>39</v>
      </c>
      <c r="G886" s="31">
        <v>0</v>
      </c>
      <c r="H886" s="31">
        <v>0</v>
      </c>
      <c r="I886" s="90">
        <v>57</v>
      </c>
    </row>
    <row r="887" spans="2:9">
      <c r="B887" s="25" t="s">
        <v>986</v>
      </c>
      <c r="C887" s="31">
        <v>0</v>
      </c>
      <c r="D887" s="90">
        <v>15</v>
      </c>
      <c r="E887" s="90">
        <v>7</v>
      </c>
      <c r="F887" s="90">
        <v>40</v>
      </c>
      <c r="G887" s="31">
        <v>0</v>
      </c>
      <c r="H887" s="31">
        <v>0</v>
      </c>
      <c r="I887" s="90">
        <v>62</v>
      </c>
    </row>
    <row r="888" spans="2:9">
      <c r="B888" s="25" t="s">
        <v>988</v>
      </c>
      <c r="C888" s="31">
        <v>0</v>
      </c>
      <c r="D888" s="90">
        <v>8</v>
      </c>
      <c r="E888" s="90">
        <v>6</v>
      </c>
      <c r="F888" s="90">
        <v>24</v>
      </c>
      <c r="G888" s="31">
        <v>0</v>
      </c>
      <c r="H888" s="31">
        <v>0</v>
      </c>
      <c r="I888" s="90">
        <v>38</v>
      </c>
    </row>
    <row r="889" spans="2:9">
      <c r="B889" s="25" t="s">
        <v>990</v>
      </c>
      <c r="C889" s="31">
        <v>0</v>
      </c>
      <c r="D889" s="90">
        <v>8</v>
      </c>
      <c r="E889" s="90">
        <v>5</v>
      </c>
      <c r="F889" s="90">
        <v>25</v>
      </c>
      <c r="G889" s="31">
        <v>0</v>
      </c>
      <c r="H889" s="31">
        <v>0</v>
      </c>
      <c r="I889" s="90">
        <v>38</v>
      </c>
    </row>
    <row r="890" spans="2:9" ht="12.75" customHeight="1">
      <c r="B890" s="25" t="s">
        <v>991</v>
      </c>
      <c r="C890" s="31">
        <v>0</v>
      </c>
      <c r="D890" s="90">
        <v>11</v>
      </c>
      <c r="E890" s="90">
        <v>8</v>
      </c>
      <c r="F890" s="90">
        <v>35</v>
      </c>
      <c r="G890" s="31">
        <v>0</v>
      </c>
      <c r="H890" s="31">
        <v>0</v>
      </c>
      <c r="I890" s="90">
        <v>54</v>
      </c>
    </row>
    <row r="891" spans="2:9" ht="12.75" customHeight="1">
      <c r="B891" s="25" t="s">
        <v>994</v>
      </c>
      <c r="C891" s="31">
        <v>0</v>
      </c>
      <c r="D891" s="90">
        <v>9</v>
      </c>
      <c r="E891" s="90">
        <v>6</v>
      </c>
      <c r="F891" s="90">
        <v>35</v>
      </c>
      <c r="G891" s="31">
        <v>0</v>
      </c>
      <c r="H891" s="31">
        <v>0</v>
      </c>
      <c r="I891" s="90">
        <v>50</v>
      </c>
    </row>
    <row r="892" spans="2:9" ht="12.75" customHeight="1">
      <c r="B892" s="25" t="s">
        <v>995</v>
      </c>
      <c r="C892" s="31">
        <v>0</v>
      </c>
      <c r="D892" s="90">
        <v>8</v>
      </c>
      <c r="E892" s="90">
        <v>5</v>
      </c>
      <c r="F892" s="90">
        <v>31</v>
      </c>
      <c r="G892" s="31">
        <v>0</v>
      </c>
      <c r="H892" s="31">
        <v>0</v>
      </c>
      <c r="I892" s="90">
        <v>44</v>
      </c>
    </row>
    <row r="893" spans="2:9" ht="12.75" customHeight="1">
      <c r="B893" s="25" t="s">
        <v>997</v>
      </c>
      <c r="C893" s="31">
        <v>0</v>
      </c>
      <c r="D893" s="90">
        <v>6</v>
      </c>
      <c r="E893" s="90">
        <v>3</v>
      </c>
      <c r="F893" s="90">
        <v>21</v>
      </c>
      <c r="G893" s="31">
        <v>0</v>
      </c>
      <c r="H893" s="31">
        <v>0</v>
      </c>
      <c r="I893" s="90">
        <v>30</v>
      </c>
    </row>
    <row r="894" spans="2:9" ht="12.75" customHeight="1">
      <c r="B894" s="25" t="s">
        <v>999</v>
      </c>
      <c r="C894" s="31">
        <v>0</v>
      </c>
      <c r="D894" s="90">
        <v>10</v>
      </c>
      <c r="E894" s="90">
        <v>8</v>
      </c>
      <c r="F894" s="90">
        <v>17</v>
      </c>
      <c r="G894" s="31">
        <v>0</v>
      </c>
      <c r="H894" s="31">
        <v>0</v>
      </c>
      <c r="I894" s="90">
        <v>35</v>
      </c>
    </row>
    <row r="895" spans="2:9" ht="12.75" customHeight="1">
      <c r="B895" s="25" t="s">
        <v>1001</v>
      </c>
      <c r="C895" s="31">
        <v>0</v>
      </c>
      <c r="D895" s="90">
        <v>12</v>
      </c>
      <c r="E895" s="90">
        <v>7</v>
      </c>
      <c r="F895" s="90">
        <v>27</v>
      </c>
      <c r="G895" s="31">
        <v>0</v>
      </c>
      <c r="H895" s="31">
        <v>0</v>
      </c>
      <c r="I895" s="90">
        <v>46</v>
      </c>
    </row>
    <row r="896" spans="2:9" ht="12.75" customHeight="1">
      <c r="B896" s="25" t="s">
        <v>1002</v>
      </c>
      <c r="C896" s="31">
        <v>0</v>
      </c>
      <c r="D896" s="90">
        <v>8</v>
      </c>
      <c r="E896" s="90">
        <v>4</v>
      </c>
      <c r="F896" s="90">
        <v>26</v>
      </c>
      <c r="G896" s="31">
        <v>0</v>
      </c>
      <c r="H896" s="31">
        <v>0</v>
      </c>
      <c r="I896" s="90">
        <v>38</v>
      </c>
    </row>
    <row r="897" spans="2:9" ht="12.75" customHeight="1">
      <c r="B897" s="25" t="s">
        <v>1006</v>
      </c>
      <c r="C897" s="31">
        <v>0</v>
      </c>
      <c r="D897" s="90">
        <v>12</v>
      </c>
      <c r="E897" s="90">
        <v>6</v>
      </c>
      <c r="F897" s="90">
        <v>26</v>
      </c>
      <c r="G897" s="31">
        <v>0</v>
      </c>
      <c r="H897" s="31">
        <v>0</v>
      </c>
      <c r="I897" s="90">
        <v>44</v>
      </c>
    </row>
    <row r="898" spans="2:9" ht="12.75" customHeight="1">
      <c r="B898" s="25" t="s">
        <v>1007</v>
      </c>
      <c r="C898" s="31">
        <v>0</v>
      </c>
      <c r="D898" s="90">
        <v>13</v>
      </c>
      <c r="E898" s="90">
        <v>8</v>
      </c>
      <c r="F898" s="90">
        <v>29</v>
      </c>
      <c r="G898" s="31">
        <v>0</v>
      </c>
      <c r="H898" s="31">
        <v>0</v>
      </c>
      <c r="I898" s="90">
        <v>50</v>
      </c>
    </row>
    <row r="899" spans="2:9" ht="12.75" customHeight="1">
      <c r="B899" s="25" t="s">
        <v>1009</v>
      </c>
      <c r="C899" s="31">
        <v>0</v>
      </c>
      <c r="D899" s="90">
        <v>12</v>
      </c>
      <c r="E899" s="90">
        <v>9</v>
      </c>
      <c r="F899" s="90">
        <v>32</v>
      </c>
      <c r="G899" s="31">
        <v>0</v>
      </c>
      <c r="H899" s="31">
        <v>0</v>
      </c>
      <c r="I899" s="90">
        <v>53</v>
      </c>
    </row>
    <row r="900" spans="2:9" ht="12.75" customHeight="1">
      <c r="B900" s="25" t="s">
        <v>1011</v>
      </c>
      <c r="C900" s="31">
        <v>0</v>
      </c>
      <c r="D900" s="90">
        <v>8</v>
      </c>
      <c r="E900" s="90">
        <v>6</v>
      </c>
      <c r="F900" s="90">
        <v>33</v>
      </c>
      <c r="G900" s="31">
        <v>0</v>
      </c>
      <c r="H900" s="31">
        <v>0</v>
      </c>
      <c r="I900" s="90">
        <v>47</v>
      </c>
    </row>
    <row r="901" spans="2:9" ht="12.75" customHeight="1">
      <c r="B901" s="25" t="s">
        <v>1013</v>
      </c>
      <c r="C901" s="31">
        <v>0</v>
      </c>
      <c r="D901" s="90">
        <v>9</v>
      </c>
      <c r="E901" s="90">
        <v>7</v>
      </c>
      <c r="F901" s="90">
        <v>23</v>
      </c>
      <c r="G901" s="31">
        <v>0</v>
      </c>
      <c r="H901" s="31">
        <v>0</v>
      </c>
      <c r="I901" s="90">
        <v>39</v>
      </c>
    </row>
    <row r="902" spans="2:9" ht="12.75" customHeight="1">
      <c r="B902" s="25" t="s">
        <v>1016</v>
      </c>
      <c r="C902" s="31">
        <v>0</v>
      </c>
      <c r="D902" s="90">
        <v>8</v>
      </c>
      <c r="E902" s="90">
        <v>6</v>
      </c>
      <c r="F902" s="90">
        <v>20</v>
      </c>
      <c r="G902" s="31">
        <v>0</v>
      </c>
      <c r="H902" s="31">
        <v>0</v>
      </c>
      <c r="I902" s="90">
        <v>34</v>
      </c>
    </row>
    <row r="903" spans="2:9" ht="12.75" customHeight="1">
      <c r="B903" s="25" t="s">
        <v>1017</v>
      </c>
      <c r="C903" s="31">
        <v>0</v>
      </c>
      <c r="D903" s="90">
        <v>8</v>
      </c>
      <c r="E903" s="90">
        <v>4</v>
      </c>
      <c r="F903" s="90">
        <v>20</v>
      </c>
      <c r="G903" s="31">
        <v>0</v>
      </c>
      <c r="H903" s="31">
        <v>0</v>
      </c>
      <c r="I903" s="90">
        <v>32</v>
      </c>
    </row>
    <row r="904" spans="2:9" ht="12.75" customHeight="1">
      <c r="B904" s="25" t="s">
        <v>1020</v>
      </c>
      <c r="C904" s="31">
        <v>0</v>
      </c>
      <c r="D904" s="90">
        <v>8</v>
      </c>
      <c r="E904" s="90">
        <v>7</v>
      </c>
      <c r="F904" s="90">
        <v>23</v>
      </c>
      <c r="G904" s="31">
        <v>0</v>
      </c>
      <c r="H904" s="31">
        <v>0</v>
      </c>
      <c r="I904" s="90">
        <v>38</v>
      </c>
    </row>
    <row r="905" spans="2:9" ht="12.75" customHeight="1">
      <c r="B905" s="25" t="s">
        <v>1021</v>
      </c>
      <c r="C905" s="31">
        <v>0</v>
      </c>
      <c r="D905" s="90">
        <v>11</v>
      </c>
      <c r="E905" s="90">
        <v>5</v>
      </c>
      <c r="F905" s="90">
        <v>24</v>
      </c>
      <c r="G905" s="31">
        <v>0</v>
      </c>
      <c r="H905" s="31">
        <v>0</v>
      </c>
      <c r="I905" s="90">
        <v>40</v>
      </c>
    </row>
    <row r="906" spans="2:9" ht="12.75" customHeight="1">
      <c r="B906" s="25" t="s">
        <v>1023</v>
      </c>
      <c r="C906" s="31">
        <v>0</v>
      </c>
      <c r="D906" s="90">
        <v>6</v>
      </c>
      <c r="E906" s="90">
        <v>6</v>
      </c>
      <c r="F906" s="90">
        <v>22</v>
      </c>
      <c r="G906" s="31">
        <v>0</v>
      </c>
      <c r="H906" s="31">
        <v>0</v>
      </c>
      <c r="I906" s="90">
        <v>34</v>
      </c>
    </row>
    <row r="907" spans="2:9" ht="12.75" customHeight="1">
      <c r="B907" s="25" t="s">
        <v>1026</v>
      </c>
      <c r="C907" s="31">
        <v>0</v>
      </c>
      <c r="D907" s="90">
        <v>7</v>
      </c>
      <c r="E907" s="90">
        <v>8</v>
      </c>
      <c r="F907" s="90">
        <v>40</v>
      </c>
      <c r="G907" s="31">
        <v>0</v>
      </c>
      <c r="H907" s="31">
        <v>0</v>
      </c>
      <c r="I907" s="90">
        <v>55</v>
      </c>
    </row>
    <row r="908" spans="2:9" ht="12.75" customHeight="1">
      <c r="B908" s="25" t="s">
        <v>1027</v>
      </c>
      <c r="C908" s="31">
        <v>0</v>
      </c>
      <c r="D908" s="90">
        <v>7</v>
      </c>
      <c r="E908" s="90">
        <v>3</v>
      </c>
      <c r="F908" s="90">
        <v>37</v>
      </c>
      <c r="G908" s="31">
        <v>0</v>
      </c>
      <c r="H908" s="31">
        <v>0</v>
      </c>
      <c r="I908" s="90">
        <v>47</v>
      </c>
    </row>
    <row r="909" spans="2:9" ht="12.75" customHeight="1">
      <c r="B909" s="25" t="s">
        <v>1029</v>
      </c>
      <c r="C909" s="31">
        <v>0</v>
      </c>
      <c r="D909" s="90">
        <v>7</v>
      </c>
      <c r="E909" s="90">
        <v>4</v>
      </c>
      <c r="F909" s="90">
        <v>38</v>
      </c>
      <c r="G909" s="31">
        <v>0</v>
      </c>
      <c r="H909" s="31">
        <v>0</v>
      </c>
      <c r="I909" s="90">
        <v>49</v>
      </c>
    </row>
    <row r="910" spans="2:9" ht="12.75" customHeight="1">
      <c r="B910" s="25" t="s">
        <v>1031</v>
      </c>
      <c r="C910" s="31">
        <v>0</v>
      </c>
      <c r="D910" s="90">
        <v>11</v>
      </c>
      <c r="E910" s="90">
        <v>7</v>
      </c>
      <c r="F910" s="90">
        <v>49</v>
      </c>
      <c r="G910" s="31">
        <v>0</v>
      </c>
      <c r="H910" s="31">
        <v>0</v>
      </c>
      <c r="I910" s="90">
        <v>67</v>
      </c>
    </row>
    <row r="911" spans="2:9" ht="11.25" customHeight="1">
      <c r="B911" s="25" t="s">
        <v>1033</v>
      </c>
      <c r="C911" s="31">
        <v>0</v>
      </c>
      <c r="D911" s="90">
        <v>15</v>
      </c>
      <c r="E911" s="90">
        <v>10</v>
      </c>
      <c r="F911" s="90">
        <v>40</v>
      </c>
      <c r="G911" s="31">
        <v>0</v>
      </c>
      <c r="H911" s="31">
        <v>0</v>
      </c>
      <c r="I911" s="90">
        <v>65</v>
      </c>
    </row>
    <row r="912" spans="2:9" ht="12.75" customHeight="1">
      <c r="B912" s="25" t="s">
        <v>1035</v>
      </c>
      <c r="C912" s="31">
        <v>0</v>
      </c>
      <c r="D912" s="90">
        <v>15</v>
      </c>
      <c r="E912" s="90">
        <v>8</v>
      </c>
      <c r="F912" s="90">
        <v>35</v>
      </c>
      <c r="G912" s="31">
        <v>0</v>
      </c>
      <c r="H912" s="31">
        <v>0</v>
      </c>
      <c r="I912" s="90">
        <v>58</v>
      </c>
    </row>
    <row r="913" spans="2:9" ht="12.75" customHeight="1">
      <c r="B913" s="25" t="s">
        <v>1037</v>
      </c>
      <c r="C913" s="31">
        <v>0</v>
      </c>
      <c r="D913" s="90">
        <v>12</v>
      </c>
      <c r="E913" s="90">
        <v>6</v>
      </c>
      <c r="F913" s="90">
        <v>26</v>
      </c>
      <c r="G913" s="31">
        <v>0</v>
      </c>
      <c r="H913" s="31">
        <v>0</v>
      </c>
      <c r="I913" s="90">
        <v>44</v>
      </c>
    </row>
    <row r="914" spans="2:9">
      <c r="B914" s="25" t="s">
        <v>1039</v>
      </c>
      <c r="C914" s="31">
        <v>0</v>
      </c>
      <c r="D914" s="90">
        <v>6</v>
      </c>
      <c r="E914" s="90">
        <v>3</v>
      </c>
      <c r="F914" s="90">
        <v>19</v>
      </c>
      <c r="G914" s="31">
        <v>0</v>
      </c>
      <c r="H914" s="31">
        <v>0</v>
      </c>
      <c r="I914" s="90">
        <v>28</v>
      </c>
    </row>
    <row r="915" spans="2:9">
      <c r="B915" s="25" t="s">
        <v>1041</v>
      </c>
      <c r="C915" s="31">
        <v>0</v>
      </c>
      <c r="D915" s="90">
        <v>7</v>
      </c>
      <c r="E915" s="90">
        <v>5</v>
      </c>
      <c r="F915" s="90">
        <v>14</v>
      </c>
      <c r="G915" s="31">
        <v>0</v>
      </c>
      <c r="H915" s="31">
        <v>0</v>
      </c>
      <c r="I915" s="90">
        <v>26</v>
      </c>
    </row>
    <row r="916" spans="2:9">
      <c r="B916" s="25" t="s">
        <v>1044</v>
      </c>
      <c r="C916" s="31">
        <v>0</v>
      </c>
      <c r="D916" s="90">
        <v>11</v>
      </c>
      <c r="E916" s="90">
        <v>4</v>
      </c>
      <c r="F916" s="90">
        <v>18</v>
      </c>
      <c r="G916" s="31">
        <v>0</v>
      </c>
      <c r="H916" s="31">
        <v>0</v>
      </c>
      <c r="I916" s="90">
        <v>33</v>
      </c>
    </row>
    <row r="917" spans="2:9">
      <c r="B917" s="25" t="s">
        <v>1047</v>
      </c>
      <c r="C917" s="31">
        <v>0</v>
      </c>
      <c r="D917" s="90">
        <v>7</v>
      </c>
      <c r="E917" s="90">
        <v>3</v>
      </c>
      <c r="F917" s="90">
        <v>17</v>
      </c>
      <c r="G917" s="31">
        <v>0</v>
      </c>
      <c r="H917" s="31">
        <v>0</v>
      </c>
      <c r="I917" s="90">
        <v>27</v>
      </c>
    </row>
    <row r="918" spans="2:9">
      <c r="B918" s="25" t="s">
        <v>1050</v>
      </c>
      <c r="C918" s="31">
        <v>0</v>
      </c>
      <c r="D918" s="90">
        <v>9</v>
      </c>
      <c r="E918" s="90">
        <v>6</v>
      </c>
      <c r="F918" s="90">
        <v>31</v>
      </c>
      <c r="G918" s="31">
        <v>0</v>
      </c>
      <c r="H918" s="31">
        <v>0</v>
      </c>
      <c r="I918" s="90">
        <v>46</v>
      </c>
    </row>
    <row r="919" spans="2:9">
      <c r="B919" s="25" t="s">
        <v>1052</v>
      </c>
      <c r="C919" s="31">
        <v>0</v>
      </c>
      <c r="D919" s="90">
        <v>3</v>
      </c>
      <c r="E919" s="90">
        <v>6</v>
      </c>
      <c r="F919" s="90">
        <v>29</v>
      </c>
      <c r="G919" s="31">
        <v>0</v>
      </c>
      <c r="H919" s="31">
        <v>0</v>
      </c>
      <c r="I919" s="90">
        <v>38</v>
      </c>
    </row>
    <row r="920" spans="2:9">
      <c r="B920" s="25" t="s">
        <v>1056</v>
      </c>
      <c r="C920" s="31">
        <v>0</v>
      </c>
      <c r="D920" s="90">
        <v>8</v>
      </c>
      <c r="E920" s="90">
        <v>4</v>
      </c>
      <c r="F920" s="90">
        <v>32</v>
      </c>
      <c r="G920" s="31">
        <v>0</v>
      </c>
      <c r="H920" s="31">
        <v>0</v>
      </c>
      <c r="I920" s="90">
        <v>44</v>
      </c>
    </row>
    <row r="921" spans="2:9">
      <c r="B921" s="25" t="s">
        <v>1059</v>
      </c>
      <c r="C921" s="31">
        <v>0</v>
      </c>
      <c r="D921" s="90">
        <v>6</v>
      </c>
      <c r="E921" s="90">
        <v>3</v>
      </c>
      <c r="F921" s="90">
        <v>21</v>
      </c>
      <c r="G921" s="31">
        <v>0</v>
      </c>
      <c r="H921" s="31">
        <v>0</v>
      </c>
      <c r="I921" s="90">
        <v>30</v>
      </c>
    </row>
    <row r="922" spans="2:9">
      <c r="B922" s="25" t="s">
        <v>1062</v>
      </c>
      <c r="C922" s="31">
        <v>0</v>
      </c>
      <c r="D922" s="90">
        <v>6</v>
      </c>
      <c r="E922" s="90">
        <v>1</v>
      </c>
      <c r="F922" s="90">
        <v>30</v>
      </c>
      <c r="G922" s="31">
        <v>0</v>
      </c>
      <c r="H922" s="31">
        <v>0</v>
      </c>
      <c r="I922" s="90">
        <v>37</v>
      </c>
    </row>
    <row r="923" spans="2:9">
      <c r="B923" s="25" t="s">
        <v>1065</v>
      </c>
      <c r="C923" s="31">
        <v>0</v>
      </c>
      <c r="D923" s="90">
        <v>4</v>
      </c>
      <c r="E923" s="90">
        <v>5</v>
      </c>
      <c r="F923" s="90">
        <v>28</v>
      </c>
      <c r="G923" s="31">
        <v>0</v>
      </c>
      <c r="H923" s="31">
        <v>0</v>
      </c>
      <c r="I923" s="90">
        <v>37</v>
      </c>
    </row>
    <row r="924" spans="2:9">
      <c r="B924" s="25" t="s">
        <v>1077</v>
      </c>
      <c r="C924" s="90">
        <v>1</v>
      </c>
      <c r="D924" s="90">
        <v>5</v>
      </c>
      <c r="E924" s="90">
        <v>3</v>
      </c>
      <c r="F924" s="90">
        <v>34</v>
      </c>
      <c r="G924" s="90">
        <v>1</v>
      </c>
      <c r="H924" s="90">
        <v>1</v>
      </c>
      <c r="I924" s="90">
        <v>42</v>
      </c>
    </row>
    <row r="925" spans="2:9">
      <c r="B925" s="25" t="s">
        <v>1081</v>
      </c>
      <c r="C925" s="90">
        <v>1</v>
      </c>
      <c r="D925" s="90">
        <v>9</v>
      </c>
      <c r="E925" s="90">
        <v>2</v>
      </c>
      <c r="F925" s="90">
        <v>61</v>
      </c>
      <c r="G925" s="90">
        <v>1</v>
      </c>
      <c r="H925" s="90">
        <v>1</v>
      </c>
      <c r="I925" s="90">
        <v>72</v>
      </c>
    </row>
    <row r="926" spans="2:9">
      <c r="B926" s="25" t="s">
        <v>1084</v>
      </c>
      <c r="C926" s="90">
        <v>2</v>
      </c>
      <c r="D926" s="90">
        <v>5</v>
      </c>
      <c r="E926" s="90">
        <v>4</v>
      </c>
      <c r="F926" s="90">
        <v>36</v>
      </c>
      <c r="G926" s="90">
        <v>2</v>
      </c>
      <c r="H926" s="90">
        <v>2</v>
      </c>
      <c r="I926" s="90">
        <v>45</v>
      </c>
    </row>
    <row r="927" spans="2:9">
      <c r="B927" s="25" t="s">
        <v>1086</v>
      </c>
      <c r="C927" s="90">
        <v>2</v>
      </c>
      <c r="D927" s="90">
        <v>5</v>
      </c>
      <c r="E927" s="90">
        <v>4</v>
      </c>
      <c r="F927" s="90">
        <v>36</v>
      </c>
      <c r="G927" s="90">
        <v>2</v>
      </c>
      <c r="H927" s="90">
        <v>2</v>
      </c>
      <c r="I927" s="90">
        <v>45</v>
      </c>
    </row>
    <row r="928" spans="2:9">
      <c r="B928" s="25" t="s">
        <v>1089</v>
      </c>
      <c r="C928" s="90">
        <v>2</v>
      </c>
      <c r="D928" s="90">
        <v>6</v>
      </c>
      <c r="E928" s="90">
        <v>4</v>
      </c>
      <c r="F928" s="90">
        <v>33</v>
      </c>
      <c r="G928" s="90">
        <v>2</v>
      </c>
      <c r="H928" s="90">
        <v>2</v>
      </c>
      <c r="I928" s="90">
        <v>43</v>
      </c>
    </row>
    <row r="929" spans="2:9">
      <c r="B929" s="25" t="s">
        <v>1092</v>
      </c>
      <c r="C929" s="90">
        <v>2</v>
      </c>
      <c r="D929" s="90">
        <v>5</v>
      </c>
      <c r="E929" s="90">
        <v>5</v>
      </c>
      <c r="F929" s="90">
        <v>47</v>
      </c>
      <c r="G929" s="90">
        <v>2</v>
      </c>
      <c r="H929" s="90">
        <v>2</v>
      </c>
      <c r="I929" s="90">
        <v>57</v>
      </c>
    </row>
    <row r="930" spans="2:9">
      <c r="B930" s="25" t="s">
        <v>1095</v>
      </c>
      <c r="C930" s="90">
        <v>1</v>
      </c>
      <c r="D930" s="90">
        <v>2</v>
      </c>
      <c r="E930" s="90">
        <v>4</v>
      </c>
      <c r="F930" s="90">
        <v>36</v>
      </c>
      <c r="G930" s="90">
        <v>0</v>
      </c>
      <c r="H930" s="90">
        <v>0</v>
      </c>
      <c r="I930" s="90">
        <v>47</v>
      </c>
    </row>
    <row r="931" spans="2:9">
      <c r="B931" s="25" t="s">
        <v>1113</v>
      </c>
      <c r="C931" s="90">
        <v>0</v>
      </c>
      <c r="D931" s="90">
        <v>7</v>
      </c>
      <c r="E931" s="90">
        <v>2</v>
      </c>
      <c r="F931" s="90">
        <v>22</v>
      </c>
      <c r="G931" s="90">
        <v>3</v>
      </c>
      <c r="H931" s="90">
        <v>9</v>
      </c>
      <c r="I931" s="90">
        <v>43</v>
      </c>
    </row>
    <row r="932" spans="2:9">
      <c r="B932" s="25" t="s">
        <v>1116</v>
      </c>
      <c r="C932" s="90">
        <v>0</v>
      </c>
      <c r="D932" s="90">
        <v>9</v>
      </c>
      <c r="E932" s="90">
        <v>8</v>
      </c>
      <c r="F932" s="90">
        <v>20</v>
      </c>
      <c r="G932" s="90">
        <v>3</v>
      </c>
      <c r="H932" s="90">
        <v>20</v>
      </c>
      <c r="I932" s="90">
        <v>60</v>
      </c>
    </row>
    <row r="933" spans="2:9">
      <c r="B933" s="25" t="s">
        <v>1119</v>
      </c>
      <c r="C933" s="90">
        <v>1</v>
      </c>
      <c r="D933" s="90">
        <v>7</v>
      </c>
      <c r="E933" s="90">
        <v>6</v>
      </c>
      <c r="F933" s="90">
        <v>23</v>
      </c>
      <c r="G933" s="90">
        <v>0</v>
      </c>
      <c r="H933" s="90">
        <v>14</v>
      </c>
      <c r="I933" s="90">
        <v>51</v>
      </c>
    </row>
    <row r="934" spans="2:9">
      <c r="B934" s="25" t="s">
        <v>1122</v>
      </c>
      <c r="C934" s="90">
        <v>3</v>
      </c>
      <c r="D934" s="90">
        <v>8</v>
      </c>
      <c r="E934" s="90">
        <v>2</v>
      </c>
      <c r="F934" s="90">
        <v>34</v>
      </c>
      <c r="G934" s="90">
        <v>1</v>
      </c>
      <c r="H934" s="90">
        <v>14</v>
      </c>
      <c r="I934" s="90">
        <v>62</v>
      </c>
    </row>
    <row r="935" spans="2:9">
      <c r="B935" s="25" t="s">
        <v>1125</v>
      </c>
      <c r="C935" s="90">
        <v>0</v>
      </c>
      <c r="D935" s="90">
        <v>6</v>
      </c>
      <c r="E935" s="90">
        <v>6</v>
      </c>
      <c r="F935" s="90">
        <v>38</v>
      </c>
      <c r="G935" s="90">
        <v>2</v>
      </c>
      <c r="H935" s="90">
        <v>18</v>
      </c>
      <c r="I935" s="90">
        <v>70</v>
      </c>
    </row>
    <row r="936" spans="2:9">
      <c r="B936" s="25" t="s">
        <v>1129</v>
      </c>
      <c r="C936" s="90">
        <v>0</v>
      </c>
      <c r="D936" s="90">
        <v>5</v>
      </c>
      <c r="E936" s="90">
        <v>4</v>
      </c>
      <c r="F936" s="90">
        <v>32</v>
      </c>
      <c r="G936" s="90">
        <v>2</v>
      </c>
      <c r="H936" s="90">
        <v>12</v>
      </c>
      <c r="I936" s="90">
        <v>55</v>
      </c>
    </row>
    <row r="937" spans="2:9">
      <c r="B937" s="25" t="s">
        <v>1131</v>
      </c>
      <c r="C937" s="90">
        <v>1</v>
      </c>
      <c r="D937" s="90">
        <v>8</v>
      </c>
      <c r="E937" s="90">
        <v>8</v>
      </c>
      <c r="F937" s="90">
        <v>64</v>
      </c>
      <c r="G937" s="90">
        <v>4</v>
      </c>
      <c r="H937" s="90">
        <v>30</v>
      </c>
      <c r="I937" s="90">
        <v>115</v>
      </c>
    </row>
    <row r="938" spans="2:9">
      <c r="B938" s="25" t="s">
        <v>1133</v>
      </c>
      <c r="C938" s="90">
        <v>1</v>
      </c>
      <c r="D938" s="90">
        <v>9</v>
      </c>
      <c r="E938" s="90">
        <v>5</v>
      </c>
      <c r="F938" s="90">
        <v>55</v>
      </c>
      <c r="G938" s="90">
        <v>2</v>
      </c>
      <c r="H938" s="90">
        <v>21</v>
      </c>
      <c r="I938" s="90">
        <v>93</v>
      </c>
    </row>
    <row r="939" spans="2:9">
      <c r="B939" s="25" t="s">
        <v>1137</v>
      </c>
      <c r="C939" s="90">
        <v>0</v>
      </c>
      <c r="D939" s="90">
        <v>3</v>
      </c>
      <c r="E939" s="90">
        <v>4</v>
      </c>
      <c r="F939" s="90">
        <v>24</v>
      </c>
      <c r="G939" s="90">
        <v>0</v>
      </c>
      <c r="H939" s="90">
        <v>14</v>
      </c>
      <c r="I939" s="90">
        <v>45</v>
      </c>
    </row>
    <row r="940" spans="2:9">
      <c r="B940" s="25" t="s">
        <v>1140</v>
      </c>
      <c r="C940" s="90">
        <v>0</v>
      </c>
      <c r="D940" s="90">
        <v>5</v>
      </c>
      <c r="E940" s="90">
        <v>4</v>
      </c>
      <c r="F940" s="90">
        <v>46</v>
      </c>
      <c r="G940" s="90">
        <v>2</v>
      </c>
      <c r="H940" s="90">
        <v>22</v>
      </c>
      <c r="I940" s="90">
        <v>79</v>
      </c>
    </row>
    <row r="941" spans="2:9">
      <c r="B941" s="25" t="s">
        <v>1143</v>
      </c>
      <c r="C941" s="90">
        <v>2</v>
      </c>
      <c r="D941" s="90">
        <v>8</v>
      </c>
      <c r="E941" s="90">
        <v>10</v>
      </c>
      <c r="F941" s="90">
        <v>50</v>
      </c>
      <c r="G941" s="90">
        <v>2</v>
      </c>
      <c r="H941" s="90">
        <v>18</v>
      </c>
      <c r="I941" s="90">
        <v>90</v>
      </c>
    </row>
    <row r="942" spans="2:9">
      <c r="B942" s="25" t="s">
        <v>1146</v>
      </c>
      <c r="C942" s="90">
        <v>4</v>
      </c>
      <c r="D942" s="90">
        <v>8</v>
      </c>
      <c r="E942" s="90">
        <v>10</v>
      </c>
      <c r="F942" s="90">
        <v>38</v>
      </c>
      <c r="G942" s="90">
        <v>2</v>
      </c>
      <c r="H942" s="90">
        <v>14</v>
      </c>
      <c r="I942" s="90">
        <v>76</v>
      </c>
    </row>
    <row r="943" spans="2:9">
      <c r="B943" s="25" t="s">
        <v>1153</v>
      </c>
      <c r="C943" s="90">
        <v>4</v>
      </c>
      <c r="D943" s="90">
        <v>7</v>
      </c>
      <c r="E943" s="90">
        <v>15</v>
      </c>
      <c r="F943" s="90">
        <v>32</v>
      </c>
      <c r="G943" s="90">
        <v>0</v>
      </c>
      <c r="H943" s="90">
        <v>26</v>
      </c>
      <c r="I943" s="90">
        <v>84</v>
      </c>
    </row>
    <row r="944" spans="2:9">
      <c r="B944" s="25" t="s">
        <v>1161</v>
      </c>
      <c r="C944" s="90">
        <v>1</v>
      </c>
      <c r="D944" s="90">
        <v>3</v>
      </c>
      <c r="E944" s="90">
        <v>7</v>
      </c>
      <c r="F944" s="90">
        <v>20</v>
      </c>
      <c r="G944" s="90">
        <v>0</v>
      </c>
      <c r="H944" s="90">
        <v>14</v>
      </c>
      <c r="I944" s="90">
        <v>45</v>
      </c>
    </row>
    <row r="945" spans="1:9">
      <c r="B945" s="25" t="s">
        <v>1171</v>
      </c>
      <c r="C945" s="90">
        <v>1</v>
      </c>
      <c r="D945" s="90">
        <v>6</v>
      </c>
      <c r="E945" s="90">
        <v>8</v>
      </c>
      <c r="F945" s="90">
        <v>31</v>
      </c>
      <c r="G945" s="90">
        <v>0</v>
      </c>
      <c r="H945" s="90">
        <v>14</v>
      </c>
      <c r="I945" s="90">
        <v>60</v>
      </c>
    </row>
    <row r="946" spans="1:9">
      <c r="B946" s="25" t="s">
        <v>1176</v>
      </c>
      <c r="C946" s="90">
        <v>2</v>
      </c>
      <c r="D946" s="90">
        <v>5</v>
      </c>
      <c r="E946" s="90">
        <v>8</v>
      </c>
      <c r="F946" s="90">
        <v>42</v>
      </c>
      <c r="G946" s="90">
        <v>2</v>
      </c>
      <c r="H946" s="90">
        <v>19</v>
      </c>
      <c r="I946" s="90">
        <v>78</v>
      </c>
    </row>
    <row r="947" spans="1:9">
      <c r="B947" s="25" t="s">
        <v>1179</v>
      </c>
      <c r="C947" s="90">
        <v>3</v>
      </c>
      <c r="D947" s="90">
        <v>5</v>
      </c>
      <c r="E947" s="90">
        <v>8</v>
      </c>
      <c r="F947" s="90">
        <v>44</v>
      </c>
      <c r="G947" s="90">
        <v>1</v>
      </c>
      <c r="H947" s="90">
        <v>21</v>
      </c>
      <c r="I947" s="90">
        <v>82</v>
      </c>
    </row>
    <row r="948" spans="1:9">
      <c r="B948" s="25" t="s">
        <v>1181</v>
      </c>
      <c r="C948" s="90">
        <v>3</v>
      </c>
      <c r="D948" s="90">
        <v>7</v>
      </c>
      <c r="E948" s="90">
        <v>10</v>
      </c>
      <c r="F948" s="90">
        <v>52</v>
      </c>
      <c r="G948" s="90">
        <v>1</v>
      </c>
      <c r="H948" s="90">
        <v>27</v>
      </c>
      <c r="I948" s="90">
        <v>100</v>
      </c>
    </row>
    <row r="949" spans="1:9">
      <c r="B949" s="25" t="s">
        <v>1186</v>
      </c>
      <c r="C949" s="90">
        <v>1</v>
      </c>
      <c r="D949" s="90">
        <v>7</v>
      </c>
      <c r="E949" s="90">
        <v>4</v>
      </c>
      <c r="F949" s="90">
        <v>46</v>
      </c>
      <c r="G949" s="90">
        <v>0</v>
      </c>
      <c r="H949" s="90">
        <v>16</v>
      </c>
      <c r="I949" s="90">
        <v>74</v>
      </c>
    </row>
    <row r="950" spans="1:9">
      <c r="B950" s="25" t="s">
        <v>1188</v>
      </c>
      <c r="C950" s="90">
        <v>3</v>
      </c>
      <c r="D950" s="90">
        <v>6</v>
      </c>
      <c r="E950" s="90">
        <v>9</v>
      </c>
      <c r="F950" s="90">
        <v>39</v>
      </c>
      <c r="G950" s="90">
        <v>3</v>
      </c>
      <c r="H950" s="90">
        <v>23</v>
      </c>
      <c r="I950" s="90">
        <v>83</v>
      </c>
    </row>
    <row r="951" spans="1:9">
      <c r="B951" s="25" t="s">
        <v>1193</v>
      </c>
      <c r="C951" s="90">
        <v>3</v>
      </c>
      <c r="D951" s="90">
        <v>4</v>
      </c>
      <c r="E951" s="90">
        <v>5</v>
      </c>
      <c r="F951" s="90">
        <v>43</v>
      </c>
      <c r="G951" s="90">
        <v>5</v>
      </c>
      <c r="H951" s="90">
        <v>22</v>
      </c>
      <c r="I951" s="90">
        <v>82</v>
      </c>
    </row>
    <row r="952" spans="1:9">
      <c r="B952" s="25" t="s">
        <v>1196</v>
      </c>
      <c r="C952" s="90">
        <v>3</v>
      </c>
      <c r="D952" s="90">
        <v>6</v>
      </c>
      <c r="E952" s="90">
        <v>5</v>
      </c>
      <c r="F952" s="90">
        <v>39</v>
      </c>
      <c r="G952" s="90">
        <v>1</v>
      </c>
      <c r="H952" s="90">
        <v>12</v>
      </c>
      <c r="I952" s="90">
        <v>66</v>
      </c>
    </row>
    <row r="953" spans="1:9">
      <c r="A953" s="346"/>
      <c r="B953" s="25" t="s">
        <v>1199</v>
      </c>
      <c r="C953" s="90">
        <v>0</v>
      </c>
      <c r="D953" s="90">
        <v>7</v>
      </c>
      <c r="E953" s="90">
        <v>8</v>
      </c>
      <c r="F953" s="90">
        <v>44</v>
      </c>
      <c r="G953" s="90">
        <v>2</v>
      </c>
      <c r="H953" s="90">
        <v>21</v>
      </c>
      <c r="I953" s="90">
        <v>82</v>
      </c>
    </row>
    <row r="954" spans="1:9">
      <c r="A954" s="346"/>
      <c r="B954" s="25" t="s">
        <v>1203</v>
      </c>
      <c r="C954" s="90">
        <v>0</v>
      </c>
      <c r="D954" s="90">
        <v>8</v>
      </c>
      <c r="E954" s="90">
        <v>5</v>
      </c>
      <c r="F954" s="90">
        <v>31</v>
      </c>
      <c r="G954" s="90">
        <v>0</v>
      </c>
      <c r="H954" s="90">
        <v>21</v>
      </c>
      <c r="I954" s="90">
        <v>65</v>
      </c>
    </row>
    <row r="955" spans="1:9">
      <c r="A955" s="346"/>
      <c r="B955" s="25" t="s">
        <v>1206</v>
      </c>
      <c r="C955" s="90">
        <f>$C$119</f>
        <v>1</v>
      </c>
      <c r="D955" s="90">
        <f>$D$119</f>
        <v>4</v>
      </c>
      <c r="E955" s="90">
        <f>$E$119</f>
        <v>8</v>
      </c>
      <c r="F955" s="90">
        <f>$F$119</f>
        <v>32</v>
      </c>
      <c r="G955" s="90">
        <f>$G$119</f>
        <v>3</v>
      </c>
      <c r="H955" s="90">
        <f>$H$119</f>
        <v>23</v>
      </c>
      <c r="I955" s="90">
        <f>$I$119</f>
        <v>71</v>
      </c>
    </row>
    <row r="956" spans="1:9">
      <c r="A956" s="364"/>
      <c r="B956" s="25" t="s">
        <v>1208</v>
      </c>
      <c r="C956" s="90">
        <v>1</v>
      </c>
      <c r="D956" s="90">
        <v>6</v>
      </c>
      <c r="E956" s="90">
        <v>9</v>
      </c>
      <c r="F956" s="90">
        <v>47</v>
      </c>
      <c r="G956" s="90">
        <v>5</v>
      </c>
      <c r="H956" s="90">
        <v>31</v>
      </c>
      <c r="I956" s="90">
        <v>99</v>
      </c>
    </row>
    <row r="957" spans="1:9">
      <c r="A957" s="364"/>
      <c r="B957" s="25" t="s">
        <v>1213</v>
      </c>
      <c r="C957" s="90">
        <v>2</v>
      </c>
      <c r="D957" s="90">
        <v>7</v>
      </c>
      <c r="E957" s="90">
        <v>8</v>
      </c>
      <c r="F957" s="90">
        <v>38</v>
      </c>
      <c r="G957" s="90">
        <v>5</v>
      </c>
      <c r="H957" s="90">
        <v>25</v>
      </c>
      <c r="I957" s="90">
        <v>85</v>
      </c>
    </row>
    <row r="958" spans="1:9">
      <c r="A958" s="364"/>
      <c r="B958" s="25" t="s">
        <v>1214</v>
      </c>
      <c r="C958" s="90">
        <v>2</v>
      </c>
      <c r="D958" s="90">
        <v>9</v>
      </c>
      <c r="E958" s="90">
        <v>8</v>
      </c>
      <c r="F958" s="90">
        <v>42</v>
      </c>
      <c r="G958" s="90">
        <v>3</v>
      </c>
      <c r="H958" s="90">
        <v>29</v>
      </c>
      <c r="I958" s="90">
        <v>93</v>
      </c>
    </row>
    <row r="959" spans="1:9">
      <c r="A959" s="364"/>
      <c r="B959" s="25" t="s">
        <v>1217</v>
      </c>
      <c r="C959" s="90">
        <v>3</v>
      </c>
      <c r="D959" s="90">
        <v>5</v>
      </c>
      <c r="E959" s="90">
        <v>7</v>
      </c>
      <c r="F959" s="90">
        <v>55</v>
      </c>
      <c r="G959" s="90">
        <v>2</v>
      </c>
      <c r="H959" s="90">
        <v>39</v>
      </c>
      <c r="I959" s="90">
        <v>111</v>
      </c>
    </row>
    <row r="960" spans="1:9">
      <c r="A960" s="364"/>
      <c r="B960" s="25" t="s">
        <v>1221</v>
      </c>
      <c r="C960" s="90">
        <v>2</v>
      </c>
      <c r="D960" s="90">
        <v>9</v>
      </c>
      <c r="E960" s="90">
        <v>9</v>
      </c>
      <c r="F960" s="90">
        <v>66</v>
      </c>
      <c r="G960" s="90">
        <v>2</v>
      </c>
      <c r="H960" s="90">
        <v>30</v>
      </c>
      <c r="I960" s="90">
        <v>118</v>
      </c>
    </row>
    <row r="961" spans="1:9">
      <c r="A961" s="364"/>
      <c r="B961" s="25" t="s">
        <v>1224</v>
      </c>
      <c r="C961" s="90">
        <v>3</v>
      </c>
      <c r="D961" s="90">
        <v>5</v>
      </c>
      <c r="E961" s="90">
        <v>2</v>
      </c>
      <c r="F961" s="90">
        <v>31</v>
      </c>
      <c r="G961" s="90">
        <v>0</v>
      </c>
      <c r="H961" s="90">
        <v>16</v>
      </c>
      <c r="I961" s="90">
        <v>57</v>
      </c>
    </row>
    <row r="962" spans="1:9">
      <c r="A962" s="364"/>
      <c r="B962" s="25" t="s">
        <v>1228</v>
      </c>
      <c r="C962" s="90">
        <v>1</v>
      </c>
      <c r="D962" s="90">
        <v>3</v>
      </c>
      <c r="E962" s="90">
        <v>6</v>
      </c>
      <c r="F962" s="90">
        <v>42</v>
      </c>
      <c r="G962" s="90">
        <v>3</v>
      </c>
      <c r="H962" s="90">
        <v>25</v>
      </c>
      <c r="I962" s="90">
        <v>80</v>
      </c>
    </row>
    <row r="963" spans="1:9">
      <c r="A963" s="364"/>
      <c r="B963" s="377" t="s">
        <v>1231</v>
      </c>
      <c r="C963" s="90">
        <v>0</v>
      </c>
      <c r="D963" s="90">
        <v>2</v>
      </c>
      <c r="E963" s="90">
        <v>4</v>
      </c>
      <c r="F963" s="90">
        <v>58</v>
      </c>
      <c r="G963" s="90">
        <v>2</v>
      </c>
      <c r="H963" s="90">
        <v>28</v>
      </c>
      <c r="I963" s="90">
        <v>94</v>
      </c>
    </row>
    <row r="964" spans="1:9">
      <c r="A964" s="364"/>
      <c r="B964" s="377" t="s">
        <v>1234</v>
      </c>
      <c r="C964" s="90">
        <v>0</v>
      </c>
      <c r="D964" s="90">
        <v>2</v>
      </c>
      <c r="E964" s="90">
        <v>8</v>
      </c>
      <c r="F964" s="90">
        <v>53</v>
      </c>
      <c r="G964" s="90">
        <v>1</v>
      </c>
      <c r="H964" s="90">
        <v>31</v>
      </c>
      <c r="I964" s="90">
        <v>95</v>
      </c>
    </row>
    <row r="965" spans="1:9">
      <c r="A965" s="364"/>
      <c r="B965" s="377" t="s">
        <v>1238</v>
      </c>
      <c r="C965" s="90">
        <v>0</v>
      </c>
      <c r="D965" s="90">
        <v>1</v>
      </c>
      <c r="E965" s="90">
        <v>11</v>
      </c>
      <c r="F965" s="90">
        <v>40</v>
      </c>
      <c r="G965" s="90">
        <v>1</v>
      </c>
      <c r="H965" s="90">
        <v>25</v>
      </c>
      <c r="I965" s="90">
        <v>78</v>
      </c>
    </row>
    <row r="966" spans="1:9">
      <c r="A966" s="364"/>
      <c r="B966" s="377" t="s">
        <v>1241</v>
      </c>
      <c r="C966" s="90">
        <v>1</v>
      </c>
      <c r="D966" s="90">
        <v>3</v>
      </c>
      <c r="E966" s="90">
        <v>6</v>
      </c>
      <c r="F966" s="90">
        <v>12</v>
      </c>
      <c r="G966" s="90">
        <v>0</v>
      </c>
      <c r="H966" s="90">
        <v>16</v>
      </c>
      <c r="I966" s="90">
        <v>38</v>
      </c>
    </row>
    <row r="967" spans="1:9">
      <c r="A967" s="364"/>
      <c r="B967" s="377" t="s">
        <v>1244</v>
      </c>
      <c r="C967" s="90">
        <v>1</v>
      </c>
      <c r="D967" s="90">
        <v>1</v>
      </c>
      <c r="E967" s="90">
        <v>4</v>
      </c>
      <c r="F967" s="90">
        <v>37</v>
      </c>
      <c r="G967" s="90">
        <v>0</v>
      </c>
      <c r="H967" s="90">
        <v>25</v>
      </c>
      <c r="I967" s="90">
        <v>68</v>
      </c>
    </row>
    <row r="968" spans="1:9">
      <c r="A968" s="364"/>
      <c r="B968" s="377" t="s">
        <v>1247</v>
      </c>
      <c r="C968" s="90">
        <v>1</v>
      </c>
      <c r="D968" s="90">
        <v>1</v>
      </c>
      <c r="E968" s="90">
        <v>2</v>
      </c>
      <c r="F968" s="90">
        <v>26</v>
      </c>
      <c r="G968" s="90">
        <v>1</v>
      </c>
      <c r="H968" s="90">
        <v>21</v>
      </c>
      <c r="I968" s="90">
        <v>52</v>
      </c>
    </row>
    <row r="969" spans="1:9">
      <c r="A969" s="364"/>
      <c r="B969" s="377" t="s">
        <v>1249</v>
      </c>
      <c r="C969" s="90">
        <v>0</v>
      </c>
      <c r="D969" s="90">
        <v>3</v>
      </c>
      <c r="E969" s="90">
        <v>4</v>
      </c>
      <c r="F969" s="90">
        <v>33</v>
      </c>
      <c r="G969" s="90">
        <v>4</v>
      </c>
      <c r="H969" s="90">
        <v>30</v>
      </c>
      <c r="I969" s="90">
        <v>74</v>
      </c>
    </row>
    <row r="970" spans="1:9">
      <c r="A970" s="364"/>
      <c r="B970" s="377" t="s">
        <v>1253</v>
      </c>
      <c r="C970" s="90">
        <f>$C$119</f>
        <v>1</v>
      </c>
      <c r="D970" s="90">
        <f>$D$119</f>
        <v>4</v>
      </c>
      <c r="E970" s="90">
        <f>$E$119</f>
        <v>8</v>
      </c>
      <c r="F970" s="90">
        <f>$F$119</f>
        <v>32</v>
      </c>
      <c r="G970" s="90">
        <f>$G$119</f>
        <v>3</v>
      </c>
      <c r="H970" s="90">
        <f>$H$119</f>
        <v>23</v>
      </c>
      <c r="I970" s="90">
        <f>$I$119</f>
        <v>71</v>
      </c>
    </row>
    <row r="971" spans="1:9">
      <c r="C971" s="15"/>
      <c r="H971" s="15"/>
    </row>
    <row r="972" spans="1:9">
      <c r="B972" s="33" t="s">
        <v>511</v>
      </c>
      <c r="C972" s="34" t="e">
        <f>SUM(C970-C969)/C969</f>
        <v>#DIV/0!</v>
      </c>
      <c r="D972" s="34">
        <f t="shared" ref="D972:I972" si="4">SUM(D970-D969)/D969</f>
        <v>0.33333333333333331</v>
      </c>
      <c r="E972" s="34">
        <f t="shared" si="4"/>
        <v>1</v>
      </c>
      <c r="F972" s="34">
        <f t="shared" si="4"/>
        <v>-3.0303030303030304E-2</v>
      </c>
      <c r="G972" s="34">
        <f t="shared" si="4"/>
        <v>-0.25</v>
      </c>
      <c r="H972" s="34">
        <f t="shared" si="4"/>
        <v>-0.23333333333333334</v>
      </c>
      <c r="I972" s="34">
        <f t="shared" si="4"/>
        <v>-4.0540540540540543E-2</v>
      </c>
    </row>
    <row r="973" spans="1:9">
      <c r="B973" s="33" t="s">
        <v>512</v>
      </c>
      <c r="C973" s="34">
        <f>SUM(C970-C967)/C967</f>
        <v>0</v>
      </c>
      <c r="D973" s="34">
        <f t="shared" ref="D973:I973" si="5">SUM(D970-D967)/D967</f>
        <v>3</v>
      </c>
      <c r="E973" s="34">
        <f t="shared" si="5"/>
        <v>1</v>
      </c>
      <c r="F973" s="34">
        <f t="shared" si="5"/>
        <v>-0.13513513513513514</v>
      </c>
      <c r="G973" s="34" t="e">
        <f t="shared" si="5"/>
        <v>#DIV/0!</v>
      </c>
      <c r="H973" s="34">
        <f t="shared" si="5"/>
        <v>-0.08</v>
      </c>
      <c r="I973" s="34">
        <f t="shared" si="5"/>
        <v>4.4117647058823532E-2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096"/>
  <sheetViews>
    <sheetView showGridLines="0" topLeftCell="A154" zoomScale="85" zoomScaleNormal="85" workbookViewId="0">
      <selection activeCell="D207" sqref="D207"/>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1252</v>
      </c>
    </row>
    <row r="6" spans="1:7">
      <c r="D6" s="14"/>
      <c r="E6" s="14"/>
      <c r="F6" s="14"/>
      <c r="G6" s="14"/>
    </row>
    <row r="7" spans="1:7">
      <c r="A7" s="14" t="s">
        <v>151</v>
      </c>
      <c r="B7" s="366"/>
      <c r="C7" s="367" t="s">
        <v>1072</v>
      </c>
      <c r="D7" s="367" t="s">
        <v>152</v>
      </c>
      <c r="E7" s="367" t="s">
        <v>153</v>
      </c>
      <c r="F7" s="367" t="s">
        <v>154</v>
      </c>
      <c r="G7" s="349"/>
    </row>
    <row r="8" spans="1:7">
      <c r="A8" s="17" t="s">
        <v>1175</v>
      </c>
      <c r="B8" s="367" t="s">
        <v>156</v>
      </c>
      <c r="C8" s="367" t="s">
        <v>1073</v>
      </c>
      <c r="D8" s="368" t="s">
        <v>157</v>
      </c>
      <c r="E8" s="368" t="s">
        <v>158</v>
      </c>
      <c r="F8" s="368" t="s">
        <v>159</v>
      </c>
      <c r="G8" s="349"/>
    </row>
    <row r="9" spans="1:7">
      <c r="B9" s="366"/>
      <c r="C9" s="366"/>
      <c r="D9" s="367"/>
      <c r="E9" s="367"/>
      <c r="F9" s="367"/>
      <c r="G9" s="349" t="s">
        <v>160</v>
      </c>
    </row>
    <row r="10" spans="1:7">
      <c r="A10" s="14" t="s">
        <v>161</v>
      </c>
      <c r="B10" s="364"/>
      <c r="C10" s="365">
        <v>0</v>
      </c>
      <c r="D10" s="365">
        <v>0</v>
      </c>
      <c r="E10" s="365">
        <v>0</v>
      </c>
      <c r="F10" s="365">
        <v>2</v>
      </c>
      <c r="G10" s="347">
        <f>SUM(C10+D10+E10+F10)</f>
        <v>2</v>
      </c>
    </row>
    <row r="11" spans="1:7">
      <c r="A11" s="14" t="s">
        <v>162</v>
      </c>
      <c r="B11" s="364"/>
      <c r="C11" s="365">
        <v>0</v>
      </c>
      <c r="D11" s="373">
        <v>0</v>
      </c>
      <c r="E11" s="365">
        <v>0</v>
      </c>
      <c r="F11" s="365">
        <v>7</v>
      </c>
      <c r="G11" s="347">
        <f>SUM(C11+D11+E11+F11)</f>
        <v>7</v>
      </c>
    </row>
    <row r="12" spans="1:7" ht="12.75">
      <c r="B12" s="364"/>
      <c r="C12" s="363"/>
      <c r="D12" s="364"/>
      <c r="E12" s="364"/>
      <c r="F12" s="364"/>
      <c r="G12" s="346"/>
    </row>
    <row r="13" spans="1:7" ht="12.75">
      <c r="B13" s="364"/>
      <c r="C13" s="363"/>
      <c r="D13" s="364"/>
      <c r="E13" s="364"/>
      <c r="F13" s="364"/>
      <c r="G13" s="346"/>
    </row>
    <row r="14" spans="1:7">
      <c r="A14" s="14" t="s">
        <v>151</v>
      </c>
      <c r="B14" s="366"/>
      <c r="C14" s="367" t="s">
        <v>1072</v>
      </c>
      <c r="D14" s="367" t="s">
        <v>152</v>
      </c>
      <c r="E14" s="367" t="s">
        <v>153</v>
      </c>
      <c r="F14" s="367" t="s">
        <v>154</v>
      </c>
      <c r="G14" s="349"/>
    </row>
    <row r="15" spans="1:7">
      <c r="A15" s="17" t="s">
        <v>515</v>
      </c>
      <c r="B15" s="367" t="s">
        <v>156</v>
      </c>
      <c r="C15" s="367" t="s">
        <v>1073</v>
      </c>
      <c r="D15" s="368" t="s">
        <v>157</v>
      </c>
      <c r="E15" s="368" t="s">
        <v>158</v>
      </c>
      <c r="F15" s="368" t="s">
        <v>159</v>
      </c>
      <c r="G15" s="349"/>
    </row>
    <row r="16" spans="1:7">
      <c r="A16" s="35" t="s">
        <v>516</v>
      </c>
      <c r="B16" s="366"/>
      <c r="C16" s="366"/>
      <c r="D16" s="367"/>
      <c r="E16" s="367"/>
      <c r="F16" s="367"/>
      <c r="G16" s="349" t="s">
        <v>160</v>
      </c>
    </row>
    <row r="17" spans="1:7">
      <c r="A17" s="14" t="s">
        <v>161</v>
      </c>
      <c r="B17" s="364"/>
      <c r="C17" s="365">
        <v>0</v>
      </c>
      <c r="D17" s="365">
        <v>0</v>
      </c>
      <c r="E17" s="365">
        <v>0</v>
      </c>
      <c r="F17" s="365">
        <v>1</v>
      </c>
      <c r="G17" s="347">
        <f>SUM(C17+D17+E17+F17)</f>
        <v>1</v>
      </c>
    </row>
    <row r="18" spans="1:7">
      <c r="A18" s="14" t="s">
        <v>162</v>
      </c>
      <c r="B18" s="364"/>
      <c r="C18" s="365">
        <v>0</v>
      </c>
      <c r="D18" s="365">
        <v>0</v>
      </c>
      <c r="E18" s="365">
        <v>1</v>
      </c>
      <c r="F18" s="365">
        <v>3</v>
      </c>
      <c r="G18" s="347">
        <f>SUM(C18+D18+E18+F18)</f>
        <v>4</v>
      </c>
    </row>
    <row r="19" spans="1:7" ht="12.75">
      <c r="B19" s="364"/>
      <c r="C19" s="363"/>
      <c r="D19" s="364"/>
      <c r="E19" s="364"/>
      <c r="F19" s="364"/>
      <c r="G19" s="346"/>
    </row>
    <row r="20" spans="1:7" ht="12.75">
      <c r="B20" s="364"/>
      <c r="C20" s="363"/>
      <c r="D20" s="364"/>
      <c r="E20" s="364"/>
      <c r="F20" s="364"/>
      <c r="G20" s="346"/>
    </row>
    <row r="21" spans="1:7">
      <c r="A21" s="14" t="s">
        <v>151</v>
      </c>
      <c r="B21" s="366"/>
      <c r="C21" s="367" t="s">
        <v>1072</v>
      </c>
      <c r="D21" s="367" t="s">
        <v>152</v>
      </c>
      <c r="E21" s="367" t="s">
        <v>153</v>
      </c>
      <c r="F21" s="367" t="s">
        <v>154</v>
      </c>
      <c r="G21" s="349"/>
    </row>
    <row r="22" spans="1:7">
      <c r="A22" s="17" t="s">
        <v>515</v>
      </c>
      <c r="B22" s="367" t="s">
        <v>156</v>
      </c>
      <c r="C22" s="367" t="s">
        <v>1073</v>
      </c>
      <c r="D22" s="368" t="s">
        <v>157</v>
      </c>
      <c r="E22" s="368" t="s">
        <v>158</v>
      </c>
      <c r="F22" s="368" t="s">
        <v>159</v>
      </c>
      <c r="G22" s="349"/>
    </row>
    <row r="23" spans="1:7">
      <c r="A23" s="35" t="s">
        <v>517</v>
      </c>
      <c r="B23" s="366"/>
      <c r="C23" s="366"/>
      <c r="D23" s="367"/>
      <c r="E23" s="367"/>
      <c r="F23" s="367"/>
      <c r="G23" s="349" t="s">
        <v>160</v>
      </c>
    </row>
    <row r="24" spans="1:7">
      <c r="A24" s="14" t="s">
        <v>161</v>
      </c>
      <c r="B24" s="364"/>
      <c r="C24" s="365">
        <v>0</v>
      </c>
      <c r="D24" s="365">
        <v>0</v>
      </c>
      <c r="E24" s="365">
        <v>0</v>
      </c>
      <c r="F24" s="365">
        <v>0</v>
      </c>
      <c r="G24" s="347">
        <v>0</v>
      </c>
    </row>
    <row r="25" spans="1:7">
      <c r="A25" s="14" t="s">
        <v>162</v>
      </c>
      <c r="B25" s="364"/>
      <c r="C25" s="365">
        <v>0</v>
      </c>
      <c r="D25" s="365">
        <v>0</v>
      </c>
      <c r="E25" s="365">
        <v>0</v>
      </c>
      <c r="F25" s="365">
        <v>0</v>
      </c>
      <c r="G25" s="347">
        <v>0</v>
      </c>
    </row>
    <row r="26" spans="1:7" ht="12.75">
      <c r="B26" s="364"/>
      <c r="C26" s="363"/>
      <c r="D26" s="364"/>
      <c r="E26" s="364"/>
      <c r="F26" s="364"/>
      <c r="G26" s="346"/>
    </row>
    <row r="27" spans="1:7" ht="12.75">
      <c r="B27" s="364"/>
      <c r="C27" s="363"/>
      <c r="D27" s="364"/>
      <c r="E27" s="364"/>
      <c r="F27" s="364"/>
      <c r="G27" s="346"/>
    </row>
    <row r="28" spans="1:7">
      <c r="A28" s="14" t="s">
        <v>151</v>
      </c>
      <c r="B28" s="366"/>
      <c r="C28" s="367" t="s">
        <v>1072</v>
      </c>
      <c r="D28" s="367" t="s">
        <v>152</v>
      </c>
      <c r="E28" s="367" t="s">
        <v>153</v>
      </c>
      <c r="F28" s="367" t="s">
        <v>154</v>
      </c>
      <c r="G28" s="349"/>
    </row>
    <row r="29" spans="1:7">
      <c r="A29" s="35" t="s">
        <v>518</v>
      </c>
      <c r="B29" s="367" t="s">
        <v>156</v>
      </c>
      <c r="C29" s="367" t="s">
        <v>1073</v>
      </c>
      <c r="D29" s="368" t="s">
        <v>157</v>
      </c>
      <c r="E29" s="368" t="s">
        <v>158</v>
      </c>
      <c r="F29" s="368" t="s">
        <v>159</v>
      </c>
      <c r="G29" s="349"/>
    </row>
    <row r="30" spans="1:7">
      <c r="B30" s="366"/>
      <c r="C30" s="366"/>
      <c r="D30" s="367"/>
      <c r="E30" s="367"/>
      <c r="F30" s="367"/>
      <c r="G30" s="349" t="s">
        <v>160</v>
      </c>
    </row>
    <row r="31" spans="1:7">
      <c r="A31" s="14" t="s">
        <v>161</v>
      </c>
      <c r="B31" s="364"/>
      <c r="C31" s="365">
        <v>0</v>
      </c>
      <c r="D31" s="365">
        <v>1</v>
      </c>
      <c r="E31" s="365">
        <v>1</v>
      </c>
      <c r="F31" s="365">
        <v>10</v>
      </c>
      <c r="G31" s="347">
        <f>C31+D31+E31+F31</f>
        <v>12</v>
      </c>
    </row>
    <row r="32" spans="1:7">
      <c r="A32" s="14" t="s">
        <v>162</v>
      </c>
      <c r="B32" s="364"/>
      <c r="C32" s="365">
        <v>0</v>
      </c>
      <c r="D32" s="365">
        <v>0</v>
      </c>
      <c r="E32" s="365">
        <v>1</v>
      </c>
      <c r="F32" s="365">
        <v>10</v>
      </c>
      <c r="G32" s="347">
        <f>C32+D32+E32+F32</f>
        <v>11</v>
      </c>
    </row>
    <row r="33" spans="1:7" ht="12.75">
      <c r="B33" s="364"/>
      <c r="C33" s="363"/>
      <c r="D33" s="364"/>
      <c r="E33" s="364"/>
      <c r="F33" s="364"/>
      <c r="G33" s="346"/>
    </row>
    <row r="34" spans="1:7" ht="12.75">
      <c r="B34" s="364"/>
      <c r="C34" s="363"/>
      <c r="D34" s="364"/>
      <c r="E34" s="364"/>
      <c r="F34" s="364"/>
      <c r="G34" s="346"/>
    </row>
    <row r="35" spans="1:7">
      <c r="A35" s="14" t="s">
        <v>151</v>
      </c>
      <c r="B35" s="366"/>
      <c r="C35" s="367" t="s">
        <v>1072</v>
      </c>
      <c r="D35" s="367" t="s">
        <v>152</v>
      </c>
      <c r="E35" s="367" t="s">
        <v>153</v>
      </c>
      <c r="F35" s="367" t="s">
        <v>154</v>
      </c>
      <c r="G35" s="349"/>
    </row>
    <row r="36" spans="1:7">
      <c r="A36" s="35" t="s">
        <v>519</v>
      </c>
      <c r="B36" s="367" t="s">
        <v>156</v>
      </c>
      <c r="C36" s="367" t="s">
        <v>1073</v>
      </c>
      <c r="D36" s="368" t="s">
        <v>157</v>
      </c>
      <c r="E36" s="368" t="s">
        <v>158</v>
      </c>
      <c r="F36" s="368" t="s">
        <v>159</v>
      </c>
      <c r="G36" s="349"/>
    </row>
    <row r="37" spans="1:7">
      <c r="B37" s="366"/>
      <c r="C37" s="366"/>
      <c r="D37" s="367"/>
      <c r="E37" s="367"/>
      <c r="F37" s="367"/>
      <c r="G37" s="349" t="s">
        <v>160</v>
      </c>
    </row>
    <row r="38" spans="1:7">
      <c r="A38" s="14" t="s">
        <v>161</v>
      </c>
      <c r="B38" s="364"/>
      <c r="C38" s="365">
        <v>1</v>
      </c>
      <c r="D38" s="365">
        <v>0</v>
      </c>
      <c r="E38" s="365">
        <v>0</v>
      </c>
      <c r="F38" s="365">
        <v>6</v>
      </c>
      <c r="G38" s="347">
        <f>SUM(C38+D38+E38+F38)</f>
        <v>7</v>
      </c>
    </row>
    <row r="39" spans="1:7">
      <c r="A39" s="14" t="s">
        <v>162</v>
      </c>
      <c r="B39" s="364"/>
      <c r="C39" s="365">
        <v>0</v>
      </c>
      <c r="D39" s="365">
        <v>0</v>
      </c>
      <c r="E39" s="365">
        <v>2</v>
      </c>
      <c r="F39" s="365">
        <v>8</v>
      </c>
      <c r="G39" s="347">
        <f>SUM(C39+D39+E39+F39)</f>
        <v>10</v>
      </c>
    </row>
    <row r="40" spans="1:7" ht="12.75">
      <c r="B40" s="364"/>
      <c r="C40" s="363"/>
      <c r="D40" s="364"/>
      <c r="E40" s="364"/>
      <c r="F40" s="364"/>
      <c r="G40" s="346"/>
    </row>
    <row r="41" spans="1:7" ht="12.75">
      <c r="B41" s="364"/>
      <c r="C41" s="363"/>
      <c r="D41" s="364"/>
      <c r="E41" s="364"/>
      <c r="F41" s="364"/>
      <c r="G41" s="346"/>
    </row>
    <row r="42" spans="1:7">
      <c r="A42" s="14" t="s">
        <v>151</v>
      </c>
      <c r="B42" s="366"/>
      <c r="C42" s="367" t="s">
        <v>1072</v>
      </c>
      <c r="D42" s="367" t="s">
        <v>152</v>
      </c>
      <c r="E42" s="367" t="s">
        <v>153</v>
      </c>
      <c r="F42" s="367" t="s">
        <v>154</v>
      </c>
      <c r="G42" s="349"/>
    </row>
    <row r="43" spans="1:7">
      <c r="A43" s="17" t="s">
        <v>1174</v>
      </c>
      <c r="B43" s="367" t="s">
        <v>156</v>
      </c>
      <c r="C43" s="367" t="s">
        <v>1073</v>
      </c>
      <c r="D43" s="368" t="s">
        <v>157</v>
      </c>
      <c r="E43" s="368" t="s">
        <v>158</v>
      </c>
      <c r="F43" s="368" t="s">
        <v>159</v>
      </c>
      <c r="G43" s="349"/>
    </row>
    <row r="44" spans="1:7">
      <c r="A44" s="35" t="s">
        <v>520</v>
      </c>
      <c r="B44" s="366"/>
      <c r="C44" s="366"/>
      <c r="D44" s="367"/>
      <c r="E44" s="367"/>
      <c r="F44" s="367"/>
      <c r="G44" s="349" t="s">
        <v>160</v>
      </c>
    </row>
    <row r="45" spans="1:7">
      <c r="A45" s="14" t="s">
        <v>161</v>
      </c>
      <c r="B45" s="364"/>
      <c r="C45" s="365">
        <v>0</v>
      </c>
      <c r="D45" s="365">
        <v>0</v>
      </c>
      <c r="E45" s="365">
        <v>2</v>
      </c>
      <c r="F45" s="365">
        <v>8</v>
      </c>
      <c r="G45" s="347">
        <f>SUM(C45+D45+E45+F45)</f>
        <v>10</v>
      </c>
    </row>
    <row r="46" spans="1:7">
      <c r="A46" s="14" t="s">
        <v>162</v>
      </c>
      <c r="B46" s="364"/>
      <c r="C46" s="365">
        <v>0</v>
      </c>
      <c r="D46" s="365">
        <v>0</v>
      </c>
      <c r="E46" s="365">
        <v>0</v>
      </c>
      <c r="F46" s="365">
        <v>5</v>
      </c>
      <c r="G46" s="347">
        <f>SUM(C46+D46+E46+F46)</f>
        <v>5</v>
      </c>
    </row>
    <row r="47" spans="1:7" ht="12.75">
      <c r="B47" s="364"/>
      <c r="C47" s="363"/>
      <c r="D47" s="364"/>
      <c r="E47" s="364"/>
      <c r="F47" s="364"/>
      <c r="G47" s="346"/>
    </row>
    <row r="48" spans="1:7" ht="12.75">
      <c r="B48" s="364"/>
      <c r="C48" s="363"/>
      <c r="D48" s="364"/>
      <c r="E48" s="364"/>
      <c r="F48" s="364"/>
      <c r="G48" s="346"/>
    </row>
    <row r="49" spans="1:7">
      <c r="A49" s="14" t="s">
        <v>151</v>
      </c>
      <c r="B49" s="366"/>
      <c r="C49" s="367" t="s">
        <v>1072</v>
      </c>
      <c r="D49" s="367" t="s">
        <v>152</v>
      </c>
      <c r="E49" s="367" t="s">
        <v>153</v>
      </c>
      <c r="F49" s="367" t="s">
        <v>154</v>
      </c>
      <c r="G49" s="349"/>
    </row>
    <row r="50" spans="1:7">
      <c r="A50" s="17" t="s">
        <v>1174</v>
      </c>
      <c r="B50" s="367" t="s">
        <v>156</v>
      </c>
      <c r="C50" s="367" t="s">
        <v>1073</v>
      </c>
      <c r="D50" s="368" t="s">
        <v>157</v>
      </c>
      <c r="E50" s="368" t="s">
        <v>158</v>
      </c>
      <c r="F50" s="368" t="s">
        <v>159</v>
      </c>
      <c r="G50" s="349"/>
    </row>
    <row r="51" spans="1:7">
      <c r="A51" s="35" t="s">
        <v>521</v>
      </c>
      <c r="B51" s="366"/>
      <c r="C51" s="366"/>
      <c r="D51" s="367"/>
      <c r="E51" s="367"/>
      <c r="F51" s="367"/>
      <c r="G51" s="349" t="s">
        <v>160</v>
      </c>
    </row>
    <row r="52" spans="1:7">
      <c r="A52" s="14" t="s">
        <v>161</v>
      </c>
      <c r="B52" s="364"/>
      <c r="C52" s="365">
        <v>0</v>
      </c>
      <c r="D52" s="365">
        <v>0</v>
      </c>
      <c r="E52" s="365">
        <v>0</v>
      </c>
      <c r="F52" s="365">
        <v>0</v>
      </c>
      <c r="G52" s="347">
        <v>0</v>
      </c>
    </row>
    <row r="53" spans="1:7">
      <c r="A53" s="14" t="s">
        <v>162</v>
      </c>
      <c r="B53" s="364"/>
      <c r="C53" s="365">
        <v>0</v>
      </c>
      <c r="D53" s="365">
        <v>0</v>
      </c>
      <c r="E53" s="365">
        <v>0</v>
      </c>
      <c r="F53" s="365">
        <v>0</v>
      </c>
      <c r="G53" s="347">
        <v>0</v>
      </c>
    </row>
    <row r="54" spans="1:7" ht="12.75">
      <c r="B54" s="364"/>
      <c r="C54" s="363"/>
      <c r="D54" s="364"/>
      <c r="E54" s="364"/>
      <c r="F54" s="364"/>
      <c r="G54" s="346"/>
    </row>
    <row r="55" spans="1:7" ht="12.75">
      <c r="B55" s="364"/>
      <c r="C55" s="363"/>
      <c r="D55" s="364"/>
      <c r="E55" s="364"/>
      <c r="F55" s="364"/>
      <c r="G55" s="346"/>
    </row>
    <row r="56" spans="1:7">
      <c r="A56" s="14" t="s">
        <v>151</v>
      </c>
      <c r="B56" s="366"/>
      <c r="C56" s="367" t="s">
        <v>1072</v>
      </c>
      <c r="D56" s="367" t="s">
        <v>152</v>
      </c>
      <c r="E56" s="367" t="s">
        <v>153</v>
      </c>
      <c r="F56" s="367" t="s">
        <v>154</v>
      </c>
      <c r="G56" s="349"/>
    </row>
    <row r="57" spans="1:7">
      <c r="A57" s="17" t="s">
        <v>1174</v>
      </c>
      <c r="B57" s="367" t="s">
        <v>156</v>
      </c>
      <c r="C57" s="367" t="s">
        <v>1073</v>
      </c>
      <c r="D57" s="368" t="s">
        <v>157</v>
      </c>
      <c r="E57" s="368" t="s">
        <v>158</v>
      </c>
      <c r="F57" s="368" t="s">
        <v>159</v>
      </c>
      <c r="G57" s="349"/>
    </row>
    <row r="58" spans="1:7">
      <c r="A58" s="36" t="s">
        <v>522</v>
      </c>
      <c r="B58" s="366"/>
      <c r="C58" s="366"/>
      <c r="D58" s="367"/>
      <c r="E58" s="367"/>
      <c r="F58" s="367"/>
      <c r="G58" s="349" t="s">
        <v>160</v>
      </c>
    </row>
    <row r="59" spans="1:7">
      <c r="A59" s="14" t="s">
        <v>161</v>
      </c>
      <c r="B59" s="364"/>
      <c r="C59" s="373">
        <v>0</v>
      </c>
      <c r="D59" s="373">
        <v>0</v>
      </c>
      <c r="E59" s="373">
        <v>0</v>
      </c>
      <c r="F59" s="373">
        <v>0</v>
      </c>
      <c r="G59" s="347">
        <v>0</v>
      </c>
    </row>
    <row r="60" spans="1:7">
      <c r="A60" s="14" t="s">
        <v>162</v>
      </c>
      <c r="B60" s="364"/>
      <c r="C60" s="373">
        <v>0</v>
      </c>
      <c r="D60" s="373">
        <v>0</v>
      </c>
      <c r="E60" s="373">
        <v>0</v>
      </c>
      <c r="F60" s="373">
        <v>0</v>
      </c>
      <c r="G60" s="347">
        <v>0</v>
      </c>
    </row>
    <row r="61" spans="1:7" ht="12.75">
      <c r="B61" s="364"/>
      <c r="C61" s="363"/>
      <c r="D61" s="364"/>
      <c r="E61" s="364"/>
      <c r="F61" s="364"/>
      <c r="G61" s="346"/>
    </row>
    <row r="62" spans="1:7" ht="12.75">
      <c r="B62" s="364"/>
      <c r="C62" s="363"/>
      <c r="D62" s="364"/>
      <c r="E62" s="364"/>
      <c r="F62" s="364"/>
      <c r="G62" s="346"/>
    </row>
    <row r="63" spans="1:7">
      <c r="A63" s="14" t="s">
        <v>151</v>
      </c>
      <c r="B63" s="366"/>
      <c r="C63" s="367" t="s">
        <v>1072</v>
      </c>
      <c r="D63" s="367" t="s">
        <v>152</v>
      </c>
      <c r="E63" s="367" t="s">
        <v>153</v>
      </c>
      <c r="F63" s="367" t="s">
        <v>154</v>
      </c>
      <c r="G63" s="349"/>
    </row>
    <row r="64" spans="1:7">
      <c r="A64" s="17" t="s">
        <v>1174</v>
      </c>
      <c r="B64" s="367" t="s">
        <v>156</v>
      </c>
      <c r="C64" s="367" t="s">
        <v>1073</v>
      </c>
      <c r="D64" s="368" t="s">
        <v>157</v>
      </c>
      <c r="E64" s="368" t="s">
        <v>158</v>
      </c>
      <c r="F64" s="368" t="s">
        <v>159</v>
      </c>
      <c r="G64" s="349"/>
    </row>
    <row r="65" spans="1:7">
      <c r="A65" s="35" t="s">
        <v>523</v>
      </c>
      <c r="B65" s="366"/>
      <c r="C65" s="366"/>
      <c r="D65" s="367"/>
      <c r="E65" s="367"/>
      <c r="F65" s="367"/>
      <c r="G65" s="349" t="s">
        <v>160</v>
      </c>
    </row>
    <row r="66" spans="1:7">
      <c r="A66" s="14" t="s">
        <v>161</v>
      </c>
      <c r="B66" s="364"/>
      <c r="C66" s="373">
        <v>0</v>
      </c>
      <c r="D66" s="373">
        <v>0</v>
      </c>
      <c r="E66" s="373">
        <v>0</v>
      </c>
      <c r="F66" s="373">
        <v>0</v>
      </c>
      <c r="G66" s="347">
        <v>0</v>
      </c>
    </row>
    <row r="67" spans="1:7">
      <c r="A67" s="14" t="s">
        <v>162</v>
      </c>
      <c r="B67" s="364"/>
      <c r="C67" s="373">
        <v>0</v>
      </c>
      <c r="D67" s="373">
        <v>0</v>
      </c>
      <c r="E67" s="373">
        <v>0</v>
      </c>
      <c r="F67" s="373">
        <v>0</v>
      </c>
      <c r="G67" s="347">
        <v>0</v>
      </c>
    </row>
    <row r="68" spans="1:7" ht="12.75">
      <c r="B68" s="364"/>
      <c r="C68" s="363"/>
      <c r="D68" s="364"/>
      <c r="E68" s="364"/>
      <c r="F68" s="364"/>
      <c r="G68" s="346"/>
    </row>
    <row r="69" spans="1:7" ht="12.75">
      <c r="B69" s="364"/>
      <c r="C69" s="363"/>
      <c r="D69" s="364"/>
      <c r="E69" s="364"/>
      <c r="F69" s="364"/>
      <c r="G69" s="346"/>
    </row>
    <row r="70" spans="1:7">
      <c r="A70" s="14" t="s">
        <v>151</v>
      </c>
      <c r="B70" s="366"/>
      <c r="C70" s="367" t="s">
        <v>1072</v>
      </c>
      <c r="D70" s="367" t="s">
        <v>152</v>
      </c>
      <c r="E70" s="367" t="s">
        <v>153</v>
      </c>
      <c r="F70" s="367" t="s">
        <v>154</v>
      </c>
      <c r="G70" s="349"/>
    </row>
    <row r="71" spans="1:7">
      <c r="A71" s="37" t="s">
        <v>524</v>
      </c>
      <c r="B71" s="367" t="s">
        <v>156</v>
      </c>
      <c r="C71" s="367" t="s">
        <v>1073</v>
      </c>
      <c r="D71" s="368" t="s">
        <v>157</v>
      </c>
      <c r="E71" s="368" t="s">
        <v>158</v>
      </c>
      <c r="F71" s="368" t="s">
        <v>159</v>
      </c>
      <c r="G71" s="349"/>
    </row>
    <row r="72" spans="1:7">
      <c r="B72" s="366"/>
      <c r="C72" s="366"/>
      <c r="D72" s="367"/>
      <c r="E72" s="367"/>
      <c r="F72" s="367"/>
      <c r="G72" s="349" t="s">
        <v>160</v>
      </c>
    </row>
    <row r="73" spans="1:7">
      <c r="A73" s="14" t="s">
        <v>161</v>
      </c>
      <c r="B73" s="364"/>
      <c r="C73" s="373">
        <v>0</v>
      </c>
      <c r="D73" s="373">
        <v>0</v>
      </c>
      <c r="E73" s="373">
        <v>0</v>
      </c>
      <c r="F73" s="373">
        <v>0</v>
      </c>
      <c r="G73" s="347">
        <v>0</v>
      </c>
    </row>
    <row r="74" spans="1:7">
      <c r="A74" s="14" t="s">
        <v>162</v>
      </c>
      <c r="B74" s="364"/>
      <c r="C74" s="373">
        <v>0</v>
      </c>
      <c r="D74" s="373">
        <v>0</v>
      </c>
      <c r="E74" s="373">
        <v>0</v>
      </c>
      <c r="F74" s="373">
        <v>0</v>
      </c>
      <c r="G74" s="347">
        <v>0</v>
      </c>
    </row>
    <row r="75" spans="1:7" ht="12.75">
      <c r="B75" s="364"/>
      <c r="C75" s="363"/>
      <c r="D75" s="364"/>
      <c r="E75" s="364"/>
      <c r="F75" s="364"/>
      <c r="G75" s="346"/>
    </row>
    <row r="76" spans="1:7" ht="12.75">
      <c r="B76" s="364"/>
      <c r="C76" s="363"/>
      <c r="D76" s="364"/>
      <c r="E76" s="364"/>
      <c r="F76" s="364"/>
      <c r="G76" s="346"/>
    </row>
    <row r="77" spans="1:7">
      <c r="A77" s="14" t="s">
        <v>151</v>
      </c>
      <c r="B77" s="366"/>
      <c r="C77" s="367" t="s">
        <v>1072</v>
      </c>
      <c r="D77" s="367" t="s">
        <v>152</v>
      </c>
      <c r="E77" s="367" t="s">
        <v>153</v>
      </c>
      <c r="F77" s="367" t="s">
        <v>154</v>
      </c>
      <c r="G77" s="349"/>
    </row>
    <row r="78" spans="1:7" ht="23.25" customHeight="1">
      <c r="A78" s="37" t="s">
        <v>525</v>
      </c>
      <c r="B78" s="367" t="s">
        <v>156</v>
      </c>
      <c r="C78" s="367" t="s">
        <v>1073</v>
      </c>
      <c r="D78" s="368" t="s">
        <v>157</v>
      </c>
      <c r="E78" s="368" t="s">
        <v>158</v>
      </c>
      <c r="F78" s="368" t="s">
        <v>159</v>
      </c>
      <c r="G78" s="349"/>
    </row>
    <row r="79" spans="1:7">
      <c r="B79" s="366"/>
      <c r="C79" s="366"/>
      <c r="D79" s="367"/>
      <c r="E79" s="367"/>
      <c r="F79" s="367"/>
      <c r="G79" s="349" t="s">
        <v>160</v>
      </c>
    </row>
    <row r="80" spans="1:7">
      <c r="A80" s="14" t="s">
        <v>161</v>
      </c>
      <c r="B80" s="364"/>
      <c r="C80" s="373">
        <v>0</v>
      </c>
      <c r="D80" s="373">
        <v>0</v>
      </c>
      <c r="E80" s="373">
        <v>0</v>
      </c>
      <c r="F80" s="373">
        <v>0</v>
      </c>
      <c r="G80" s="347">
        <v>0</v>
      </c>
    </row>
    <row r="81" spans="1:7">
      <c r="A81" s="14" t="s">
        <v>162</v>
      </c>
      <c r="B81" s="364"/>
      <c r="C81" s="373">
        <v>0</v>
      </c>
      <c r="D81" s="373">
        <v>0</v>
      </c>
      <c r="E81" s="373">
        <v>0</v>
      </c>
      <c r="F81" s="373">
        <v>0</v>
      </c>
      <c r="G81" s="347">
        <v>0</v>
      </c>
    </row>
    <row r="82" spans="1:7" ht="12.75">
      <c r="B82" s="364"/>
      <c r="C82" s="363"/>
      <c r="D82" s="364"/>
      <c r="E82" s="364"/>
      <c r="F82" s="364"/>
      <c r="G82" s="346"/>
    </row>
    <row r="83" spans="1:7" ht="12.75">
      <c r="B83" s="364"/>
      <c r="C83" s="363"/>
      <c r="D83" s="364"/>
      <c r="E83" s="364"/>
      <c r="F83" s="364"/>
      <c r="G83" s="346"/>
    </row>
    <row r="84" spans="1:7">
      <c r="A84" s="14" t="s">
        <v>151</v>
      </c>
      <c r="B84" s="366"/>
      <c r="C84" s="367" t="s">
        <v>1072</v>
      </c>
      <c r="D84" s="367" t="s">
        <v>152</v>
      </c>
      <c r="E84" s="367" t="s">
        <v>153</v>
      </c>
      <c r="F84" s="367" t="s">
        <v>154</v>
      </c>
      <c r="G84" s="349"/>
    </row>
    <row r="85" spans="1:7" ht="30.75" customHeight="1">
      <c r="A85" s="37" t="s">
        <v>526</v>
      </c>
      <c r="B85" s="367" t="s">
        <v>156</v>
      </c>
      <c r="C85" s="367" t="s">
        <v>1073</v>
      </c>
      <c r="D85" s="368" t="s">
        <v>157</v>
      </c>
      <c r="E85" s="368" t="s">
        <v>158</v>
      </c>
      <c r="F85" s="368" t="s">
        <v>159</v>
      </c>
      <c r="G85" s="349"/>
    </row>
    <row r="86" spans="1:7">
      <c r="B86" s="366"/>
      <c r="C86" s="366"/>
      <c r="D86" s="367"/>
      <c r="E86" s="367"/>
      <c r="F86" s="367"/>
      <c r="G86" s="349" t="s">
        <v>160</v>
      </c>
    </row>
    <row r="87" spans="1:7">
      <c r="A87" s="14" t="s">
        <v>161</v>
      </c>
      <c r="B87" s="364"/>
      <c r="C87" s="373">
        <v>0</v>
      </c>
      <c r="D87" s="373">
        <v>0</v>
      </c>
      <c r="E87" s="373">
        <v>0</v>
      </c>
      <c r="F87" s="373">
        <v>0</v>
      </c>
      <c r="G87" s="347">
        <v>0</v>
      </c>
    </row>
    <row r="88" spans="1:7">
      <c r="A88" s="14" t="s">
        <v>162</v>
      </c>
      <c r="B88" s="364"/>
      <c r="C88" s="373">
        <v>0</v>
      </c>
      <c r="D88" s="373">
        <v>0</v>
      </c>
      <c r="E88" s="373">
        <v>0</v>
      </c>
      <c r="F88" s="373">
        <v>0</v>
      </c>
      <c r="G88" s="347">
        <v>0</v>
      </c>
    </row>
    <row r="89" spans="1:7" ht="12.75">
      <c r="B89" s="364"/>
      <c r="C89" s="363"/>
      <c r="D89" s="364"/>
      <c r="E89" s="364"/>
      <c r="F89" s="364"/>
      <c r="G89" s="346"/>
    </row>
    <row r="90" spans="1:7" ht="12.75">
      <c r="B90" s="364"/>
      <c r="C90" s="363"/>
      <c r="D90" s="364"/>
      <c r="E90" s="364"/>
      <c r="F90" s="364"/>
      <c r="G90" s="346"/>
    </row>
    <row r="91" spans="1:7">
      <c r="A91" s="14" t="s">
        <v>151</v>
      </c>
      <c r="B91" s="366"/>
      <c r="C91" s="367" t="s">
        <v>1072</v>
      </c>
      <c r="D91" s="367" t="s">
        <v>152</v>
      </c>
      <c r="E91" s="367" t="s">
        <v>153</v>
      </c>
      <c r="F91" s="367" t="s">
        <v>154</v>
      </c>
      <c r="G91" s="349"/>
    </row>
    <row r="92" spans="1:7" ht="21.75" customHeight="1">
      <c r="A92" s="37" t="s">
        <v>527</v>
      </c>
      <c r="B92" s="367" t="s">
        <v>156</v>
      </c>
      <c r="C92" s="367" t="s">
        <v>1073</v>
      </c>
      <c r="D92" s="368" t="s">
        <v>157</v>
      </c>
      <c r="E92" s="368" t="s">
        <v>158</v>
      </c>
      <c r="F92" s="368" t="s">
        <v>159</v>
      </c>
      <c r="G92" s="349"/>
    </row>
    <row r="93" spans="1:7">
      <c r="B93" s="366"/>
      <c r="C93" s="366"/>
      <c r="D93" s="367"/>
      <c r="E93" s="367"/>
      <c r="F93" s="367"/>
      <c r="G93" s="349" t="s">
        <v>160</v>
      </c>
    </row>
    <row r="94" spans="1:7">
      <c r="A94" s="14" t="s">
        <v>161</v>
      </c>
      <c r="B94" s="364"/>
      <c r="C94" s="373">
        <v>0</v>
      </c>
      <c r="D94" s="373">
        <v>0</v>
      </c>
      <c r="E94" s="373">
        <v>0</v>
      </c>
      <c r="F94" s="373">
        <v>0</v>
      </c>
      <c r="G94" s="347">
        <v>0</v>
      </c>
    </row>
    <row r="95" spans="1:7">
      <c r="A95" s="14" t="s">
        <v>162</v>
      </c>
      <c r="B95" s="364"/>
      <c r="C95" s="373">
        <v>0</v>
      </c>
      <c r="D95" s="373">
        <v>0</v>
      </c>
      <c r="E95" s="373">
        <v>0</v>
      </c>
      <c r="F95" s="373">
        <v>0</v>
      </c>
      <c r="G95" s="347">
        <v>0</v>
      </c>
    </row>
    <row r="96" spans="1:7" ht="12.75">
      <c r="B96" s="364"/>
      <c r="C96" s="363"/>
      <c r="D96" s="364"/>
      <c r="E96" s="364"/>
      <c r="F96" s="364"/>
      <c r="G96" s="346"/>
    </row>
    <row r="97" spans="1:7" ht="12.75">
      <c r="B97" s="364"/>
      <c r="C97" s="363"/>
      <c r="D97" s="364"/>
      <c r="E97" s="364"/>
      <c r="F97" s="364"/>
      <c r="G97" s="346"/>
    </row>
    <row r="98" spans="1:7">
      <c r="A98" s="14" t="s">
        <v>151</v>
      </c>
      <c r="B98" s="366"/>
      <c r="C98" s="367" t="s">
        <v>1072</v>
      </c>
      <c r="D98" s="367" t="s">
        <v>152</v>
      </c>
      <c r="E98" s="367" t="s">
        <v>153</v>
      </c>
      <c r="F98" s="367" t="s">
        <v>154</v>
      </c>
      <c r="G98" s="349"/>
    </row>
    <row r="99" spans="1:7" ht="12" customHeight="1">
      <c r="A99" s="38" t="s">
        <v>528</v>
      </c>
      <c r="B99" s="367" t="s">
        <v>156</v>
      </c>
      <c r="C99" s="367" t="s">
        <v>1073</v>
      </c>
      <c r="D99" s="368" t="s">
        <v>157</v>
      </c>
      <c r="E99" s="368" t="s">
        <v>158</v>
      </c>
      <c r="F99" s="368" t="s">
        <v>159</v>
      </c>
      <c r="G99" s="349"/>
    </row>
    <row r="100" spans="1:7">
      <c r="B100" s="366"/>
      <c r="C100" s="366"/>
      <c r="D100" s="367"/>
      <c r="E100" s="367"/>
      <c r="F100" s="367"/>
      <c r="G100" s="349" t="s">
        <v>160</v>
      </c>
    </row>
    <row r="101" spans="1:7">
      <c r="A101" s="14" t="s">
        <v>161</v>
      </c>
      <c r="B101" s="364"/>
      <c r="C101" s="373">
        <v>0</v>
      </c>
      <c r="D101" s="373">
        <v>0</v>
      </c>
      <c r="E101" s="373">
        <v>0</v>
      </c>
      <c r="F101" s="373">
        <v>0</v>
      </c>
      <c r="G101" s="347">
        <v>0</v>
      </c>
    </row>
    <row r="102" spans="1:7">
      <c r="A102" s="14" t="s">
        <v>162</v>
      </c>
      <c r="B102" s="364"/>
      <c r="C102" s="373">
        <v>0</v>
      </c>
      <c r="D102" s="373">
        <v>0</v>
      </c>
      <c r="E102" s="373">
        <v>0</v>
      </c>
      <c r="F102" s="373">
        <v>0</v>
      </c>
      <c r="G102" s="347">
        <v>0</v>
      </c>
    </row>
    <row r="103" spans="1:7" ht="12.75">
      <c r="B103" s="364"/>
      <c r="C103" s="363"/>
      <c r="D103" s="364"/>
      <c r="E103" s="364"/>
      <c r="F103" s="364"/>
      <c r="G103" s="346"/>
    </row>
    <row r="104" spans="1:7" ht="12.75">
      <c r="B104" s="364"/>
      <c r="C104" s="363"/>
      <c r="D104" s="364"/>
      <c r="E104" s="364"/>
      <c r="F104" s="364"/>
      <c r="G104" s="346"/>
    </row>
    <row r="105" spans="1:7">
      <c r="A105" s="14" t="s">
        <v>151</v>
      </c>
      <c r="B105" s="366"/>
      <c r="C105" s="375" t="s">
        <v>1072</v>
      </c>
      <c r="D105" s="367" t="s">
        <v>152</v>
      </c>
      <c r="E105" s="367" t="s">
        <v>153</v>
      </c>
      <c r="F105" s="367" t="s">
        <v>154</v>
      </c>
      <c r="G105" s="349"/>
    </row>
    <row r="106" spans="1:7">
      <c r="A106" s="35" t="s">
        <v>529</v>
      </c>
      <c r="B106" s="367" t="s">
        <v>156</v>
      </c>
      <c r="C106" s="367" t="s">
        <v>1073</v>
      </c>
      <c r="D106" s="368" t="s">
        <v>157</v>
      </c>
      <c r="E106" s="368" t="s">
        <v>158</v>
      </c>
      <c r="F106" s="368" t="s">
        <v>159</v>
      </c>
      <c r="G106" s="349"/>
    </row>
    <row r="107" spans="1:7">
      <c r="B107" s="366"/>
      <c r="C107" s="366"/>
      <c r="D107" s="367"/>
      <c r="E107" s="367"/>
      <c r="F107" s="367"/>
      <c r="G107" s="349" t="s">
        <v>160</v>
      </c>
    </row>
    <row r="108" spans="1:7">
      <c r="A108" s="14" t="s">
        <v>161</v>
      </c>
      <c r="B108" s="364"/>
      <c r="C108" s="373">
        <v>0</v>
      </c>
      <c r="D108" s="373">
        <v>0</v>
      </c>
      <c r="E108" s="373">
        <v>0</v>
      </c>
      <c r="F108" s="373">
        <v>0</v>
      </c>
      <c r="G108" s="347">
        <v>0</v>
      </c>
    </row>
    <row r="109" spans="1:7">
      <c r="A109" s="14" t="s">
        <v>162</v>
      </c>
      <c r="B109" s="364"/>
      <c r="C109" s="373">
        <v>0</v>
      </c>
      <c r="D109" s="373">
        <v>0</v>
      </c>
      <c r="E109" s="373">
        <v>0</v>
      </c>
      <c r="F109" s="373">
        <v>0</v>
      </c>
      <c r="G109" s="347">
        <v>0</v>
      </c>
    </row>
    <row r="110" spans="1:7">
      <c r="B110" s="364"/>
      <c r="C110" s="365"/>
      <c r="D110" s="365"/>
      <c r="E110" s="365"/>
      <c r="F110" s="365"/>
      <c r="G110" s="346"/>
    </row>
    <row r="111" spans="1:7" ht="12.75">
      <c r="B111" s="364"/>
      <c r="C111" s="363"/>
      <c r="D111" s="364"/>
      <c r="E111" s="364"/>
      <c r="F111" s="364"/>
      <c r="G111" s="346"/>
    </row>
    <row r="112" spans="1:7">
      <c r="A112" s="14" t="s">
        <v>151</v>
      </c>
      <c r="B112" s="366"/>
      <c r="C112" s="367" t="s">
        <v>1072</v>
      </c>
      <c r="D112" s="367" t="s">
        <v>152</v>
      </c>
      <c r="E112" s="367" t="s">
        <v>153</v>
      </c>
      <c r="F112" s="367" t="s">
        <v>154</v>
      </c>
      <c r="G112" s="349"/>
    </row>
    <row r="113" spans="1:7">
      <c r="A113" s="35" t="s">
        <v>530</v>
      </c>
      <c r="B113" s="367" t="s">
        <v>156</v>
      </c>
      <c r="C113" s="367" t="s">
        <v>1073</v>
      </c>
      <c r="D113" s="368" t="s">
        <v>157</v>
      </c>
      <c r="E113" s="368" t="s">
        <v>158</v>
      </c>
      <c r="F113" s="368" t="s">
        <v>159</v>
      </c>
      <c r="G113" s="349"/>
    </row>
    <row r="114" spans="1:7">
      <c r="A114" s="35"/>
      <c r="B114" s="366"/>
      <c r="C114" s="366"/>
      <c r="D114" s="367"/>
      <c r="E114" s="367"/>
      <c r="F114" s="367"/>
      <c r="G114" s="349" t="s">
        <v>160</v>
      </c>
    </row>
    <row r="115" spans="1:7">
      <c r="A115" s="14" t="s">
        <v>161</v>
      </c>
      <c r="B115" s="364"/>
      <c r="C115" s="373">
        <v>0</v>
      </c>
      <c r="D115" s="373">
        <v>0</v>
      </c>
      <c r="E115" s="373">
        <v>0</v>
      </c>
      <c r="F115" s="373">
        <v>0</v>
      </c>
      <c r="G115" s="347">
        <v>0</v>
      </c>
    </row>
    <row r="116" spans="1:7">
      <c r="A116" s="14" t="s">
        <v>162</v>
      </c>
      <c r="B116" s="364"/>
      <c r="C116" s="373">
        <v>0</v>
      </c>
      <c r="D116" s="373">
        <v>0</v>
      </c>
      <c r="E116" s="373">
        <v>0</v>
      </c>
      <c r="F116" s="373">
        <v>0</v>
      </c>
      <c r="G116" s="347">
        <v>0</v>
      </c>
    </row>
    <row r="117" spans="1:7" ht="12.75">
      <c r="B117" s="364"/>
      <c r="C117" s="363"/>
      <c r="D117" s="364"/>
      <c r="E117" s="364"/>
      <c r="F117" s="364"/>
      <c r="G117" s="346"/>
    </row>
    <row r="118" spans="1:7" ht="12.75">
      <c r="B118" s="364"/>
      <c r="C118" s="363"/>
      <c r="D118" s="364"/>
      <c r="E118" s="364"/>
      <c r="F118" s="364"/>
      <c r="G118" s="346"/>
    </row>
    <row r="119" spans="1:7">
      <c r="A119" s="14" t="s">
        <v>151</v>
      </c>
      <c r="B119" s="366"/>
      <c r="C119" s="367" t="s">
        <v>1072</v>
      </c>
      <c r="D119" s="367" t="s">
        <v>152</v>
      </c>
      <c r="E119" s="367" t="s">
        <v>153</v>
      </c>
      <c r="F119" s="367" t="s">
        <v>154</v>
      </c>
      <c r="G119" s="349"/>
    </row>
    <row r="120" spans="1:7">
      <c r="A120" s="17" t="s">
        <v>531</v>
      </c>
      <c r="B120" s="367" t="s">
        <v>156</v>
      </c>
      <c r="C120" s="367" t="s">
        <v>1073</v>
      </c>
      <c r="D120" s="368" t="s">
        <v>157</v>
      </c>
      <c r="E120" s="368" t="s">
        <v>158</v>
      </c>
      <c r="F120" s="368" t="s">
        <v>159</v>
      </c>
      <c r="G120" s="349"/>
    </row>
    <row r="121" spans="1:7">
      <c r="A121" s="35"/>
      <c r="B121" s="366"/>
      <c r="C121" s="366"/>
      <c r="D121" s="367"/>
      <c r="E121" s="367"/>
      <c r="F121" s="367"/>
      <c r="G121" s="349" t="s">
        <v>160</v>
      </c>
    </row>
    <row r="122" spans="1:7">
      <c r="A122" s="14" t="s">
        <v>161</v>
      </c>
      <c r="B122" s="364"/>
      <c r="C122" s="373">
        <v>0</v>
      </c>
      <c r="D122" s="373">
        <v>0</v>
      </c>
      <c r="E122" s="373">
        <v>0</v>
      </c>
      <c r="F122" s="373">
        <v>0</v>
      </c>
      <c r="G122" s="347">
        <f>SUM(C122+D122+E122+F122)</f>
        <v>0</v>
      </c>
    </row>
    <row r="123" spans="1:7">
      <c r="A123" s="14" t="s">
        <v>162</v>
      </c>
      <c r="B123" s="364"/>
      <c r="C123" s="373">
        <v>0</v>
      </c>
      <c r="D123" s="373">
        <v>0</v>
      </c>
      <c r="E123" s="373">
        <v>0</v>
      </c>
      <c r="F123" s="373">
        <v>0</v>
      </c>
      <c r="G123" s="347">
        <f>SUM(C123+D123+E123+F123)</f>
        <v>0</v>
      </c>
    </row>
    <row r="124" spans="1:7" ht="12.75">
      <c r="B124" s="364"/>
      <c r="C124" s="363"/>
      <c r="D124" s="364"/>
      <c r="E124" s="364"/>
      <c r="F124" s="364"/>
      <c r="G124" s="346"/>
    </row>
    <row r="125" spans="1:7" ht="12.75">
      <c r="B125" s="364"/>
      <c r="C125" s="363"/>
      <c r="D125" s="364"/>
      <c r="E125" s="364"/>
      <c r="F125" s="364"/>
      <c r="G125" s="346"/>
    </row>
    <row r="126" spans="1:7">
      <c r="A126" s="14" t="s">
        <v>151</v>
      </c>
      <c r="B126" s="366"/>
      <c r="C126" s="367" t="s">
        <v>1072</v>
      </c>
      <c r="D126" s="367" t="s">
        <v>152</v>
      </c>
      <c r="E126" s="367" t="s">
        <v>153</v>
      </c>
      <c r="F126" s="367" t="s">
        <v>154</v>
      </c>
      <c r="G126" s="349"/>
    </row>
    <row r="127" spans="1:7" ht="24.75" customHeight="1">
      <c r="A127" s="39" t="s">
        <v>532</v>
      </c>
      <c r="B127" s="367" t="s">
        <v>156</v>
      </c>
      <c r="C127" s="367" t="s">
        <v>1073</v>
      </c>
      <c r="D127" s="368" t="s">
        <v>157</v>
      </c>
      <c r="E127" s="368" t="s">
        <v>158</v>
      </c>
      <c r="F127" s="368" t="s">
        <v>159</v>
      </c>
      <c r="G127" s="349"/>
    </row>
    <row r="128" spans="1:7">
      <c r="A128" s="40"/>
      <c r="B128" s="366"/>
      <c r="C128" s="366"/>
      <c r="D128" s="367"/>
      <c r="E128" s="367"/>
      <c r="F128" s="367"/>
      <c r="G128" s="349" t="s">
        <v>160</v>
      </c>
    </row>
    <row r="129" spans="1:7">
      <c r="A129" s="14" t="s">
        <v>161</v>
      </c>
      <c r="B129" s="364"/>
      <c r="C129" s="365">
        <v>1</v>
      </c>
      <c r="D129" s="365">
        <v>0</v>
      </c>
      <c r="E129" s="365">
        <v>1</v>
      </c>
      <c r="F129" s="365">
        <v>0</v>
      </c>
      <c r="G129" s="347">
        <f>SUM(C129+D129+E129+F129)</f>
        <v>2</v>
      </c>
    </row>
    <row r="130" spans="1:7">
      <c r="A130" s="14" t="s">
        <v>162</v>
      </c>
      <c r="B130" s="364"/>
      <c r="C130" s="365">
        <v>0</v>
      </c>
      <c r="D130" s="365">
        <v>0</v>
      </c>
      <c r="E130" s="365">
        <v>0</v>
      </c>
      <c r="F130" s="365">
        <v>0</v>
      </c>
      <c r="G130" s="347">
        <f>SUM(C130+D130+E130+F130)</f>
        <v>0</v>
      </c>
    </row>
    <row r="131" spans="1:7" ht="12.75">
      <c r="A131" s="40"/>
      <c r="B131" s="364"/>
      <c r="C131" s="363"/>
      <c r="D131" s="363"/>
      <c r="E131" s="363"/>
      <c r="F131" s="363"/>
      <c r="G131" s="345"/>
    </row>
    <row r="132" spans="1:7" ht="12.75">
      <c r="A132" s="40"/>
      <c r="B132" s="364"/>
      <c r="C132" s="363"/>
      <c r="D132" s="363"/>
      <c r="E132" s="363"/>
      <c r="F132" s="363"/>
      <c r="G132" s="345"/>
    </row>
    <row r="133" spans="1:7">
      <c r="A133" s="40" t="s">
        <v>151</v>
      </c>
      <c r="B133" s="366"/>
      <c r="C133" s="367" t="s">
        <v>1072</v>
      </c>
      <c r="D133" s="367" t="s">
        <v>152</v>
      </c>
      <c r="E133" s="367" t="s">
        <v>153</v>
      </c>
      <c r="F133" s="367" t="s">
        <v>154</v>
      </c>
      <c r="G133" s="349"/>
    </row>
    <row r="134" spans="1:7" ht="23.25">
      <c r="A134" s="39" t="s">
        <v>533</v>
      </c>
      <c r="B134" s="367" t="s">
        <v>156</v>
      </c>
      <c r="C134" s="367" t="s">
        <v>1073</v>
      </c>
      <c r="D134" s="368" t="s">
        <v>157</v>
      </c>
      <c r="E134" s="368" t="s">
        <v>158</v>
      </c>
      <c r="F134" s="368" t="s">
        <v>159</v>
      </c>
      <c r="G134" s="349"/>
    </row>
    <row r="135" spans="1:7">
      <c r="A135" s="40"/>
      <c r="B135" s="366"/>
      <c r="C135" s="366"/>
      <c r="D135" s="367"/>
      <c r="E135" s="367"/>
      <c r="F135" s="367"/>
      <c r="G135" s="349" t="s">
        <v>160</v>
      </c>
    </row>
    <row r="136" spans="1:7">
      <c r="A136" s="14" t="s">
        <v>161</v>
      </c>
      <c r="B136" s="364"/>
      <c r="C136" s="373">
        <v>0</v>
      </c>
      <c r="D136" s="373">
        <v>0</v>
      </c>
      <c r="E136" s="373">
        <v>0</v>
      </c>
      <c r="F136" s="373">
        <v>0</v>
      </c>
      <c r="G136" s="347">
        <v>0</v>
      </c>
    </row>
    <row r="137" spans="1:7">
      <c r="A137" s="14" t="s">
        <v>162</v>
      </c>
      <c r="B137" s="364"/>
      <c r="C137" s="373">
        <v>0</v>
      </c>
      <c r="D137" s="373">
        <v>0</v>
      </c>
      <c r="E137" s="373">
        <v>0</v>
      </c>
      <c r="F137" s="373">
        <v>0</v>
      </c>
      <c r="G137" s="347">
        <v>0</v>
      </c>
    </row>
    <row r="138" spans="1:7" ht="12.75">
      <c r="A138" s="40"/>
      <c r="B138" s="364"/>
      <c r="C138" s="363"/>
      <c r="D138" s="363"/>
      <c r="E138" s="363"/>
      <c r="F138" s="363"/>
      <c r="G138" s="345"/>
    </row>
    <row r="139" spans="1:7" ht="12.75">
      <c r="A139" s="40"/>
      <c r="B139" s="364"/>
      <c r="C139" s="363"/>
      <c r="D139" s="363"/>
      <c r="E139" s="363"/>
      <c r="F139" s="363"/>
      <c r="G139" s="345"/>
    </row>
    <row r="140" spans="1:7">
      <c r="A140" s="40" t="s">
        <v>151</v>
      </c>
      <c r="B140" s="366"/>
      <c r="C140" s="367" t="s">
        <v>1072</v>
      </c>
      <c r="D140" s="367" t="s">
        <v>152</v>
      </c>
      <c r="E140" s="367" t="s">
        <v>153</v>
      </c>
      <c r="F140" s="367" t="s">
        <v>154</v>
      </c>
      <c r="G140" s="349"/>
    </row>
    <row r="141" spans="1:7" ht="23.25">
      <c r="A141" s="39" t="s">
        <v>534</v>
      </c>
      <c r="B141" s="367" t="s">
        <v>156</v>
      </c>
      <c r="C141" s="367" t="s">
        <v>1073</v>
      </c>
      <c r="D141" s="368" t="s">
        <v>157</v>
      </c>
      <c r="E141" s="368" t="s">
        <v>158</v>
      </c>
      <c r="F141" s="368" t="s">
        <v>159</v>
      </c>
      <c r="G141" s="349"/>
    </row>
    <row r="142" spans="1:7">
      <c r="A142" s="41"/>
      <c r="B142" s="366"/>
      <c r="C142" s="366"/>
      <c r="D142" s="367"/>
      <c r="E142" s="367"/>
      <c r="F142" s="367"/>
      <c r="G142" s="349" t="s">
        <v>160</v>
      </c>
    </row>
    <row r="143" spans="1:7">
      <c r="A143" s="14" t="s">
        <v>161</v>
      </c>
      <c r="B143" s="364"/>
      <c r="C143" s="373">
        <v>0</v>
      </c>
      <c r="D143" s="373">
        <v>0</v>
      </c>
      <c r="E143" s="373">
        <v>0</v>
      </c>
      <c r="F143" s="373">
        <v>0</v>
      </c>
      <c r="G143" s="347">
        <v>0</v>
      </c>
    </row>
    <row r="144" spans="1:7">
      <c r="A144" s="14" t="s">
        <v>162</v>
      </c>
      <c r="B144" s="364"/>
      <c r="C144" s="373">
        <v>0</v>
      </c>
      <c r="D144" s="373">
        <v>0</v>
      </c>
      <c r="E144" s="373">
        <v>0</v>
      </c>
      <c r="F144" s="373">
        <v>0</v>
      </c>
      <c r="G144" s="347">
        <v>0</v>
      </c>
    </row>
    <row r="145" spans="1:7" ht="12.75">
      <c r="B145" s="364"/>
      <c r="C145" s="363"/>
      <c r="D145" s="364"/>
      <c r="E145" s="364"/>
      <c r="F145" s="364"/>
      <c r="G145" s="346"/>
    </row>
    <row r="146" spans="1:7" ht="12.75">
      <c r="B146" s="364"/>
      <c r="C146" s="363"/>
      <c r="D146" s="364"/>
      <c r="E146" s="364"/>
      <c r="F146" s="364"/>
      <c r="G146" s="346"/>
    </row>
    <row r="147" spans="1:7">
      <c r="A147" s="14" t="s">
        <v>151</v>
      </c>
      <c r="B147" s="366"/>
      <c r="C147" s="367" t="s">
        <v>1072</v>
      </c>
      <c r="D147" s="367" t="s">
        <v>152</v>
      </c>
      <c r="E147" s="367" t="s">
        <v>153</v>
      </c>
      <c r="F147" s="367" t="s">
        <v>154</v>
      </c>
      <c r="G147" s="349"/>
    </row>
    <row r="148" spans="1:7">
      <c r="A148" s="35" t="s">
        <v>535</v>
      </c>
      <c r="B148" s="367" t="s">
        <v>156</v>
      </c>
      <c r="C148" s="367" t="s">
        <v>1073</v>
      </c>
      <c r="D148" s="368" t="s">
        <v>157</v>
      </c>
      <c r="E148" s="368" t="s">
        <v>158</v>
      </c>
      <c r="F148" s="368" t="s">
        <v>159</v>
      </c>
      <c r="G148" s="349"/>
    </row>
    <row r="149" spans="1:7">
      <c r="A149" s="41"/>
      <c r="B149" s="366"/>
      <c r="C149" s="366"/>
      <c r="D149" s="367"/>
      <c r="E149" s="367"/>
      <c r="F149" s="367"/>
      <c r="G149" s="349" t="s">
        <v>160</v>
      </c>
    </row>
    <row r="150" spans="1:7">
      <c r="A150" s="14" t="s">
        <v>161</v>
      </c>
      <c r="B150" s="364"/>
      <c r="C150" s="373">
        <v>0</v>
      </c>
      <c r="D150" s="373">
        <v>0</v>
      </c>
      <c r="E150" s="373">
        <v>0</v>
      </c>
      <c r="F150" s="373">
        <v>0</v>
      </c>
      <c r="G150" s="347">
        <v>0</v>
      </c>
    </row>
    <row r="151" spans="1:7">
      <c r="A151" s="14" t="s">
        <v>162</v>
      </c>
      <c r="B151" s="364"/>
      <c r="C151" s="373">
        <v>0</v>
      </c>
      <c r="D151" s="373">
        <v>0</v>
      </c>
      <c r="E151" s="373">
        <v>0</v>
      </c>
      <c r="F151" s="373">
        <v>0</v>
      </c>
      <c r="G151" s="347">
        <v>0</v>
      </c>
    </row>
    <row r="152" spans="1:7" ht="12.75">
      <c r="B152" s="364"/>
      <c r="C152" s="363"/>
      <c r="D152" s="364"/>
      <c r="E152" s="364"/>
      <c r="F152" s="364"/>
      <c r="G152" s="346"/>
    </row>
    <row r="153" spans="1:7" ht="12.75">
      <c r="B153" s="364"/>
      <c r="C153" s="363"/>
      <c r="D153" s="364"/>
      <c r="E153" s="364"/>
      <c r="F153" s="364"/>
      <c r="G153" s="346"/>
    </row>
    <row r="154" spans="1:7">
      <c r="A154" s="14" t="s">
        <v>151</v>
      </c>
      <c r="B154" s="366"/>
      <c r="C154" s="367" t="s">
        <v>1072</v>
      </c>
      <c r="D154" s="367" t="s">
        <v>152</v>
      </c>
      <c r="E154" s="367" t="s">
        <v>153</v>
      </c>
      <c r="F154" s="367" t="s">
        <v>154</v>
      </c>
      <c r="G154" s="349"/>
    </row>
    <row r="155" spans="1:7" ht="23.25">
      <c r="A155" s="39" t="s">
        <v>536</v>
      </c>
      <c r="B155" s="367" t="s">
        <v>156</v>
      </c>
      <c r="C155" s="367" t="s">
        <v>1073</v>
      </c>
      <c r="D155" s="368" t="s">
        <v>157</v>
      </c>
      <c r="E155" s="368" t="s">
        <v>158</v>
      </c>
      <c r="F155" s="368" t="s">
        <v>159</v>
      </c>
      <c r="G155" s="349"/>
    </row>
    <row r="156" spans="1:7">
      <c r="A156" s="42"/>
      <c r="B156" s="366"/>
      <c r="C156" s="366"/>
      <c r="D156" s="367"/>
      <c r="E156" s="367"/>
      <c r="F156" s="367"/>
      <c r="G156" s="349" t="s">
        <v>160</v>
      </c>
    </row>
    <row r="157" spans="1:7">
      <c r="A157" s="14" t="s">
        <v>161</v>
      </c>
      <c r="B157" s="364"/>
      <c r="C157" s="373">
        <v>7</v>
      </c>
      <c r="D157" s="373">
        <v>0</v>
      </c>
      <c r="E157" s="373">
        <v>0</v>
      </c>
      <c r="F157" s="373">
        <v>2</v>
      </c>
      <c r="G157" s="347">
        <f>SUM(C157+D157+E157+F157)</f>
        <v>9</v>
      </c>
    </row>
    <row r="158" spans="1:7">
      <c r="A158" s="14" t="s">
        <v>162</v>
      </c>
      <c r="B158" s="364"/>
      <c r="C158" s="373">
        <v>1</v>
      </c>
      <c r="D158" s="373">
        <v>0</v>
      </c>
      <c r="E158" s="373">
        <v>0</v>
      </c>
      <c r="F158" s="373">
        <v>0</v>
      </c>
      <c r="G158" s="347">
        <f>C158+D158+E158+F158</f>
        <v>1</v>
      </c>
    </row>
    <row r="159" spans="1:7" ht="12.75">
      <c r="B159" s="364"/>
      <c r="C159" s="363"/>
      <c r="D159" s="364"/>
      <c r="E159" s="364"/>
      <c r="F159" s="364"/>
      <c r="G159" s="346"/>
    </row>
    <row r="160" spans="1:7" ht="12.75">
      <c r="B160" s="364"/>
      <c r="C160" s="363"/>
      <c r="D160" s="364"/>
      <c r="E160" s="364"/>
      <c r="F160" s="364"/>
      <c r="G160" s="346"/>
    </row>
    <row r="161" spans="1:7">
      <c r="A161" s="14" t="s">
        <v>151</v>
      </c>
      <c r="B161" s="366"/>
      <c r="C161" s="367" t="s">
        <v>1072</v>
      </c>
      <c r="D161" s="367" t="s">
        <v>152</v>
      </c>
      <c r="E161" s="367" t="s">
        <v>153</v>
      </c>
      <c r="F161" s="367" t="s">
        <v>154</v>
      </c>
      <c r="G161" s="349"/>
    </row>
    <row r="162" spans="1:7">
      <c r="A162" s="17" t="s">
        <v>537</v>
      </c>
      <c r="B162" s="367" t="s">
        <v>156</v>
      </c>
      <c r="C162" s="367" t="s">
        <v>1073</v>
      </c>
      <c r="D162" s="368" t="s">
        <v>157</v>
      </c>
      <c r="E162" s="368" t="s">
        <v>158</v>
      </c>
      <c r="F162" s="368" t="s">
        <v>159</v>
      </c>
      <c r="G162" s="349"/>
    </row>
    <row r="163" spans="1:7">
      <c r="A163" s="41"/>
      <c r="B163" s="366"/>
      <c r="C163" s="366"/>
      <c r="D163" s="367"/>
      <c r="E163" s="367"/>
      <c r="F163" s="367"/>
      <c r="G163" s="349" t="s">
        <v>160</v>
      </c>
    </row>
    <row r="164" spans="1:7">
      <c r="A164" s="14" t="s">
        <v>161</v>
      </c>
      <c r="B164" s="364"/>
      <c r="C164" s="373">
        <v>0</v>
      </c>
      <c r="D164" s="373">
        <v>1</v>
      </c>
      <c r="E164" s="373">
        <v>0</v>
      </c>
      <c r="F164" s="373">
        <v>0</v>
      </c>
      <c r="G164" s="347">
        <f>SUM(C164+D164+E164+F164)</f>
        <v>1</v>
      </c>
    </row>
    <row r="165" spans="1:7">
      <c r="A165" s="14" t="s">
        <v>162</v>
      </c>
      <c r="B165" s="364"/>
      <c r="C165" s="373">
        <v>0</v>
      </c>
      <c r="D165" s="373">
        <v>0</v>
      </c>
      <c r="E165" s="373">
        <v>0</v>
      </c>
      <c r="F165" s="373">
        <v>0</v>
      </c>
      <c r="G165" s="347">
        <f>C165+D165+E165+F165</f>
        <v>0</v>
      </c>
    </row>
    <row r="166" spans="1:7" ht="12.75">
      <c r="B166" s="364"/>
      <c r="C166" s="363"/>
      <c r="D166" s="364"/>
      <c r="E166" s="364"/>
      <c r="F166" s="364"/>
      <c r="G166" s="346"/>
    </row>
    <row r="167" spans="1:7" ht="12.75">
      <c r="B167" s="364"/>
      <c r="C167" s="363"/>
      <c r="D167" s="364"/>
      <c r="E167" s="364"/>
      <c r="F167" s="364"/>
      <c r="G167" s="346"/>
    </row>
    <row r="168" spans="1:7">
      <c r="A168" s="14" t="s">
        <v>151</v>
      </c>
      <c r="B168" s="366"/>
      <c r="C168" s="367" t="s">
        <v>1072</v>
      </c>
      <c r="D168" s="367" t="s">
        <v>152</v>
      </c>
      <c r="E168" s="367" t="s">
        <v>153</v>
      </c>
      <c r="F168" s="367" t="s">
        <v>154</v>
      </c>
      <c r="G168" s="349"/>
    </row>
    <row r="169" spans="1:7">
      <c r="A169" s="37" t="s">
        <v>538</v>
      </c>
      <c r="B169" s="367" t="s">
        <v>156</v>
      </c>
      <c r="C169" s="367" t="s">
        <v>1073</v>
      </c>
      <c r="D169" s="368" t="s">
        <v>157</v>
      </c>
      <c r="E169" s="368" t="s">
        <v>158</v>
      </c>
      <c r="F169" s="368" t="s">
        <v>159</v>
      </c>
      <c r="G169" s="349"/>
    </row>
    <row r="170" spans="1:7">
      <c r="B170" s="366"/>
      <c r="C170" s="366"/>
      <c r="D170" s="367"/>
      <c r="E170" s="367"/>
      <c r="F170" s="367"/>
      <c r="G170" s="349" t="s">
        <v>160</v>
      </c>
    </row>
    <row r="171" spans="1:7">
      <c r="A171" s="14" t="s">
        <v>161</v>
      </c>
      <c r="B171" s="364"/>
      <c r="C171" s="373">
        <v>3</v>
      </c>
      <c r="D171" s="373">
        <v>2</v>
      </c>
      <c r="E171" s="373">
        <v>2</v>
      </c>
      <c r="F171" s="373">
        <v>2</v>
      </c>
      <c r="G171" s="347">
        <f>SUM(C171+D171+E171+F171)</f>
        <v>9</v>
      </c>
    </row>
    <row r="172" spans="1:7">
      <c r="A172" s="14" t="s">
        <v>162</v>
      </c>
      <c r="B172" s="364"/>
      <c r="C172" s="365">
        <v>1</v>
      </c>
      <c r="D172" s="365">
        <v>4</v>
      </c>
      <c r="E172" s="365">
        <v>4</v>
      </c>
      <c r="F172" s="365">
        <v>0</v>
      </c>
      <c r="G172" s="347">
        <f>C172+D172+E172+F172</f>
        <v>9</v>
      </c>
    </row>
    <row r="173" spans="1:7" ht="12.75">
      <c r="B173" s="364"/>
      <c r="C173" s="363"/>
      <c r="D173" s="364"/>
      <c r="E173" s="364"/>
      <c r="F173" s="364"/>
      <c r="G173" s="346"/>
    </row>
    <row r="174" spans="1:7" ht="12.75">
      <c r="B174" s="364"/>
      <c r="C174" s="363"/>
      <c r="D174" s="364"/>
      <c r="E174" s="364"/>
      <c r="F174" s="364"/>
      <c r="G174" s="346"/>
    </row>
    <row r="175" spans="1:7">
      <c r="A175" s="14" t="s">
        <v>151</v>
      </c>
      <c r="B175" s="366"/>
      <c r="C175" s="367" t="s">
        <v>1072</v>
      </c>
      <c r="D175" s="367" t="s">
        <v>152</v>
      </c>
      <c r="E175" s="367" t="s">
        <v>153</v>
      </c>
      <c r="F175" s="367" t="s">
        <v>154</v>
      </c>
      <c r="G175" s="349"/>
    </row>
    <row r="176" spans="1:7" ht="10.5" customHeight="1">
      <c r="A176" s="37" t="s">
        <v>539</v>
      </c>
      <c r="B176" s="367" t="s">
        <v>156</v>
      </c>
      <c r="C176" s="367" t="s">
        <v>1073</v>
      </c>
      <c r="D176" s="368" t="s">
        <v>157</v>
      </c>
      <c r="E176" s="368" t="s">
        <v>158</v>
      </c>
      <c r="F176" s="368" t="s">
        <v>159</v>
      </c>
      <c r="G176" s="349"/>
    </row>
    <row r="177" spans="1:7">
      <c r="B177" s="366"/>
      <c r="C177" s="366"/>
      <c r="D177" s="367"/>
      <c r="E177" s="367"/>
      <c r="F177" s="367"/>
      <c r="G177" s="349" t="s">
        <v>160</v>
      </c>
    </row>
    <row r="178" spans="1:7">
      <c r="A178" s="14" t="s">
        <v>161</v>
      </c>
      <c r="B178" s="364"/>
      <c r="C178" s="373">
        <v>0</v>
      </c>
      <c r="D178" s="373">
        <v>0</v>
      </c>
      <c r="E178" s="373">
        <v>0</v>
      </c>
      <c r="F178" s="373">
        <v>0</v>
      </c>
      <c r="G178" s="347">
        <v>0</v>
      </c>
    </row>
    <row r="179" spans="1:7">
      <c r="A179" s="14" t="s">
        <v>162</v>
      </c>
      <c r="B179" s="364"/>
      <c r="C179" s="373">
        <v>0</v>
      </c>
      <c r="D179" s="373">
        <v>0</v>
      </c>
      <c r="E179" s="373">
        <v>0</v>
      </c>
      <c r="F179" s="373">
        <v>0</v>
      </c>
      <c r="G179" s="347">
        <v>0</v>
      </c>
    </row>
    <row r="180" spans="1:7" ht="12.75">
      <c r="A180" s="37"/>
      <c r="B180" s="364"/>
      <c r="C180" s="363"/>
      <c r="D180" s="363"/>
      <c r="E180" s="363"/>
      <c r="F180" s="363"/>
      <c r="G180" s="345"/>
    </row>
    <row r="181" spans="1:7" ht="12.75">
      <c r="B181" s="364"/>
      <c r="C181" s="363"/>
      <c r="D181" s="364"/>
      <c r="E181" s="364"/>
      <c r="F181" s="364"/>
      <c r="G181" s="346"/>
    </row>
    <row r="182" spans="1:7">
      <c r="A182" s="14" t="s">
        <v>151</v>
      </c>
      <c r="B182" s="366"/>
      <c r="C182" s="367" t="s">
        <v>1072</v>
      </c>
      <c r="D182" s="367" t="s">
        <v>152</v>
      </c>
      <c r="E182" s="367" t="s">
        <v>153</v>
      </c>
      <c r="F182" s="367" t="s">
        <v>154</v>
      </c>
      <c r="G182" s="349"/>
    </row>
    <row r="183" spans="1:7">
      <c r="A183" s="37" t="s">
        <v>540</v>
      </c>
      <c r="B183" s="367" t="s">
        <v>156</v>
      </c>
      <c r="C183" s="367" t="s">
        <v>1073</v>
      </c>
      <c r="D183" s="368" t="s">
        <v>157</v>
      </c>
      <c r="E183" s="368" t="s">
        <v>158</v>
      </c>
      <c r="F183" s="368" t="s">
        <v>159</v>
      </c>
      <c r="G183" s="349"/>
    </row>
    <row r="184" spans="1:7">
      <c r="A184" s="35"/>
      <c r="B184" s="366"/>
      <c r="C184" s="366"/>
      <c r="D184" s="367"/>
      <c r="E184" s="367"/>
      <c r="F184" s="367"/>
      <c r="G184" s="349" t="s">
        <v>160</v>
      </c>
    </row>
    <row r="185" spans="1:7">
      <c r="A185" s="14" t="s">
        <v>161</v>
      </c>
      <c r="B185" s="364"/>
      <c r="C185" s="373">
        <v>0</v>
      </c>
      <c r="D185" s="373">
        <v>0</v>
      </c>
      <c r="E185" s="373">
        <v>0</v>
      </c>
      <c r="F185" s="373">
        <v>0</v>
      </c>
      <c r="G185" s="347">
        <v>0</v>
      </c>
    </row>
    <row r="186" spans="1:7">
      <c r="A186" s="14" t="s">
        <v>162</v>
      </c>
      <c r="B186" s="364"/>
      <c r="C186" s="373">
        <v>0</v>
      </c>
      <c r="D186" s="373">
        <v>0</v>
      </c>
      <c r="E186" s="373">
        <v>0</v>
      </c>
      <c r="F186" s="373">
        <v>0</v>
      </c>
      <c r="G186" s="347">
        <v>0</v>
      </c>
    </row>
    <row r="187" spans="1:7" ht="12.75">
      <c r="B187" s="364"/>
      <c r="C187" s="363"/>
      <c r="D187" s="364"/>
      <c r="E187" s="364"/>
      <c r="F187" s="364"/>
      <c r="G187" s="346"/>
    </row>
    <row r="188" spans="1:7" ht="12.75">
      <c r="B188" s="364"/>
      <c r="C188" s="363"/>
      <c r="D188" s="364"/>
      <c r="E188" s="364"/>
      <c r="F188" s="364"/>
      <c r="G188" s="346"/>
    </row>
    <row r="189" spans="1:7">
      <c r="A189" s="14" t="s">
        <v>151</v>
      </c>
      <c r="B189" s="366"/>
      <c r="C189" s="367" t="s">
        <v>1072</v>
      </c>
      <c r="D189" s="367" t="s">
        <v>152</v>
      </c>
      <c r="E189" s="367" t="s">
        <v>153</v>
      </c>
      <c r="F189" s="367" t="s">
        <v>154</v>
      </c>
      <c r="G189" s="349"/>
    </row>
    <row r="190" spans="1:7">
      <c r="A190" s="17" t="s">
        <v>541</v>
      </c>
      <c r="B190" s="367" t="s">
        <v>156</v>
      </c>
      <c r="C190" s="367" t="s">
        <v>1073</v>
      </c>
      <c r="D190" s="368" t="s">
        <v>157</v>
      </c>
      <c r="E190" s="368" t="s">
        <v>158</v>
      </c>
      <c r="F190" s="368" t="s">
        <v>159</v>
      </c>
      <c r="G190" s="349"/>
    </row>
    <row r="191" spans="1:7">
      <c r="A191" s="35"/>
      <c r="B191" s="366"/>
      <c r="C191" s="366"/>
      <c r="D191" s="367"/>
      <c r="E191" s="367"/>
      <c r="F191" s="365"/>
      <c r="G191" s="349" t="s">
        <v>160</v>
      </c>
    </row>
    <row r="192" spans="1:7">
      <c r="A192" s="14" t="s">
        <v>161</v>
      </c>
      <c r="B192" s="364"/>
      <c r="C192" s="365">
        <v>0</v>
      </c>
      <c r="D192" s="365">
        <v>0</v>
      </c>
      <c r="E192" s="365">
        <v>0</v>
      </c>
      <c r="F192" s="365">
        <v>4</v>
      </c>
      <c r="G192" s="347">
        <f>SUM(C192+D192+E192+F192)</f>
        <v>4</v>
      </c>
    </row>
    <row r="193" spans="1:7">
      <c r="A193" s="14" t="s">
        <v>162</v>
      </c>
      <c r="B193" s="364"/>
      <c r="C193" s="365">
        <v>0</v>
      </c>
      <c r="D193" s="365">
        <v>0</v>
      </c>
      <c r="E193" s="365">
        <v>1</v>
      </c>
      <c r="F193" s="365">
        <v>2</v>
      </c>
      <c r="G193" s="347">
        <f>SUM(C193+D193+E193+F193)</f>
        <v>3</v>
      </c>
    </row>
    <row r="194" spans="1:7" ht="12.75">
      <c r="B194" s="364"/>
      <c r="C194" s="363"/>
      <c r="D194" s="364"/>
      <c r="E194" s="364"/>
      <c r="F194" s="364"/>
      <c r="G194" s="346"/>
    </row>
    <row r="195" spans="1:7" ht="12.75">
      <c r="B195" s="364"/>
      <c r="C195" s="363"/>
      <c r="D195" s="364"/>
      <c r="E195" s="364"/>
      <c r="F195" s="364"/>
      <c r="G195" s="346"/>
    </row>
    <row r="196" spans="1:7">
      <c r="A196" s="14" t="s">
        <v>151</v>
      </c>
      <c r="B196" s="366"/>
      <c r="C196" s="367" t="s">
        <v>1072</v>
      </c>
      <c r="D196" s="367" t="s">
        <v>152</v>
      </c>
      <c r="E196" s="367" t="s">
        <v>153</v>
      </c>
      <c r="F196" s="367" t="s">
        <v>154</v>
      </c>
      <c r="G196" s="349"/>
    </row>
    <row r="197" spans="1:7">
      <c r="A197" s="35" t="s">
        <v>542</v>
      </c>
      <c r="B197" s="367" t="s">
        <v>156</v>
      </c>
      <c r="C197" s="367" t="s">
        <v>1073</v>
      </c>
      <c r="D197" s="368" t="s">
        <v>157</v>
      </c>
      <c r="E197" s="368" t="s">
        <v>158</v>
      </c>
      <c r="F197" s="368" t="s">
        <v>159</v>
      </c>
      <c r="G197" s="349"/>
    </row>
    <row r="198" spans="1:7">
      <c r="B198" s="366"/>
      <c r="C198" s="366"/>
      <c r="D198" s="367"/>
      <c r="E198" s="367"/>
      <c r="F198" s="367"/>
      <c r="G198" s="349" t="s">
        <v>160</v>
      </c>
    </row>
    <row r="199" spans="1:7">
      <c r="A199" s="14" t="s">
        <v>161</v>
      </c>
      <c r="B199" s="364"/>
      <c r="C199" s="373">
        <v>0</v>
      </c>
      <c r="D199" s="373">
        <v>0</v>
      </c>
      <c r="E199" s="373">
        <v>0</v>
      </c>
      <c r="F199" s="373">
        <v>0</v>
      </c>
      <c r="G199" s="347">
        <v>0</v>
      </c>
    </row>
    <row r="200" spans="1:7">
      <c r="A200" s="14" t="s">
        <v>162</v>
      </c>
      <c r="B200" s="364"/>
      <c r="C200" s="373">
        <v>0</v>
      </c>
      <c r="D200" s="373">
        <v>0</v>
      </c>
      <c r="E200" s="373">
        <v>0</v>
      </c>
      <c r="F200" s="373">
        <v>0</v>
      </c>
      <c r="G200" s="347">
        <v>0</v>
      </c>
    </row>
    <row r="201" spans="1:7" ht="12.75">
      <c r="B201" s="364"/>
      <c r="C201" s="363"/>
      <c r="D201" s="364"/>
      <c r="E201" s="364"/>
      <c r="F201" s="364"/>
      <c r="G201" s="346"/>
    </row>
    <row r="202" spans="1:7" ht="12.75">
      <c r="B202" s="364"/>
      <c r="C202" s="363"/>
      <c r="D202" s="364"/>
      <c r="E202" s="364"/>
      <c r="F202" s="364"/>
      <c r="G202" s="346"/>
    </row>
    <row r="203" spans="1:7">
      <c r="A203" s="14" t="s">
        <v>151</v>
      </c>
      <c r="B203" s="366"/>
      <c r="C203" s="367" t="s">
        <v>1072</v>
      </c>
      <c r="D203" s="367" t="s">
        <v>152</v>
      </c>
      <c r="E203" s="367" t="s">
        <v>153</v>
      </c>
      <c r="F203" s="367" t="s">
        <v>154</v>
      </c>
      <c r="G203" s="349"/>
    </row>
    <row r="204" spans="1:7">
      <c r="A204" s="35" t="s">
        <v>543</v>
      </c>
      <c r="B204" s="367" t="s">
        <v>156</v>
      </c>
      <c r="C204" s="367" t="s">
        <v>1073</v>
      </c>
      <c r="D204" s="368" t="s">
        <v>157</v>
      </c>
      <c r="E204" s="368" t="s">
        <v>158</v>
      </c>
      <c r="F204" s="368" t="s">
        <v>159</v>
      </c>
      <c r="G204" s="349"/>
    </row>
    <row r="205" spans="1:7">
      <c r="B205" s="366"/>
      <c r="C205" s="366"/>
      <c r="D205" s="367"/>
      <c r="E205" s="367"/>
      <c r="F205" s="367"/>
      <c r="G205" s="349" t="s">
        <v>160</v>
      </c>
    </row>
    <row r="206" spans="1:7">
      <c r="A206" s="14" t="s">
        <v>161</v>
      </c>
      <c r="B206" s="364"/>
      <c r="C206" s="373">
        <v>0</v>
      </c>
      <c r="D206" s="373">
        <v>0</v>
      </c>
      <c r="E206" s="373">
        <v>0</v>
      </c>
      <c r="F206" s="373">
        <v>0</v>
      </c>
      <c r="G206" s="347">
        <f>SUM(C206+D206+E206)</f>
        <v>0</v>
      </c>
    </row>
    <row r="207" spans="1:7">
      <c r="A207" s="14" t="s">
        <v>162</v>
      </c>
      <c r="B207" s="364"/>
      <c r="C207" s="373">
        <v>0</v>
      </c>
      <c r="D207" s="373">
        <v>0</v>
      </c>
      <c r="E207" s="373">
        <v>0</v>
      </c>
      <c r="F207" s="373">
        <v>0</v>
      </c>
      <c r="G207" s="347">
        <f>SUM(C207+D207+E207+F207)</f>
        <v>0</v>
      </c>
    </row>
    <row r="208" spans="1:7" ht="12.75">
      <c r="B208" s="364"/>
      <c r="C208" s="363"/>
      <c r="D208" s="364"/>
      <c r="E208" s="364"/>
      <c r="F208" s="364"/>
      <c r="G208" s="346"/>
    </row>
    <row r="209" spans="1:7" ht="12.75">
      <c r="B209" s="364"/>
      <c r="C209" s="363"/>
      <c r="D209" s="364"/>
      <c r="E209" s="364"/>
      <c r="F209" s="364"/>
      <c r="G209" s="346"/>
    </row>
    <row r="210" spans="1:7">
      <c r="A210" s="14" t="s">
        <v>151</v>
      </c>
      <c r="B210" s="366"/>
      <c r="C210" s="367" t="s">
        <v>1072</v>
      </c>
      <c r="D210" s="367" t="s">
        <v>152</v>
      </c>
      <c r="E210" s="367" t="s">
        <v>153</v>
      </c>
      <c r="F210" s="367" t="s">
        <v>154</v>
      </c>
      <c r="G210" s="349"/>
    </row>
    <row r="211" spans="1:7">
      <c r="A211" s="35" t="s">
        <v>544</v>
      </c>
      <c r="B211" s="367" t="s">
        <v>156</v>
      </c>
      <c r="C211" s="367" t="s">
        <v>1073</v>
      </c>
      <c r="D211" s="368" t="s">
        <v>157</v>
      </c>
      <c r="E211" s="368" t="s">
        <v>158</v>
      </c>
      <c r="F211" s="368" t="s">
        <v>159</v>
      </c>
      <c r="G211" s="349"/>
    </row>
    <row r="212" spans="1:7">
      <c r="A212" s="41"/>
      <c r="B212" s="366"/>
      <c r="C212" s="366"/>
      <c r="D212" s="367"/>
      <c r="E212" s="367"/>
      <c r="F212" s="367"/>
      <c r="G212" s="349" t="s">
        <v>160</v>
      </c>
    </row>
    <row r="213" spans="1:7">
      <c r="A213" s="14" t="s">
        <v>161</v>
      </c>
      <c r="B213" s="364"/>
      <c r="C213" s="365">
        <v>1</v>
      </c>
      <c r="D213" s="365">
        <v>0</v>
      </c>
      <c r="E213" s="365">
        <v>2</v>
      </c>
      <c r="F213" s="365">
        <v>2</v>
      </c>
      <c r="G213" s="347">
        <f>SUM(C213+D213+E213+F213)</f>
        <v>5</v>
      </c>
    </row>
    <row r="214" spans="1:7">
      <c r="A214" s="14" t="s">
        <v>162</v>
      </c>
      <c r="B214" s="364"/>
      <c r="C214" s="365">
        <v>0</v>
      </c>
      <c r="D214" s="365">
        <v>2</v>
      </c>
      <c r="E214" s="365">
        <v>2</v>
      </c>
      <c r="F214" s="365">
        <v>0</v>
      </c>
      <c r="G214" s="347">
        <f>C214+D214+E214+F214</f>
        <v>4</v>
      </c>
    </row>
    <row r="215" spans="1:7" ht="12.75">
      <c r="B215" s="364"/>
      <c r="C215" s="372" t="s">
        <v>0</v>
      </c>
      <c r="D215" s="364"/>
      <c r="E215" s="364"/>
      <c r="F215" s="364"/>
      <c r="G215" s="364" t="s">
        <v>0</v>
      </c>
    </row>
    <row r="216" spans="1:7" ht="12.75">
      <c r="B216" s="364"/>
      <c r="C216" s="363"/>
      <c r="D216" s="364"/>
      <c r="E216" s="364"/>
      <c r="F216" s="364"/>
      <c r="G216" s="346"/>
    </row>
    <row r="217" spans="1:7">
      <c r="A217" s="14" t="s">
        <v>151</v>
      </c>
      <c r="B217" s="366"/>
      <c r="C217" s="367" t="s">
        <v>1072</v>
      </c>
      <c r="D217" s="367" t="s">
        <v>152</v>
      </c>
      <c r="E217" s="367" t="s">
        <v>153</v>
      </c>
      <c r="F217" s="367" t="s">
        <v>154</v>
      </c>
      <c r="G217" s="349"/>
    </row>
    <row r="218" spans="1:7">
      <c r="A218" s="35" t="s">
        <v>545</v>
      </c>
      <c r="B218" s="367" t="s">
        <v>156</v>
      </c>
      <c r="C218" s="367" t="s">
        <v>1073</v>
      </c>
      <c r="D218" s="368" t="s">
        <v>157</v>
      </c>
      <c r="E218" s="368" t="s">
        <v>158</v>
      </c>
      <c r="F218" s="368" t="s">
        <v>159</v>
      </c>
      <c r="G218" s="349"/>
    </row>
    <row r="219" spans="1:7">
      <c r="A219" s="41"/>
      <c r="B219" s="366"/>
      <c r="C219" s="366"/>
      <c r="D219" s="367"/>
      <c r="E219" s="367"/>
      <c r="F219" s="367"/>
      <c r="G219" s="349" t="s">
        <v>160</v>
      </c>
    </row>
    <row r="220" spans="1:7">
      <c r="A220" s="14" t="s">
        <v>161</v>
      </c>
      <c r="B220" s="364"/>
      <c r="C220" s="373">
        <v>0</v>
      </c>
      <c r="D220" s="373">
        <v>0</v>
      </c>
      <c r="E220" s="373">
        <v>0</v>
      </c>
      <c r="F220" s="373">
        <v>0</v>
      </c>
      <c r="G220" s="347">
        <v>0</v>
      </c>
    </row>
    <row r="221" spans="1:7">
      <c r="A221" s="14" t="s">
        <v>162</v>
      </c>
      <c r="B221" s="364"/>
      <c r="C221" s="373">
        <v>0</v>
      </c>
      <c r="D221" s="373">
        <v>0</v>
      </c>
      <c r="E221" s="373">
        <v>0</v>
      </c>
      <c r="F221" s="373">
        <v>0</v>
      </c>
      <c r="G221" s="347">
        <v>0</v>
      </c>
    </row>
    <row r="222" spans="1:7" ht="12.75">
      <c r="B222" s="364"/>
      <c r="C222" s="363"/>
      <c r="D222" s="364"/>
      <c r="E222" s="364"/>
      <c r="F222" s="364"/>
      <c r="G222" s="346"/>
    </row>
    <row r="223" spans="1:7" ht="12.75">
      <c r="B223" s="364"/>
      <c r="C223" s="363"/>
      <c r="D223" s="364"/>
      <c r="E223" s="364"/>
      <c r="F223" s="364"/>
      <c r="G223" s="346"/>
    </row>
    <row r="224" spans="1:7">
      <c r="A224" s="14" t="s">
        <v>151</v>
      </c>
      <c r="B224" s="366"/>
      <c r="C224" s="367" t="s">
        <v>1072</v>
      </c>
      <c r="D224" s="367" t="s">
        <v>152</v>
      </c>
      <c r="E224" s="367" t="s">
        <v>153</v>
      </c>
      <c r="F224" s="367" t="s">
        <v>154</v>
      </c>
      <c r="G224" s="349"/>
    </row>
    <row r="225" spans="1:12">
      <c r="A225" s="35" t="s">
        <v>546</v>
      </c>
      <c r="B225" s="367" t="s">
        <v>156</v>
      </c>
      <c r="C225" s="367" t="s">
        <v>1073</v>
      </c>
      <c r="D225" s="368" t="s">
        <v>157</v>
      </c>
      <c r="E225" s="368" t="s">
        <v>158</v>
      </c>
      <c r="F225" s="368" t="s">
        <v>159</v>
      </c>
      <c r="G225" s="349"/>
    </row>
    <row r="226" spans="1:12">
      <c r="A226" s="42"/>
      <c r="B226" s="366"/>
      <c r="C226" s="366"/>
      <c r="D226" s="367"/>
      <c r="E226" s="367"/>
      <c r="F226" s="367"/>
      <c r="G226" s="349" t="s">
        <v>160</v>
      </c>
    </row>
    <row r="227" spans="1:12">
      <c r="A227" s="14" t="s">
        <v>161</v>
      </c>
      <c r="B227" s="364"/>
      <c r="C227" s="373">
        <v>0</v>
      </c>
      <c r="D227" s="373">
        <v>0</v>
      </c>
      <c r="E227" s="373">
        <v>0</v>
      </c>
      <c r="F227" s="373">
        <v>0</v>
      </c>
      <c r="G227" s="347">
        <v>0</v>
      </c>
    </row>
    <row r="228" spans="1:12">
      <c r="A228" s="14" t="s">
        <v>162</v>
      </c>
      <c r="B228" s="364"/>
      <c r="C228" s="373">
        <v>0</v>
      </c>
      <c r="D228" s="373">
        <v>0</v>
      </c>
      <c r="E228" s="373">
        <v>0</v>
      </c>
      <c r="F228" s="373">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13</v>
      </c>
      <c r="D231" s="138">
        <f>D227+D220+D213+D206+D199+D192+D185+D178+D171+D164+D157+D150+D143+D136+D129+D122+D115+D108+D101+D94+D87+D80+D73+D66+D59+D52+D45+D38+D31+D24+D17+D10</f>
        <v>4</v>
      </c>
      <c r="E231" s="138">
        <f>E227+E220+E213+E206+E199+E192+E185+E178+E171+E164+E157+E150+E143+E136+E129+E122+E115+E108+E101+E94+E87+E80+E73+E66+E59+E52+E45+E38+E31+E24+E17+E10</f>
        <v>8</v>
      </c>
      <c r="F231" s="138">
        <f>F227+F220+F213+F206+F199+F192+F185+F178+F171+F164+F157+F150+F143+F136+F129+F122+F115+F108+F101+F94+F87+F80+F73+F66+F59+F52+F45+F38+F31+F24+F17+F10</f>
        <v>37</v>
      </c>
      <c r="G231" s="138">
        <f>C231+D231+E231+F231</f>
        <v>62</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2</v>
      </c>
      <c r="D234" s="138">
        <f>D228+D221+D214+D207+D200+D193+D186+D179+D172+D165+D158+D151+D144+D137+D130+D123+D116+D109+D102+D95+D88+D81+D74+D67+D60+D53+D46+D39+D32+D25+D18+D11</f>
        <v>6</v>
      </c>
      <c r="E234" s="138">
        <f>E228+E221+E214+E207+E200+E193+E186+E179+E172+E165+E158+E151+E144+E137+E130+E123+E116+E109+E102+E95+E88+E81+E74+E67+E60+E53+E46+E39+E32+E25+E18+E11</f>
        <v>11</v>
      </c>
      <c r="F234" s="138">
        <f>F228+F221+F214+F207+F200+F193+F186+F179+F172+F165+F158+F151+F144+F137+F130+F123+F116+F109+F102+F95+F88+F81+F74+F67+F60+F53+F46+F39+F32+F25+F18+F11</f>
        <v>35</v>
      </c>
      <c r="G234" s="138">
        <f>G228+G221+G214+G207+G200+G193+G186+G179+G172+G165+G158+G151+G144+G137+G130+G123+G116+G109+G102+G95+G88+G81+G74+G67+G60+G53+G46+G39+G32+G25+G18+G11</f>
        <v>54</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7" t="s">
        <v>1231</v>
      </c>
      <c r="C652" s="31">
        <v>14</v>
      </c>
      <c r="D652" s="90">
        <v>6</v>
      </c>
      <c r="E652" s="90">
        <v>11</v>
      </c>
      <c r="F652" s="90">
        <v>52</v>
      </c>
      <c r="G652" s="90">
        <v>83</v>
      </c>
    </row>
    <row r="653" spans="1:256">
      <c r="A653" s="30"/>
      <c r="B653" s="377" t="s">
        <v>1234</v>
      </c>
      <c r="C653" s="31">
        <v>16</v>
      </c>
      <c r="D653" s="90">
        <v>8</v>
      </c>
      <c r="E653" s="90">
        <v>18</v>
      </c>
      <c r="F653" s="90">
        <v>53</v>
      </c>
      <c r="G653" s="90">
        <v>95</v>
      </c>
    </row>
    <row r="654" spans="1:256">
      <c r="A654" s="30"/>
      <c r="B654" s="377" t="s">
        <v>1238</v>
      </c>
      <c r="C654" s="31">
        <v>19</v>
      </c>
      <c r="D654" s="90">
        <v>6</v>
      </c>
      <c r="E654" s="90">
        <v>8</v>
      </c>
      <c r="F654" s="90">
        <v>31</v>
      </c>
      <c r="G654" s="90">
        <v>64</v>
      </c>
    </row>
    <row r="655" spans="1:256">
      <c r="A655" s="30"/>
      <c r="B655" s="377" t="s">
        <v>1241</v>
      </c>
      <c r="C655" s="31">
        <v>12</v>
      </c>
      <c r="D655" s="90">
        <v>8</v>
      </c>
      <c r="E655" s="90">
        <v>13</v>
      </c>
      <c r="F655" s="90">
        <v>37</v>
      </c>
      <c r="G655" s="90">
        <v>70</v>
      </c>
    </row>
    <row r="656" spans="1:256">
      <c r="A656" s="30"/>
      <c r="B656" s="377" t="s">
        <v>1244</v>
      </c>
      <c r="C656" s="31">
        <v>11</v>
      </c>
      <c r="D656" s="90">
        <v>3</v>
      </c>
      <c r="E656" s="90">
        <v>12</v>
      </c>
      <c r="F656" s="90">
        <v>47</v>
      </c>
      <c r="G656" s="90">
        <v>73</v>
      </c>
    </row>
    <row r="657" spans="1:7">
      <c r="A657" s="30"/>
      <c r="B657" s="377" t="s">
        <v>1247</v>
      </c>
      <c r="C657" s="31">
        <v>3</v>
      </c>
      <c r="D657" s="90">
        <v>10</v>
      </c>
      <c r="E657" s="90">
        <v>12</v>
      </c>
      <c r="F657" s="90">
        <v>30</v>
      </c>
      <c r="G657" s="90">
        <v>55</v>
      </c>
    </row>
    <row r="658" spans="1:7">
      <c r="A658" s="30"/>
      <c r="B658" s="377" t="s">
        <v>1249</v>
      </c>
      <c r="C658" s="31">
        <v>7</v>
      </c>
      <c r="D658" s="90">
        <v>6</v>
      </c>
      <c r="E658" s="90">
        <v>4</v>
      </c>
      <c r="F658" s="90">
        <v>39</v>
      </c>
      <c r="G658" s="90">
        <v>56</v>
      </c>
    </row>
    <row r="659" spans="1:7">
      <c r="A659" s="30"/>
      <c r="B659" s="377" t="s">
        <v>1253</v>
      </c>
      <c r="C659" s="31">
        <f>$C$231</f>
        <v>13</v>
      </c>
      <c r="D659" s="90">
        <f>$D$231</f>
        <v>4</v>
      </c>
      <c r="E659" s="90">
        <f>$E$231</f>
        <v>8</v>
      </c>
      <c r="F659" s="90">
        <f>$F$231</f>
        <v>37</v>
      </c>
      <c r="G659" s="90">
        <f>$G$231</f>
        <v>62</v>
      </c>
    </row>
    <row r="660" spans="1:7">
      <c r="A660" s="30"/>
      <c r="D660" s="14"/>
      <c r="E660" s="14"/>
      <c r="F660" s="14"/>
      <c r="G660" s="14"/>
    </row>
    <row r="661" spans="1:7">
      <c r="A661" s="30"/>
      <c r="B661" s="33" t="s">
        <v>511</v>
      </c>
      <c r="C661" s="34">
        <f>SUM(C659-C658)/C658</f>
        <v>0.8571428571428571</v>
      </c>
      <c r="D661" s="34">
        <f t="shared" ref="D661:G661" si="1">SUM(D659-D658)/D658</f>
        <v>-0.33333333333333331</v>
      </c>
      <c r="E661" s="34">
        <f t="shared" si="1"/>
        <v>1</v>
      </c>
      <c r="F661" s="34">
        <f t="shared" si="1"/>
        <v>-5.128205128205128E-2</v>
      </c>
      <c r="G661" s="34">
        <f t="shared" si="1"/>
        <v>0.10714285714285714</v>
      </c>
    </row>
    <row r="662" spans="1:7">
      <c r="A662" s="30"/>
      <c r="B662" s="33" t="s">
        <v>512</v>
      </c>
      <c r="C662" s="34">
        <f>SUM(C659-C656)/C656</f>
        <v>0.18181818181818182</v>
      </c>
      <c r="D662" s="34">
        <f t="shared" ref="D662:G662" si="2">SUM(D659-D656)/D656</f>
        <v>0.33333333333333331</v>
      </c>
      <c r="E662" s="34">
        <f t="shared" si="2"/>
        <v>-0.33333333333333331</v>
      </c>
      <c r="F662" s="34">
        <f t="shared" si="2"/>
        <v>-0.21276595744680851</v>
      </c>
      <c r="G662" s="34">
        <f t="shared" si="2"/>
        <v>-0.15068493150684931</v>
      </c>
    </row>
    <row r="663" spans="1:7">
      <c r="D663" s="14"/>
      <c r="E663" s="14"/>
      <c r="F663" s="14"/>
      <c r="G663" s="14"/>
    </row>
    <row r="664" spans="1:7" ht="23.25">
      <c r="A664" s="24" t="s">
        <v>162</v>
      </c>
      <c r="B664" s="25" t="s">
        <v>186</v>
      </c>
      <c r="C664" s="98" t="s">
        <v>1068</v>
      </c>
      <c r="D664" s="26" t="s">
        <v>1069</v>
      </c>
      <c r="E664" s="26" t="s">
        <v>1070</v>
      </c>
      <c r="F664" s="26" t="s">
        <v>1071</v>
      </c>
      <c r="G664" s="26" t="s">
        <v>160</v>
      </c>
    </row>
    <row r="665" spans="1:7">
      <c r="A665" s="30"/>
      <c r="B665" s="25" t="s">
        <v>187</v>
      </c>
      <c r="C665" s="31">
        <v>0</v>
      </c>
      <c r="D665" s="31">
        <v>28</v>
      </c>
      <c r="E665" s="31">
        <v>54</v>
      </c>
      <c r="F665" s="31">
        <v>63</v>
      </c>
      <c r="G665" s="31">
        <v>145</v>
      </c>
    </row>
    <row r="666" spans="1:7">
      <c r="A666" s="30"/>
      <c r="B666" s="25" t="s">
        <v>188</v>
      </c>
      <c r="C666" s="31">
        <v>0</v>
      </c>
      <c r="D666" s="32">
        <v>21</v>
      </c>
      <c r="E666" s="32">
        <v>47</v>
      </c>
      <c r="F666" s="32">
        <v>59</v>
      </c>
      <c r="G666" s="32">
        <v>127</v>
      </c>
    </row>
    <row r="667" spans="1:7">
      <c r="A667" s="30"/>
      <c r="B667" s="25" t="s">
        <v>189</v>
      </c>
      <c r="C667" s="31">
        <v>0</v>
      </c>
      <c r="D667" s="32">
        <v>28</v>
      </c>
      <c r="E667" s="32">
        <v>47</v>
      </c>
      <c r="F667" s="32">
        <v>43</v>
      </c>
      <c r="G667" s="32">
        <v>118</v>
      </c>
    </row>
    <row r="668" spans="1:7">
      <c r="A668" s="30"/>
      <c r="B668" s="25" t="s">
        <v>190</v>
      </c>
      <c r="C668" s="31">
        <v>0</v>
      </c>
      <c r="D668" s="32">
        <v>26</v>
      </c>
      <c r="E668" s="32">
        <v>46</v>
      </c>
      <c r="F668" s="32">
        <v>35</v>
      </c>
      <c r="G668" s="32">
        <v>107</v>
      </c>
    </row>
    <row r="669" spans="1:7">
      <c r="A669" s="30"/>
      <c r="B669" s="25" t="s">
        <v>191</v>
      </c>
      <c r="C669" s="31">
        <v>0</v>
      </c>
      <c r="D669" s="32">
        <v>42</v>
      </c>
      <c r="E669" s="32">
        <v>54</v>
      </c>
      <c r="F669" s="32">
        <v>47</v>
      </c>
      <c r="G669" s="32">
        <v>143</v>
      </c>
    </row>
    <row r="670" spans="1:7">
      <c r="A670" s="30"/>
      <c r="B670" s="25" t="s">
        <v>192</v>
      </c>
      <c r="C670" s="31">
        <v>0</v>
      </c>
      <c r="D670" s="32">
        <v>12</v>
      </c>
      <c r="E670" s="32">
        <v>34</v>
      </c>
      <c r="F670" s="32">
        <v>36</v>
      </c>
      <c r="G670" s="32">
        <v>82</v>
      </c>
    </row>
    <row r="671" spans="1:7">
      <c r="A671" s="30"/>
      <c r="B671" s="25" t="s">
        <v>193</v>
      </c>
      <c r="C671" s="31">
        <v>0</v>
      </c>
      <c r="D671" s="32">
        <v>32</v>
      </c>
      <c r="E671" s="32">
        <v>49</v>
      </c>
      <c r="F671" s="32">
        <v>38</v>
      </c>
      <c r="G671" s="32">
        <v>119</v>
      </c>
    </row>
    <row r="672" spans="1:7">
      <c r="A672" s="30"/>
      <c r="B672" s="25" t="s">
        <v>194</v>
      </c>
      <c r="C672" s="31">
        <v>0</v>
      </c>
      <c r="D672" s="32">
        <v>47</v>
      </c>
      <c r="E672" s="32">
        <v>39</v>
      </c>
      <c r="F672" s="32">
        <v>34</v>
      </c>
      <c r="G672" s="32">
        <v>120</v>
      </c>
    </row>
    <row r="673" spans="1:12">
      <c r="A673" s="30"/>
      <c r="B673" s="25" t="s">
        <v>195</v>
      </c>
      <c r="C673" s="31">
        <v>0</v>
      </c>
      <c r="D673" s="32">
        <v>47</v>
      </c>
      <c r="E673" s="32">
        <v>56</v>
      </c>
      <c r="F673" s="32">
        <v>44</v>
      </c>
      <c r="G673" s="32">
        <v>147</v>
      </c>
    </row>
    <row r="674" spans="1:12">
      <c r="A674" s="30"/>
      <c r="B674" s="25" t="s">
        <v>196</v>
      </c>
      <c r="C674" s="31">
        <v>0</v>
      </c>
      <c r="D674" s="32">
        <v>10</v>
      </c>
      <c r="E674" s="32">
        <v>32</v>
      </c>
      <c r="F674" s="32">
        <v>43</v>
      </c>
      <c r="G674" s="32">
        <v>85</v>
      </c>
    </row>
    <row r="675" spans="1:12">
      <c r="A675" s="30"/>
      <c r="B675" s="25" t="s">
        <v>197</v>
      </c>
      <c r="C675" s="31">
        <v>0</v>
      </c>
      <c r="D675" s="32">
        <v>14</v>
      </c>
      <c r="E675" s="32">
        <v>38</v>
      </c>
      <c r="F675" s="32">
        <v>42</v>
      </c>
      <c r="G675" s="32">
        <v>94</v>
      </c>
    </row>
    <row r="676" spans="1:12">
      <c r="A676" s="30"/>
      <c r="B676" s="25" t="s">
        <v>198</v>
      </c>
      <c r="C676" s="31">
        <v>0</v>
      </c>
      <c r="D676" s="32">
        <v>19</v>
      </c>
      <c r="E676" s="32">
        <v>33</v>
      </c>
      <c r="F676" s="32">
        <v>30</v>
      </c>
      <c r="G676" s="32">
        <v>82</v>
      </c>
    </row>
    <row r="677" spans="1:12">
      <c r="A677" s="30"/>
      <c r="B677" s="25" t="s">
        <v>199</v>
      </c>
      <c r="C677" s="31">
        <v>0</v>
      </c>
      <c r="D677" s="32">
        <v>21</v>
      </c>
      <c r="E677" s="32">
        <v>45</v>
      </c>
      <c r="F677" s="32">
        <v>39</v>
      </c>
      <c r="G677" s="32">
        <v>105</v>
      </c>
    </row>
    <row r="678" spans="1:12">
      <c r="A678" s="30"/>
      <c r="B678" s="25" t="s">
        <v>200</v>
      </c>
      <c r="C678" s="31">
        <v>0</v>
      </c>
      <c r="D678" s="32">
        <v>23</v>
      </c>
      <c r="E678" s="32">
        <v>41</v>
      </c>
      <c r="F678" s="32">
        <v>59</v>
      </c>
      <c r="G678" s="32">
        <v>123</v>
      </c>
    </row>
    <row r="679" spans="1:12">
      <c r="A679" s="30"/>
      <c r="B679" s="25" t="s">
        <v>201</v>
      </c>
      <c r="C679" s="31">
        <v>0</v>
      </c>
      <c r="D679" s="32">
        <v>26</v>
      </c>
      <c r="E679" s="32">
        <v>49</v>
      </c>
      <c r="F679" s="32">
        <v>67</v>
      </c>
      <c r="G679" s="32">
        <v>142</v>
      </c>
      <c r="H679" s="27"/>
      <c r="I679" s="27"/>
      <c r="J679" s="28"/>
      <c r="K679" s="28"/>
      <c r="L679" s="29"/>
    </row>
    <row r="680" spans="1:12">
      <c r="A680" s="30"/>
      <c r="B680" s="25" t="s">
        <v>202</v>
      </c>
      <c r="C680" s="31">
        <v>0</v>
      </c>
      <c r="D680" s="32">
        <v>30</v>
      </c>
      <c r="E680" s="32">
        <v>41</v>
      </c>
      <c r="F680" s="32">
        <v>51</v>
      </c>
      <c r="G680" s="32">
        <v>122</v>
      </c>
      <c r="H680" s="27"/>
      <c r="I680" s="27"/>
      <c r="J680" s="28"/>
      <c r="K680" s="28"/>
      <c r="L680" s="29"/>
    </row>
    <row r="681" spans="1:12">
      <c r="B681" s="25" t="s">
        <v>203</v>
      </c>
      <c r="C681" s="31">
        <v>0</v>
      </c>
      <c r="D681" s="32">
        <v>29</v>
      </c>
      <c r="E681" s="32">
        <v>34</v>
      </c>
      <c r="F681" s="32">
        <v>48</v>
      </c>
      <c r="G681" s="32">
        <v>111</v>
      </c>
      <c r="H681" s="27"/>
      <c r="I681" s="27"/>
      <c r="J681" s="28"/>
      <c r="K681" s="28"/>
      <c r="L681" s="29"/>
    </row>
    <row r="682" spans="1:12">
      <c r="B682" s="25" t="s">
        <v>204</v>
      </c>
      <c r="C682" s="31">
        <v>0</v>
      </c>
      <c r="D682" s="32">
        <v>28</v>
      </c>
      <c r="E682" s="32">
        <v>30</v>
      </c>
      <c r="F682" s="32">
        <v>69</v>
      </c>
      <c r="G682" s="32">
        <v>127</v>
      </c>
      <c r="H682" s="27"/>
      <c r="I682" s="27"/>
      <c r="J682" s="28"/>
      <c r="K682" s="28"/>
      <c r="L682" s="29"/>
    </row>
    <row r="683" spans="1:12">
      <c r="B683" s="25" t="s">
        <v>205</v>
      </c>
      <c r="C683" s="31">
        <v>0</v>
      </c>
      <c r="D683" s="32">
        <v>21</v>
      </c>
      <c r="E683" s="32">
        <v>42</v>
      </c>
      <c r="F683" s="32">
        <v>67</v>
      </c>
      <c r="G683" s="32">
        <v>122</v>
      </c>
      <c r="H683" s="27"/>
      <c r="I683" s="27"/>
      <c r="J683" s="28"/>
      <c r="K683" s="28"/>
      <c r="L683" s="29"/>
    </row>
    <row r="684" spans="1:12">
      <c r="B684" s="25" t="s">
        <v>206</v>
      </c>
      <c r="C684" s="31">
        <v>0</v>
      </c>
      <c r="D684" s="32">
        <v>23</v>
      </c>
      <c r="E684" s="32">
        <v>33</v>
      </c>
      <c r="F684" s="32">
        <v>57</v>
      </c>
      <c r="G684" s="32">
        <v>106</v>
      </c>
      <c r="H684" s="27"/>
      <c r="I684" s="27"/>
      <c r="J684" s="28"/>
      <c r="K684" s="28"/>
      <c r="L684" s="29"/>
    </row>
    <row r="685" spans="1:12">
      <c r="B685" s="25" t="s">
        <v>207</v>
      </c>
      <c r="C685" s="31">
        <v>0</v>
      </c>
      <c r="D685" s="32">
        <v>19</v>
      </c>
      <c r="E685" s="32">
        <v>44</v>
      </c>
      <c r="F685" s="32">
        <v>48</v>
      </c>
      <c r="G685" s="32">
        <v>107</v>
      </c>
      <c r="H685" s="27"/>
      <c r="I685" s="27"/>
      <c r="J685" s="28"/>
      <c r="K685" s="28"/>
      <c r="L685" s="29"/>
    </row>
    <row r="686" spans="1:12">
      <c r="B686" s="25" t="s">
        <v>208</v>
      </c>
      <c r="C686" s="31">
        <v>0</v>
      </c>
      <c r="D686" s="32">
        <v>24</v>
      </c>
      <c r="E686" s="32">
        <v>44</v>
      </c>
      <c r="F686" s="32">
        <v>40</v>
      </c>
      <c r="G686" s="32">
        <v>105</v>
      </c>
      <c r="H686" s="27"/>
      <c r="I686" s="27"/>
      <c r="J686" s="28"/>
      <c r="K686" s="28"/>
      <c r="L686" s="29"/>
    </row>
    <row r="687" spans="1:12">
      <c r="B687" s="25" t="s">
        <v>209</v>
      </c>
      <c r="C687" s="31">
        <v>0</v>
      </c>
      <c r="D687" s="32">
        <v>14</v>
      </c>
      <c r="E687" s="32">
        <v>22</v>
      </c>
      <c r="F687" s="32">
        <v>53</v>
      </c>
      <c r="G687" s="32">
        <v>87</v>
      </c>
      <c r="H687" s="27"/>
      <c r="I687" s="27"/>
      <c r="J687" s="28"/>
      <c r="K687" s="28"/>
      <c r="L687" s="29"/>
    </row>
    <row r="688" spans="1:12">
      <c r="B688" s="25" t="s">
        <v>210</v>
      </c>
      <c r="C688" s="31">
        <v>0</v>
      </c>
      <c r="D688" s="32">
        <v>22</v>
      </c>
      <c r="E688" s="32">
        <v>31</v>
      </c>
      <c r="F688" s="32">
        <v>54</v>
      </c>
      <c r="G688" s="32">
        <v>102</v>
      </c>
      <c r="H688" s="27"/>
      <c r="I688" s="27"/>
      <c r="J688" s="28"/>
      <c r="K688" s="28"/>
      <c r="L688" s="29"/>
    </row>
    <row r="689" spans="2:12">
      <c r="B689" s="25" t="s">
        <v>211</v>
      </c>
      <c r="C689" s="31">
        <v>0</v>
      </c>
      <c r="D689" s="32">
        <v>28</v>
      </c>
      <c r="E689" s="32">
        <v>26</v>
      </c>
      <c r="F689" s="32">
        <v>62</v>
      </c>
      <c r="G689" s="32">
        <v>112</v>
      </c>
      <c r="H689" s="27"/>
      <c r="I689" s="27"/>
      <c r="J689" s="28"/>
      <c r="K689" s="28"/>
      <c r="L689" s="29"/>
    </row>
    <row r="690" spans="2:12">
      <c r="B690" s="25" t="s">
        <v>212</v>
      </c>
      <c r="C690" s="31">
        <v>0</v>
      </c>
      <c r="D690" s="32">
        <v>26</v>
      </c>
      <c r="E690" s="32">
        <v>40</v>
      </c>
      <c r="F690" s="32">
        <v>79</v>
      </c>
      <c r="G690" s="32">
        <v>140</v>
      </c>
      <c r="H690" s="27"/>
      <c r="I690" s="27"/>
      <c r="J690" s="28"/>
      <c r="K690" s="28"/>
      <c r="L690" s="29"/>
    </row>
    <row r="691" spans="2:12">
      <c r="B691" s="25" t="s">
        <v>213</v>
      </c>
      <c r="C691" s="31">
        <v>0</v>
      </c>
      <c r="D691" s="32">
        <v>22</v>
      </c>
      <c r="E691" s="32">
        <v>41</v>
      </c>
      <c r="F691" s="32">
        <v>68</v>
      </c>
      <c r="G691" s="32">
        <v>129</v>
      </c>
      <c r="H691" s="27"/>
      <c r="I691" s="27"/>
      <c r="J691" s="28"/>
      <c r="K691" s="28"/>
      <c r="L691" s="29"/>
    </row>
    <row r="692" spans="2:12">
      <c r="B692" s="25" t="s">
        <v>214</v>
      </c>
      <c r="C692" s="31">
        <v>0</v>
      </c>
      <c r="D692" s="32">
        <v>13</v>
      </c>
      <c r="E692" s="32">
        <v>27</v>
      </c>
      <c r="F692" s="32">
        <v>59</v>
      </c>
      <c r="G692" s="32">
        <v>97</v>
      </c>
      <c r="H692" s="27"/>
      <c r="I692" s="27"/>
      <c r="J692" s="28"/>
      <c r="K692" s="28"/>
      <c r="L692" s="29"/>
    </row>
    <row r="693" spans="2:12">
      <c r="B693" s="25" t="s">
        <v>215</v>
      </c>
      <c r="C693" s="31">
        <v>0</v>
      </c>
      <c r="D693" s="32">
        <v>16</v>
      </c>
      <c r="E693" s="32">
        <v>29</v>
      </c>
      <c r="F693" s="32">
        <v>45</v>
      </c>
      <c r="G693" s="32">
        <v>86</v>
      </c>
      <c r="H693" s="27"/>
      <c r="I693" s="27"/>
      <c r="J693" s="28"/>
      <c r="K693" s="28"/>
      <c r="L693" s="29"/>
    </row>
    <row r="694" spans="2:12">
      <c r="B694" s="25" t="s">
        <v>216</v>
      </c>
      <c r="C694" s="31">
        <v>0</v>
      </c>
      <c r="D694" s="32">
        <v>14</v>
      </c>
      <c r="E694" s="32">
        <v>34</v>
      </c>
      <c r="F694" s="32">
        <v>40</v>
      </c>
      <c r="G694" s="32">
        <v>83</v>
      </c>
      <c r="H694" s="27"/>
      <c r="I694" s="27"/>
      <c r="J694" s="28"/>
      <c r="K694" s="28"/>
      <c r="L694" s="29"/>
    </row>
    <row r="695" spans="2:12">
      <c r="B695" s="25" t="s">
        <v>217</v>
      </c>
      <c r="C695" s="31">
        <v>0</v>
      </c>
      <c r="D695" s="32">
        <v>10</v>
      </c>
      <c r="E695" s="32">
        <v>37</v>
      </c>
      <c r="F695" s="32">
        <v>40</v>
      </c>
      <c r="G695" s="32">
        <v>83</v>
      </c>
      <c r="H695" s="27"/>
      <c r="I695" s="27"/>
      <c r="J695" s="28"/>
      <c r="K695" s="28"/>
      <c r="L695" s="29"/>
    </row>
    <row r="696" spans="2:12">
      <c r="B696" s="25" t="s">
        <v>218</v>
      </c>
      <c r="C696" s="31">
        <v>0</v>
      </c>
      <c r="D696" s="32">
        <v>19</v>
      </c>
      <c r="E696" s="32">
        <v>26</v>
      </c>
      <c r="F696" s="32">
        <v>44</v>
      </c>
      <c r="G696" s="32">
        <v>87</v>
      </c>
      <c r="H696" s="27"/>
      <c r="I696" s="27"/>
      <c r="J696" s="28"/>
      <c r="K696" s="28"/>
      <c r="L696" s="29"/>
    </row>
    <row r="697" spans="2:12">
      <c r="B697" s="25" t="s">
        <v>219</v>
      </c>
      <c r="C697" s="31">
        <v>0</v>
      </c>
      <c r="D697" s="32">
        <v>18</v>
      </c>
      <c r="E697" s="32">
        <v>33</v>
      </c>
      <c r="F697" s="32">
        <v>58</v>
      </c>
      <c r="G697" s="32">
        <v>105</v>
      </c>
      <c r="H697" s="27"/>
      <c r="I697" s="27"/>
      <c r="J697" s="28"/>
      <c r="K697" s="28"/>
      <c r="L697" s="29"/>
    </row>
    <row r="698" spans="2:12">
      <c r="B698" s="25" t="s">
        <v>220</v>
      </c>
      <c r="C698" s="31">
        <v>0</v>
      </c>
      <c r="D698" s="32">
        <v>13</v>
      </c>
      <c r="E698" s="32">
        <v>30</v>
      </c>
      <c r="F698" s="32">
        <v>53</v>
      </c>
      <c r="G698" s="32">
        <v>94</v>
      </c>
      <c r="H698" s="27"/>
      <c r="I698" s="27"/>
      <c r="J698" s="28"/>
      <c r="K698" s="28"/>
      <c r="L698" s="29"/>
    </row>
    <row r="699" spans="2:12">
      <c r="B699" s="25" t="s">
        <v>221</v>
      </c>
      <c r="C699" s="31">
        <v>0</v>
      </c>
      <c r="D699" s="32">
        <v>9</v>
      </c>
      <c r="E699" s="32">
        <v>19</v>
      </c>
      <c r="F699" s="32">
        <v>53</v>
      </c>
      <c r="G699" s="32">
        <v>79</v>
      </c>
      <c r="H699" s="27"/>
      <c r="I699" s="27"/>
      <c r="J699" s="28"/>
      <c r="K699" s="28"/>
      <c r="L699" s="29"/>
    </row>
    <row r="700" spans="2:12">
      <c r="B700" s="25" t="s">
        <v>222</v>
      </c>
      <c r="C700" s="31">
        <v>0</v>
      </c>
      <c r="D700" s="32">
        <v>13</v>
      </c>
      <c r="E700" s="32">
        <v>23</v>
      </c>
      <c r="F700" s="32">
        <v>48</v>
      </c>
      <c r="G700" s="32">
        <v>81</v>
      </c>
      <c r="H700" s="27"/>
      <c r="I700" s="27"/>
      <c r="J700" s="28"/>
      <c r="K700" s="28"/>
      <c r="L700" s="29"/>
    </row>
    <row r="701" spans="2:12">
      <c r="B701" s="25" t="s">
        <v>223</v>
      </c>
      <c r="C701" s="31">
        <v>0</v>
      </c>
      <c r="D701" s="32">
        <v>11</v>
      </c>
      <c r="E701" s="32">
        <v>23</v>
      </c>
      <c r="F701" s="32">
        <v>51</v>
      </c>
      <c r="G701" s="32">
        <v>81</v>
      </c>
      <c r="H701" s="27"/>
      <c r="I701" s="27"/>
      <c r="J701" s="28"/>
      <c r="K701" s="28"/>
      <c r="L701" s="29"/>
    </row>
    <row r="702" spans="2:12">
      <c r="B702" s="25" t="s">
        <v>224</v>
      </c>
      <c r="C702" s="31">
        <v>0</v>
      </c>
      <c r="D702" s="32">
        <v>17</v>
      </c>
      <c r="E702" s="32">
        <v>13</v>
      </c>
      <c r="F702" s="32">
        <v>54</v>
      </c>
      <c r="G702" s="32">
        <v>82</v>
      </c>
      <c r="H702" s="27"/>
      <c r="I702" s="27"/>
      <c r="J702" s="28"/>
      <c r="K702" s="28"/>
      <c r="L702" s="29"/>
    </row>
    <row r="703" spans="2:12">
      <c r="B703" s="25" t="s">
        <v>225</v>
      </c>
      <c r="C703" s="31">
        <v>0</v>
      </c>
      <c r="D703" s="32">
        <v>0</v>
      </c>
      <c r="E703" s="32">
        <v>5</v>
      </c>
      <c r="F703" s="32">
        <v>21</v>
      </c>
      <c r="G703" s="32">
        <v>26</v>
      </c>
      <c r="H703" s="27"/>
      <c r="I703" s="27"/>
      <c r="J703" s="28"/>
      <c r="K703" s="28"/>
      <c r="L703" s="29"/>
    </row>
    <row r="704" spans="2:12">
      <c r="B704" s="25" t="s">
        <v>226</v>
      </c>
      <c r="C704" s="31">
        <v>0</v>
      </c>
      <c r="D704" s="32">
        <v>8</v>
      </c>
      <c r="E704" s="32">
        <v>19</v>
      </c>
      <c r="F704" s="32">
        <v>63</v>
      </c>
      <c r="G704" s="32">
        <v>87</v>
      </c>
      <c r="H704" s="27"/>
      <c r="I704" s="27"/>
      <c r="J704" s="28"/>
      <c r="K704" s="28"/>
      <c r="L704" s="29"/>
    </row>
    <row r="705" spans="1:12">
      <c r="B705" s="25" t="s">
        <v>227</v>
      </c>
      <c r="C705" s="31">
        <v>0</v>
      </c>
      <c r="D705" s="32">
        <v>15</v>
      </c>
      <c r="E705" s="32">
        <v>22</v>
      </c>
      <c r="F705" s="32">
        <v>70</v>
      </c>
      <c r="G705" s="32">
        <v>102</v>
      </c>
      <c r="H705" s="27"/>
      <c r="I705" s="27"/>
      <c r="J705" s="28"/>
      <c r="K705" s="28"/>
      <c r="L705" s="29"/>
    </row>
    <row r="706" spans="1:12">
      <c r="B706" s="25" t="s">
        <v>228</v>
      </c>
      <c r="C706" s="31">
        <v>0</v>
      </c>
      <c r="D706" s="32">
        <v>7</v>
      </c>
      <c r="E706" s="32">
        <v>21</v>
      </c>
      <c r="F706" s="32">
        <v>47</v>
      </c>
      <c r="G706" s="32">
        <v>70</v>
      </c>
      <c r="H706" s="27"/>
      <c r="I706" s="27"/>
      <c r="J706" s="28"/>
      <c r="K706" s="28"/>
      <c r="L706" s="29"/>
    </row>
    <row r="707" spans="1:12">
      <c r="B707" s="25" t="s">
        <v>229</v>
      </c>
      <c r="C707" s="31">
        <v>0</v>
      </c>
      <c r="D707" s="32">
        <v>5</v>
      </c>
      <c r="E707" s="32">
        <v>14</v>
      </c>
      <c r="F707" s="32">
        <v>38</v>
      </c>
      <c r="G707" s="32">
        <v>53</v>
      </c>
      <c r="H707" s="27"/>
      <c r="I707" s="27"/>
      <c r="J707" s="28"/>
      <c r="K707" s="28"/>
      <c r="L707" s="29"/>
    </row>
    <row r="708" spans="1:12">
      <c r="B708" s="25" t="s">
        <v>230</v>
      </c>
      <c r="C708" s="31">
        <v>0</v>
      </c>
      <c r="D708" s="32">
        <v>7</v>
      </c>
      <c r="E708" s="32">
        <v>9</v>
      </c>
      <c r="F708" s="32">
        <v>38</v>
      </c>
      <c r="G708" s="32">
        <v>52</v>
      </c>
      <c r="H708" s="27"/>
      <c r="I708" s="27"/>
      <c r="J708" s="28"/>
      <c r="K708" s="28"/>
      <c r="L708" s="29"/>
    </row>
    <row r="709" spans="1:12">
      <c r="B709" s="25" t="s">
        <v>231</v>
      </c>
      <c r="C709" s="31">
        <v>0</v>
      </c>
      <c r="D709" s="32">
        <v>15</v>
      </c>
      <c r="E709" s="32">
        <v>19</v>
      </c>
      <c r="F709" s="32">
        <v>48</v>
      </c>
      <c r="G709" s="32">
        <v>80</v>
      </c>
      <c r="H709" s="27"/>
      <c r="I709" s="27"/>
      <c r="J709" s="28"/>
      <c r="K709" s="28"/>
      <c r="L709" s="29"/>
    </row>
    <row r="710" spans="1:12">
      <c r="A710" s="30"/>
      <c r="B710" s="25" t="s">
        <v>232</v>
      </c>
      <c r="C710" s="31">
        <v>0</v>
      </c>
      <c r="D710" s="32">
        <v>10</v>
      </c>
      <c r="E710" s="32">
        <v>12</v>
      </c>
      <c r="F710" s="32">
        <v>22</v>
      </c>
      <c r="G710" s="32">
        <v>43</v>
      </c>
      <c r="H710" s="27"/>
      <c r="I710" s="27"/>
      <c r="J710" s="28"/>
      <c r="K710" s="28"/>
      <c r="L710" s="29"/>
    </row>
    <row r="711" spans="1:12">
      <c r="A711" s="30"/>
      <c r="B711" s="25" t="s">
        <v>233</v>
      </c>
      <c r="C711" s="31">
        <v>0</v>
      </c>
      <c r="D711" s="32">
        <v>8</v>
      </c>
      <c r="E711" s="32">
        <v>13</v>
      </c>
      <c r="F711" s="32">
        <v>23</v>
      </c>
      <c r="G711" s="32">
        <v>44</v>
      </c>
      <c r="H711" s="27"/>
      <c r="I711" s="27"/>
      <c r="J711" s="28"/>
      <c r="K711" s="28"/>
      <c r="L711" s="29"/>
    </row>
    <row r="712" spans="1:12">
      <c r="A712" s="30"/>
      <c r="B712" s="25" t="s">
        <v>234</v>
      </c>
      <c r="C712" s="31">
        <v>0</v>
      </c>
      <c r="D712" s="32">
        <v>16</v>
      </c>
      <c r="E712" s="32">
        <v>9</v>
      </c>
      <c r="F712" s="32">
        <v>24</v>
      </c>
      <c r="G712" s="32">
        <v>48</v>
      </c>
      <c r="H712" s="27"/>
      <c r="I712" s="27"/>
      <c r="J712" s="28"/>
      <c r="K712" s="28"/>
      <c r="L712" s="29"/>
    </row>
    <row r="713" spans="1:12">
      <c r="A713" s="30"/>
      <c r="B713" s="25" t="s">
        <v>235</v>
      </c>
      <c r="C713" s="31">
        <v>0</v>
      </c>
      <c r="D713" s="32">
        <v>11</v>
      </c>
      <c r="E713" s="32">
        <v>22</v>
      </c>
      <c r="F713" s="32">
        <v>32</v>
      </c>
      <c r="G713" s="32">
        <v>64</v>
      </c>
      <c r="H713" s="27"/>
      <c r="I713" s="27"/>
      <c r="J713" s="28"/>
      <c r="K713" s="28"/>
      <c r="L713" s="29"/>
    </row>
    <row r="714" spans="1:12">
      <c r="A714" s="30"/>
      <c r="B714" s="25" t="s">
        <v>236</v>
      </c>
      <c r="C714" s="31">
        <v>0</v>
      </c>
      <c r="D714" s="32">
        <v>8</v>
      </c>
      <c r="E714" s="32">
        <v>28</v>
      </c>
      <c r="F714" s="32">
        <v>32</v>
      </c>
      <c r="G714" s="32">
        <v>66</v>
      </c>
      <c r="H714" s="27"/>
      <c r="I714" s="27"/>
      <c r="J714" s="28"/>
      <c r="K714" s="28"/>
      <c r="L714" s="29"/>
    </row>
    <row r="715" spans="1:12">
      <c r="A715" s="30"/>
      <c r="B715" s="25" t="s">
        <v>237</v>
      </c>
      <c r="C715" s="31">
        <v>0</v>
      </c>
      <c r="D715" s="32">
        <v>14</v>
      </c>
      <c r="E715" s="32">
        <v>32</v>
      </c>
      <c r="F715" s="32">
        <v>47</v>
      </c>
      <c r="G715" s="32">
        <v>92</v>
      </c>
      <c r="H715" s="27"/>
      <c r="I715" s="27"/>
      <c r="J715" s="28"/>
      <c r="K715" s="28"/>
      <c r="L715" s="29"/>
    </row>
    <row r="716" spans="1:12">
      <c r="A716" s="30"/>
      <c r="B716" s="25" t="s">
        <v>238</v>
      </c>
      <c r="C716" s="31">
        <v>0</v>
      </c>
      <c r="D716" s="32">
        <v>18</v>
      </c>
      <c r="E716" s="32">
        <v>20</v>
      </c>
      <c r="F716" s="32">
        <v>63</v>
      </c>
      <c r="G716" s="32">
        <v>100</v>
      </c>
      <c r="H716" s="27"/>
      <c r="I716" s="27"/>
      <c r="J716" s="28"/>
      <c r="K716" s="28"/>
      <c r="L716" s="29"/>
    </row>
    <row r="717" spans="1:12">
      <c r="A717" s="30"/>
      <c r="B717" s="25" t="s">
        <v>239</v>
      </c>
      <c r="C717" s="31">
        <v>0</v>
      </c>
      <c r="D717" s="32">
        <v>19</v>
      </c>
      <c r="E717" s="32">
        <v>15</v>
      </c>
      <c r="F717" s="32">
        <v>60</v>
      </c>
      <c r="G717" s="32">
        <v>90</v>
      </c>
      <c r="H717" s="27"/>
      <c r="I717" s="27"/>
      <c r="J717" s="28"/>
      <c r="K717" s="28"/>
      <c r="L717" s="29"/>
    </row>
    <row r="718" spans="1:12">
      <c r="A718" s="30"/>
      <c r="B718" s="25" t="s">
        <v>240</v>
      </c>
      <c r="C718" s="31">
        <v>0</v>
      </c>
      <c r="D718" s="32">
        <v>23</v>
      </c>
      <c r="E718" s="32">
        <v>24</v>
      </c>
      <c r="F718" s="32">
        <v>64</v>
      </c>
      <c r="G718" s="32">
        <v>107</v>
      </c>
      <c r="H718" s="27"/>
      <c r="I718" s="27"/>
      <c r="J718" s="28"/>
      <c r="K718" s="28"/>
      <c r="L718" s="29"/>
    </row>
    <row r="719" spans="1:12">
      <c r="A719" s="30"/>
      <c r="B719" s="25" t="s">
        <v>241</v>
      </c>
      <c r="C719" s="31">
        <v>0</v>
      </c>
      <c r="D719" s="32">
        <v>13</v>
      </c>
      <c r="E719" s="32">
        <v>21</v>
      </c>
      <c r="F719" s="32">
        <v>59</v>
      </c>
      <c r="G719" s="32">
        <v>91</v>
      </c>
      <c r="H719" s="27"/>
      <c r="I719" s="27"/>
      <c r="J719" s="28"/>
      <c r="K719" s="28"/>
      <c r="L719" s="29"/>
    </row>
    <row r="720" spans="1:12">
      <c r="A720" s="30"/>
      <c r="B720" s="25" t="s">
        <v>242</v>
      </c>
      <c r="C720" s="31">
        <v>0</v>
      </c>
      <c r="D720" s="32">
        <v>19</v>
      </c>
      <c r="E720" s="32">
        <v>30</v>
      </c>
      <c r="F720" s="32">
        <v>76</v>
      </c>
      <c r="G720" s="32">
        <v>121</v>
      </c>
      <c r="H720" s="27"/>
      <c r="I720" s="27"/>
      <c r="J720" s="28"/>
      <c r="K720" s="28"/>
      <c r="L720" s="29"/>
    </row>
    <row r="721" spans="1:12">
      <c r="A721" s="30"/>
      <c r="B721" s="25" t="s">
        <v>243</v>
      </c>
      <c r="C721" s="31">
        <v>0</v>
      </c>
      <c r="D721" s="32">
        <v>13</v>
      </c>
      <c r="E721" s="32">
        <v>30</v>
      </c>
      <c r="F721" s="32">
        <v>64</v>
      </c>
      <c r="G721" s="32">
        <v>103</v>
      </c>
      <c r="H721" s="27"/>
      <c r="I721" s="27"/>
      <c r="J721" s="28"/>
      <c r="K721" s="28"/>
      <c r="L721" s="29"/>
    </row>
    <row r="722" spans="1:12">
      <c r="A722" s="30"/>
      <c r="B722" s="25" t="s">
        <v>244</v>
      </c>
      <c r="C722" s="31">
        <v>0</v>
      </c>
      <c r="D722" s="32">
        <v>11</v>
      </c>
      <c r="E722" s="32">
        <v>17</v>
      </c>
      <c r="F722" s="32">
        <v>46</v>
      </c>
      <c r="G722" s="32">
        <v>73</v>
      </c>
      <c r="H722" s="27"/>
      <c r="I722" s="27"/>
      <c r="J722" s="28"/>
      <c r="K722" s="28"/>
      <c r="L722" s="29"/>
    </row>
    <row r="723" spans="1:12">
      <c r="A723" s="30"/>
      <c r="B723" s="25" t="s">
        <v>245</v>
      </c>
      <c r="C723" s="31">
        <v>0</v>
      </c>
      <c r="D723" s="32">
        <v>16</v>
      </c>
      <c r="E723" s="32">
        <v>19</v>
      </c>
      <c r="F723" s="32">
        <v>47</v>
      </c>
      <c r="G723" s="32">
        <v>80</v>
      </c>
      <c r="H723" s="27"/>
      <c r="I723" s="27"/>
      <c r="J723" s="28"/>
      <c r="K723" s="28"/>
      <c r="L723" s="29"/>
    </row>
    <row r="724" spans="1:12">
      <c r="A724" s="30"/>
      <c r="B724" s="25" t="s">
        <v>246</v>
      </c>
      <c r="C724" s="31">
        <v>0</v>
      </c>
      <c r="D724" s="32">
        <v>13</v>
      </c>
      <c r="E724" s="32">
        <v>24</v>
      </c>
      <c r="F724" s="32">
        <v>51</v>
      </c>
      <c r="G724" s="32">
        <v>87</v>
      </c>
      <c r="H724" s="27"/>
      <c r="I724" s="27"/>
      <c r="J724" s="28"/>
      <c r="K724" s="28"/>
      <c r="L724" s="29"/>
    </row>
    <row r="725" spans="1:12">
      <c r="A725" s="30"/>
      <c r="B725" s="25" t="s">
        <v>247</v>
      </c>
      <c r="C725" s="31">
        <v>0</v>
      </c>
      <c r="D725" s="32">
        <v>12</v>
      </c>
      <c r="E725" s="32">
        <v>25</v>
      </c>
      <c r="F725" s="32">
        <v>53</v>
      </c>
      <c r="G725" s="32">
        <v>89</v>
      </c>
      <c r="H725" s="27"/>
      <c r="I725" s="27"/>
      <c r="J725" s="28"/>
      <c r="K725" s="28"/>
      <c r="L725" s="29"/>
    </row>
    <row r="726" spans="1:12">
      <c r="A726" s="30"/>
      <c r="B726" s="25" t="s">
        <v>248</v>
      </c>
      <c r="C726" s="31">
        <v>0</v>
      </c>
      <c r="D726" s="32">
        <v>17</v>
      </c>
      <c r="E726" s="32">
        <v>25</v>
      </c>
      <c r="F726" s="32">
        <v>73</v>
      </c>
      <c r="G726" s="32">
        <v>115</v>
      </c>
      <c r="H726" s="27"/>
      <c r="I726" s="27"/>
      <c r="J726" s="28"/>
      <c r="K726" s="28"/>
      <c r="L726" s="29"/>
    </row>
    <row r="727" spans="1:12">
      <c r="A727" s="30"/>
      <c r="B727" s="25" t="s">
        <v>249</v>
      </c>
      <c r="C727" s="31">
        <v>0</v>
      </c>
      <c r="D727" s="32">
        <v>18</v>
      </c>
      <c r="E727" s="32">
        <v>34</v>
      </c>
      <c r="F727" s="32">
        <v>78</v>
      </c>
      <c r="G727" s="32">
        <v>128</v>
      </c>
      <c r="H727" s="27"/>
      <c r="I727" s="27"/>
      <c r="J727" s="28"/>
      <c r="K727" s="28"/>
      <c r="L727" s="29"/>
    </row>
    <row r="728" spans="1:12">
      <c r="A728" s="30"/>
      <c r="B728" s="25" t="s">
        <v>250</v>
      </c>
      <c r="C728" s="31">
        <v>0</v>
      </c>
      <c r="D728" s="32">
        <v>7</v>
      </c>
      <c r="E728" s="32">
        <v>15</v>
      </c>
      <c r="F728" s="32">
        <v>66</v>
      </c>
      <c r="G728" s="32">
        <v>85</v>
      </c>
      <c r="H728" s="27"/>
      <c r="I728" s="27"/>
      <c r="J728" s="28"/>
      <c r="K728" s="28"/>
      <c r="L728" s="29"/>
    </row>
    <row r="729" spans="1:12">
      <c r="A729" s="30"/>
      <c r="B729" s="25" t="s">
        <v>251</v>
      </c>
      <c r="C729" s="31">
        <v>0</v>
      </c>
      <c r="D729" s="32">
        <v>10</v>
      </c>
      <c r="E729" s="32">
        <v>24</v>
      </c>
      <c r="F729" s="32">
        <v>64</v>
      </c>
      <c r="G729" s="32">
        <v>94</v>
      </c>
      <c r="H729" s="27"/>
      <c r="I729" s="27"/>
      <c r="J729" s="28"/>
      <c r="K729" s="28"/>
      <c r="L729" s="29"/>
    </row>
    <row r="730" spans="1:12">
      <c r="A730" s="30"/>
      <c r="B730" s="25" t="s">
        <v>252</v>
      </c>
      <c r="C730" s="31">
        <v>0</v>
      </c>
      <c r="D730" s="32">
        <v>15</v>
      </c>
      <c r="E730" s="32">
        <v>27</v>
      </c>
      <c r="F730" s="32">
        <v>65</v>
      </c>
      <c r="G730" s="32">
        <v>106</v>
      </c>
      <c r="H730" s="27"/>
      <c r="I730" s="27"/>
      <c r="J730" s="28"/>
      <c r="K730" s="28"/>
      <c r="L730" s="29"/>
    </row>
    <row r="731" spans="1:12">
      <c r="A731" s="30"/>
      <c r="B731" s="25" t="s">
        <v>253</v>
      </c>
      <c r="C731" s="31">
        <v>0</v>
      </c>
      <c r="D731" s="32">
        <v>13</v>
      </c>
      <c r="E731" s="32">
        <v>29</v>
      </c>
      <c r="F731" s="32">
        <v>47</v>
      </c>
      <c r="G731" s="32">
        <v>88</v>
      </c>
      <c r="H731" s="27"/>
      <c r="I731" s="27"/>
      <c r="J731" s="28"/>
      <c r="K731" s="28"/>
      <c r="L731" s="29"/>
    </row>
    <row r="732" spans="1:12">
      <c r="A732" s="30"/>
      <c r="B732" s="25" t="s">
        <v>254</v>
      </c>
      <c r="C732" s="31">
        <v>0</v>
      </c>
      <c r="D732" s="32">
        <v>17</v>
      </c>
      <c r="E732" s="32">
        <v>28</v>
      </c>
      <c r="F732" s="32">
        <v>57</v>
      </c>
      <c r="G732" s="32">
        <v>101</v>
      </c>
      <c r="H732" s="27"/>
      <c r="I732" s="27"/>
      <c r="J732" s="28"/>
      <c r="K732" s="28"/>
      <c r="L732" s="29"/>
    </row>
    <row r="733" spans="1:12">
      <c r="A733" s="30"/>
      <c r="B733" s="25" t="s">
        <v>255</v>
      </c>
      <c r="C733" s="31">
        <v>0</v>
      </c>
      <c r="D733" s="32">
        <v>19</v>
      </c>
      <c r="E733" s="32">
        <v>28</v>
      </c>
      <c r="F733" s="32">
        <v>79</v>
      </c>
      <c r="G733" s="32">
        <v>122</v>
      </c>
      <c r="H733" s="27"/>
      <c r="I733" s="27"/>
      <c r="J733" s="28"/>
      <c r="K733" s="28"/>
      <c r="L733" s="29"/>
    </row>
    <row r="734" spans="1:12">
      <c r="A734" s="30"/>
      <c r="B734" s="25" t="s">
        <v>256</v>
      </c>
      <c r="C734" s="31">
        <v>0</v>
      </c>
      <c r="D734" s="32">
        <v>17</v>
      </c>
      <c r="E734" s="32">
        <v>34</v>
      </c>
      <c r="F734" s="32">
        <v>58</v>
      </c>
      <c r="G734" s="32">
        <v>108</v>
      </c>
      <c r="H734" s="27"/>
      <c r="I734" s="27"/>
      <c r="J734" s="28"/>
      <c r="K734" s="28"/>
      <c r="L734" s="29"/>
    </row>
    <row r="735" spans="1:12">
      <c r="A735" s="30"/>
      <c r="B735" s="25" t="s">
        <v>257</v>
      </c>
      <c r="C735" s="31">
        <v>0</v>
      </c>
      <c r="D735" s="32">
        <v>14</v>
      </c>
      <c r="E735" s="32">
        <v>32</v>
      </c>
      <c r="F735" s="32">
        <v>53</v>
      </c>
      <c r="G735" s="32">
        <v>97</v>
      </c>
      <c r="H735" s="27"/>
      <c r="I735" s="27"/>
      <c r="J735" s="28"/>
      <c r="K735" s="28"/>
      <c r="L735" s="29"/>
    </row>
    <row r="736" spans="1:12">
      <c r="A736" s="30"/>
      <c r="B736" s="25" t="s">
        <v>258</v>
      </c>
      <c r="C736" s="31">
        <v>0</v>
      </c>
      <c r="D736" s="32">
        <v>18</v>
      </c>
      <c r="E736" s="32">
        <v>25</v>
      </c>
      <c r="F736" s="32">
        <v>42</v>
      </c>
      <c r="G736" s="32">
        <v>84</v>
      </c>
      <c r="H736" s="27"/>
      <c r="I736" s="27"/>
      <c r="J736" s="28"/>
      <c r="K736" s="28"/>
      <c r="L736" s="29"/>
    </row>
    <row r="737" spans="1:12">
      <c r="A737" s="30"/>
      <c r="B737" s="25" t="s">
        <v>259</v>
      </c>
      <c r="C737" s="31">
        <v>0</v>
      </c>
      <c r="D737" s="32">
        <v>17</v>
      </c>
      <c r="E737" s="32">
        <v>26</v>
      </c>
      <c r="F737" s="32">
        <v>70</v>
      </c>
      <c r="G737" s="32">
        <v>108</v>
      </c>
      <c r="H737" s="27"/>
      <c r="I737" s="27"/>
      <c r="J737" s="28"/>
      <c r="K737" s="28"/>
      <c r="L737" s="29"/>
    </row>
    <row r="738" spans="1:12">
      <c r="A738" s="30"/>
      <c r="B738" s="25" t="s">
        <v>260</v>
      </c>
      <c r="C738" s="31">
        <v>0</v>
      </c>
      <c r="D738" s="32">
        <v>6</v>
      </c>
      <c r="E738" s="32">
        <v>25</v>
      </c>
      <c r="F738" s="32">
        <v>50</v>
      </c>
      <c r="G738" s="32">
        <v>80</v>
      </c>
      <c r="H738" s="27"/>
      <c r="I738" s="27"/>
      <c r="J738" s="28"/>
      <c r="K738" s="28"/>
      <c r="L738" s="29"/>
    </row>
    <row r="739" spans="1:12">
      <c r="A739" s="30"/>
      <c r="B739" s="25" t="s">
        <v>261</v>
      </c>
      <c r="C739" s="31">
        <v>0</v>
      </c>
      <c r="D739" s="32">
        <v>21</v>
      </c>
      <c r="E739" s="32">
        <v>38</v>
      </c>
      <c r="F739" s="32">
        <v>59</v>
      </c>
      <c r="G739" s="32">
        <v>113</v>
      </c>
      <c r="H739" s="27"/>
      <c r="I739" s="27"/>
      <c r="J739" s="28"/>
      <c r="K739" s="28"/>
      <c r="L739" s="29"/>
    </row>
    <row r="740" spans="1:12">
      <c r="A740" s="30"/>
      <c r="B740" s="25" t="s">
        <v>262</v>
      </c>
      <c r="C740" s="31">
        <v>0</v>
      </c>
      <c r="D740" s="32">
        <v>18</v>
      </c>
      <c r="E740" s="32">
        <v>24</v>
      </c>
      <c r="F740" s="32">
        <v>34</v>
      </c>
      <c r="G740" s="32">
        <v>74</v>
      </c>
      <c r="H740" s="27"/>
      <c r="I740" s="27"/>
      <c r="J740" s="28"/>
      <c r="K740" s="28"/>
      <c r="L740" s="29"/>
    </row>
    <row r="741" spans="1:12">
      <c r="A741" s="30"/>
      <c r="B741" s="25" t="s">
        <v>263</v>
      </c>
      <c r="C741" s="31">
        <v>0</v>
      </c>
      <c r="D741" s="32">
        <v>13</v>
      </c>
      <c r="E741" s="32">
        <v>31</v>
      </c>
      <c r="F741" s="32">
        <v>57</v>
      </c>
      <c r="G741" s="32">
        <v>98</v>
      </c>
      <c r="H741" s="27"/>
      <c r="I741" s="27"/>
      <c r="J741" s="28"/>
      <c r="K741" s="28"/>
      <c r="L741" s="29"/>
    </row>
    <row r="742" spans="1:12">
      <c r="A742" s="30"/>
      <c r="B742" s="25" t="s">
        <v>264</v>
      </c>
      <c r="C742" s="31">
        <v>0</v>
      </c>
      <c r="D742" s="32">
        <v>13</v>
      </c>
      <c r="E742" s="32">
        <v>31</v>
      </c>
      <c r="F742" s="32">
        <v>62</v>
      </c>
      <c r="G742" s="32">
        <v>103</v>
      </c>
      <c r="H742" s="27"/>
      <c r="I742" s="27"/>
      <c r="J742" s="28"/>
      <c r="K742" s="28"/>
      <c r="L742" s="29"/>
    </row>
    <row r="743" spans="1:12">
      <c r="A743" s="30"/>
      <c r="B743" s="25" t="s">
        <v>265</v>
      </c>
      <c r="C743" s="31">
        <v>0</v>
      </c>
      <c r="D743" s="32">
        <v>9</v>
      </c>
      <c r="E743" s="32">
        <v>36</v>
      </c>
      <c r="F743" s="32">
        <v>70</v>
      </c>
      <c r="G743" s="32">
        <v>112</v>
      </c>
      <c r="H743" s="27"/>
      <c r="I743" s="27"/>
      <c r="J743" s="28"/>
      <c r="K743" s="28"/>
      <c r="L743" s="29"/>
    </row>
    <row r="744" spans="1:12">
      <c r="A744" s="30"/>
      <c r="B744" s="25" t="s">
        <v>266</v>
      </c>
      <c r="C744" s="31">
        <v>0</v>
      </c>
      <c r="D744" s="32">
        <v>16</v>
      </c>
      <c r="E744" s="32">
        <v>30</v>
      </c>
      <c r="F744" s="32">
        <v>71</v>
      </c>
      <c r="G744" s="32">
        <v>114</v>
      </c>
      <c r="H744" s="27"/>
      <c r="I744" s="27"/>
      <c r="J744" s="28"/>
      <c r="K744" s="28"/>
      <c r="L744" s="29"/>
    </row>
    <row r="745" spans="1:12">
      <c r="A745" s="30"/>
      <c r="B745" s="25" t="s">
        <v>267</v>
      </c>
      <c r="C745" s="31">
        <v>0</v>
      </c>
      <c r="D745" s="32">
        <v>4</v>
      </c>
      <c r="E745" s="32">
        <v>10</v>
      </c>
      <c r="F745" s="32">
        <v>31</v>
      </c>
      <c r="G745" s="32">
        <v>44</v>
      </c>
      <c r="H745" s="27"/>
      <c r="I745" s="27"/>
      <c r="J745" s="28"/>
      <c r="K745" s="28"/>
      <c r="L745" s="29"/>
    </row>
    <row r="746" spans="1:12">
      <c r="A746" s="30"/>
      <c r="B746" s="25" t="s">
        <v>268</v>
      </c>
      <c r="C746" s="31">
        <v>0</v>
      </c>
      <c r="D746" s="32">
        <v>15</v>
      </c>
      <c r="E746" s="32">
        <v>26</v>
      </c>
      <c r="F746" s="32">
        <v>51</v>
      </c>
      <c r="G746" s="32">
        <v>87</v>
      </c>
      <c r="H746" s="27"/>
      <c r="I746" s="27"/>
      <c r="J746" s="28"/>
      <c r="K746" s="28"/>
      <c r="L746" s="29"/>
    </row>
    <row r="747" spans="1:12">
      <c r="A747" s="30"/>
      <c r="B747" s="25" t="s">
        <v>269</v>
      </c>
      <c r="C747" s="31">
        <v>0</v>
      </c>
      <c r="D747" s="32">
        <v>18</v>
      </c>
      <c r="E747" s="32">
        <v>27</v>
      </c>
      <c r="F747" s="32">
        <v>53</v>
      </c>
      <c r="G747" s="32">
        <v>94</v>
      </c>
      <c r="H747" s="27"/>
      <c r="I747" s="27"/>
      <c r="J747" s="28"/>
      <c r="K747" s="28"/>
      <c r="L747" s="29"/>
    </row>
    <row r="748" spans="1:12">
      <c r="A748" s="30"/>
      <c r="B748" s="25" t="s">
        <v>270</v>
      </c>
      <c r="C748" s="31">
        <v>0</v>
      </c>
      <c r="D748" s="32">
        <v>14</v>
      </c>
      <c r="E748" s="32">
        <v>54</v>
      </c>
      <c r="F748" s="32">
        <v>60</v>
      </c>
      <c r="G748" s="32">
        <v>123</v>
      </c>
      <c r="H748" s="27"/>
      <c r="I748" s="27"/>
      <c r="J748" s="28"/>
      <c r="K748" s="28"/>
      <c r="L748" s="29"/>
    </row>
    <row r="749" spans="1:12">
      <c r="A749" s="30"/>
      <c r="B749" s="25" t="s">
        <v>271</v>
      </c>
      <c r="C749" s="31">
        <v>0</v>
      </c>
      <c r="D749" s="32">
        <v>10</v>
      </c>
      <c r="E749" s="32">
        <v>27</v>
      </c>
      <c r="F749" s="32">
        <v>36</v>
      </c>
      <c r="G749" s="32">
        <v>70</v>
      </c>
      <c r="H749" s="27"/>
      <c r="I749" s="27"/>
      <c r="J749" s="28"/>
      <c r="K749" s="28"/>
      <c r="L749" s="29"/>
    </row>
    <row r="750" spans="1:12">
      <c r="A750" s="30"/>
      <c r="B750" s="25" t="s">
        <v>272</v>
      </c>
      <c r="C750" s="31">
        <v>0</v>
      </c>
      <c r="D750" s="32">
        <v>10</v>
      </c>
      <c r="E750" s="32">
        <v>24</v>
      </c>
      <c r="F750" s="32">
        <v>53</v>
      </c>
      <c r="G750" s="32">
        <v>82</v>
      </c>
      <c r="H750" s="27"/>
      <c r="I750" s="27"/>
      <c r="J750" s="28"/>
      <c r="K750" s="28"/>
      <c r="L750" s="29"/>
    </row>
    <row r="751" spans="1:12">
      <c r="A751" s="30"/>
      <c r="B751" s="25" t="s">
        <v>273</v>
      </c>
      <c r="C751" s="31">
        <v>0</v>
      </c>
      <c r="D751" s="32">
        <v>9</v>
      </c>
      <c r="E751" s="32">
        <v>17</v>
      </c>
      <c r="F751" s="32">
        <v>57</v>
      </c>
      <c r="G751" s="32">
        <v>78</v>
      </c>
      <c r="H751" s="27"/>
      <c r="I751" s="27"/>
      <c r="J751" s="28"/>
      <c r="K751" s="28"/>
      <c r="L751" s="29"/>
    </row>
    <row r="752" spans="1:12">
      <c r="A752" s="30"/>
      <c r="B752" s="25" t="s">
        <v>274</v>
      </c>
      <c r="C752" s="31">
        <v>0</v>
      </c>
      <c r="D752" s="32">
        <v>12</v>
      </c>
      <c r="E752" s="32">
        <v>27</v>
      </c>
      <c r="F752" s="32">
        <v>70</v>
      </c>
      <c r="G752" s="32">
        <v>108</v>
      </c>
      <c r="H752" s="27"/>
      <c r="I752" s="27"/>
      <c r="J752" s="28"/>
      <c r="K752" s="28"/>
      <c r="L752" s="29"/>
    </row>
    <row r="753" spans="1:12">
      <c r="A753" s="30"/>
      <c r="B753" s="25" t="s">
        <v>275</v>
      </c>
      <c r="C753" s="31">
        <v>0</v>
      </c>
      <c r="D753" s="32">
        <v>6</v>
      </c>
      <c r="E753" s="32">
        <v>26</v>
      </c>
      <c r="F753" s="32">
        <v>49</v>
      </c>
      <c r="G753" s="32">
        <v>79</v>
      </c>
      <c r="H753" s="27"/>
      <c r="I753" s="27"/>
      <c r="J753" s="28"/>
      <c r="K753" s="28"/>
      <c r="L753" s="29"/>
    </row>
    <row r="754" spans="1:12">
      <c r="A754" s="30"/>
      <c r="B754" s="25" t="s">
        <v>276</v>
      </c>
      <c r="C754" s="31">
        <v>0</v>
      </c>
      <c r="D754" s="32">
        <v>14</v>
      </c>
      <c r="E754" s="32">
        <v>28</v>
      </c>
      <c r="F754" s="32">
        <v>66</v>
      </c>
      <c r="G754" s="32">
        <v>101</v>
      </c>
      <c r="H754" s="27"/>
      <c r="I754" s="27"/>
      <c r="J754" s="28"/>
      <c r="K754" s="28"/>
      <c r="L754" s="29"/>
    </row>
    <row r="755" spans="1:12">
      <c r="A755" s="30"/>
      <c r="B755" s="25" t="s">
        <v>277</v>
      </c>
      <c r="C755" s="31">
        <v>0</v>
      </c>
      <c r="D755" s="32">
        <v>35</v>
      </c>
      <c r="E755" s="32">
        <v>39</v>
      </c>
      <c r="F755" s="32">
        <v>70</v>
      </c>
      <c r="G755" s="32">
        <v>140</v>
      </c>
      <c r="H755" s="27"/>
      <c r="I755" s="27"/>
      <c r="J755" s="28"/>
      <c r="K755" s="28"/>
      <c r="L755" s="29"/>
    </row>
    <row r="756" spans="1:12">
      <c r="A756" s="30"/>
      <c r="B756" s="25" t="s">
        <v>278</v>
      </c>
      <c r="C756" s="31">
        <v>0</v>
      </c>
      <c r="D756" s="32">
        <v>20</v>
      </c>
      <c r="E756" s="32">
        <v>29</v>
      </c>
      <c r="F756" s="32">
        <v>61</v>
      </c>
      <c r="G756" s="32">
        <v>104</v>
      </c>
      <c r="H756" s="27"/>
      <c r="I756" s="27"/>
      <c r="J756" s="28"/>
      <c r="K756" s="28"/>
      <c r="L756" s="29"/>
    </row>
    <row r="757" spans="1:12">
      <c r="A757" s="30"/>
      <c r="B757" s="25" t="s">
        <v>279</v>
      </c>
      <c r="C757" s="31">
        <v>0</v>
      </c>
      <c r="D757" s="32">
        <v>16</v>
      </c>
      <c r="E757" s="32">
        <v>25</v>
      </c>
      <c r="F757" s="32">
        <v>50</v>
      </c>
      <c r="G757" s="32">
        <v>84</v>
      </c>
      <c r="H757" s="27"/>
      <c r="I757" s="27"/>
      <c r="J757" s="28"/>
      <c r="K757" s="28"/>
      <c r="L757" s="29"/>
    </row>
    <row r="758" spans="1:12">
      <c r="A758" s="30"/>
      <c r="B758" s="25" t="s">
        <v>280</v>
      </c>
      <c r="C758" s="31">
        <v>0</v>
      </c>
      <c r="D758" s="32">
        <v>7</v>
      </c>
      <c r="E758" s="32">
        <v>24</v>
      </c>
      <c r="F758" s="32">
        <v>63</v>
      </c>
      <c r="G758" s="32">
        <v>89</v>
      </c>
      <c r="H758" s="27"/>
      <c r="I758" s="27"/>
      <c r="J758" s="28"/>
      <c r="K758" s="28"/>
      <c r="L758" s="29"/>
    </row>
    <row r="759" spans="1:12">
      <c r="A759" s="30"/>
      <c r="B759" s="25" t="s">
        <v>281</v>
      </c>
      <c r="C759" s="31">
        <v>0</v>
      </c>
      <c r="D759" s="32">
        <v>12</v>
      </c>
      <c r="E759" s="32">
        <v>23</v>
      </c>
      <c r="F759" s="32">
        <v>62</v>
      </c>
      <c r="G759" s="32">
        <v>95</v>
      </c>
      <c r="H759" s="27"/>
      <c r="I759" s="27"/>
      <c r="J759" s="28"/>
      <c r="K759" s="28"/>
      <c r="L759" s="29"/>
    </row>
    <row r="760" spans="1:12">
      <c r="A760" s="30"/>
      <c r="B760" s="25" t="s">
        <v>282</v>
      </c>
      <c r="C760" s="31">
        <v>0</v>
      </c>
      <c r="D760" s="32">
        <v>23</v>
      </c>
      <c r="E760" s="32">
        <v>32</v>
      </c>
      <c r="F760" s="32">
        <v>63</v>
      </c>
      <c r="G760" s="32">
        <v>113</v>
      </c>
      <c r="H760" s="27"/>
      <c r="I760" s="27"/>
      <c r="J760" s="28"/>
      <c r="K760" s="28"/>
      <c r="L760" s="29"/>
    </row>
    <row r="761" spans="1:12">
      <c r="A761" s="30"/>
      <c r="B761" s="25" t="s">
        <v>283</v>
      </c>
      <c r="C761" s="31">
        <v>0</v>
      </c>
      <c r="D761" s="32">
        <v>23</v>
      </c>
      <c r="E761" s="32">
        <v>36</v>
      </c>
      <c r="F761" s="32">
        <v>64</v>
      </c>
      <c r="G761" s="32">
        <v>121</v>
      </c>
      <c r="H761" s="27"/>
      <c r="I761" s="27"/>
      <c r="J761" s="28"/>
      <c r="K761" s="28"/>
      <c r="L761" s="29"/>
    </row>
    <row r="762" spans="1:12">
      <c r="A762" s="30"/>
      <c r="B762" s="25" t="s">
        <v>284</v>
      </c>
      <c r="C762" s="31">
        <v>0</v>
      </c>
      <c r="D762" s="32">
        <v>16</v>
      </c>
      <c r="E762" s="32">
        <v>21</v>
      </c>
      <c r="F762" s="32">
        <v>44</v>
      </c>
      <c r="G762" s="32">
        <v>78</v>
      </c>
      <c r="H762" s="27"/>
      <c r="I762" s="27"/>
      <c r="J762" s="28"/>
      <c r="K762" s="28"/>
      <c r="L762" s="29"/>
    </row>
    <row r="763" spans="1:12">
      <c r="A763" s="30"/>
      <c r="B763" s="25" t="s">
        <v>285</v>
      </c>
      <c r="C763" s="31">
        <v>0</v>
      </c>
      <c r="D763" s="32">
        <v>16</v>
      </c>
      <c r="E763" s="32">
        <v>24</v>
      </c>
      <c r="F763" s="32">
        <v>70</v>
      </c>
      <c r="G763" s="32">
        <v>107</v>
      </c>
      <c r="H763" s="27"/>
      <c r="I763" s="27"/>
      <c r="J763" s="28"/>
      <c r="K763" s="28"/>
      <c r="L763" s="29"/>
    </row>
    <row r="764" spans="1:12">
      <c r="A764" s="30"/>
      <c r="B764" s="25" t="s">
        <v>286</v>
      </c>
      <c r="C764" s="31">
        <v>0</v>
      </c>
      <c r="D764" s="32">
        <v>16</v>
      </c>
      <c r="E764" s="32">
        <v>21</v>
      </c>
      <c r="F764" s="32">
        <v>59</v>
      </c>
      <c r="G764" s="32">
        <v>95</v>
      </c>
      <c r="H764" s="27"/>
      <c r="I764" s="27"/>
      <c r="J764" s="28"/>
      <c r="K764" s="28"/>
      <c r="L764" s="29"/>
    </row>
    <row r="765" spans="1:12">
      <c r="A765" s="30"/>
      <c r="B765" s="25" t="s">
        <v>287</v>
      </c>
      <c r="C765" s="31">
        <v>0</v>
      </c>
      <c r="D765" s="32">
        <v>31</v>
      </c>
      <c r="E765" s="32">
        <v>37</v>
      </c>
      <c r="F765" s="32">
        <v>71</v>
      </c>
      <c r="G765" s="32">
        <v>135</v>
      </c>
      <c r="H765" s="27"/>
      <c r="I765" s="27"/>
      <c r="J765" s="28"/>
      <c r="K765" s="28"/>
      <c r="L765" s="29"/>
    </row>
    <row r="766" spans="1:12">
      <c r="A766" s="30"/>
      <c r="B766" s="25" t="s">
        <v>288</v>
      </c>
      <c r="C766" s="31">
        <v>0</v>
      </c>
      <c r="D766" s="32">
        <v>31</v>
      </c>
      <c r="E766" s="32">
        <v>36</v>
      </c>
      <c r="F766" s="32">
        <v>52</v>
      </c>
      <c r="G766" s="32">
        <v>117</v>
      </c>
      <c r="H766" s="27"/>
      <c r="I766" s="27"/>
      <c r="J766" s="28"/>
      <c r="K766" s="28"/>
      <c r="L766" s="29"/>
    </row>
    <row r="767" spans="1:12">
      <c r="A767" s="30"/>
      <c r="B767" s="25" t="s">
        <v>289</v>
      </c>
      <c r="C767" s="31">
        <v>0</v>
      </c>
      <c r="D767" s="32">
        <v>25</v>
      </c>
      <c r="E767" s="32">
        <v>26</v>
      </c>
      <c r="F767" s="32">
        <v>58</v>
      </c>
      <c r="G767" s="32">
        <v>106</v>
      </c>
      <c r="H767" s="27"/>
      <c r="I767" s="27"/>
      <c r="J767" s="28"/>
      <c r="K767" s="28"/>
      <c r="L767" s="29"/>
    </row>
    <row r="768" spans="1:12">
      <c r="A768" s="30"/>
      <c r="B768" s="25" t="s">
        <v>290</v>
      </c>
      <c r="C768" s="31">
        <v>0</v>
      </c>
      <c r="D768" s="32">
        <v>34</v>
      </c>
      <c r="E768" s="32">
        <v>32</v>
      </c>
      <c r="F768" s="32">
        <v>75</v>
      </c>
      <c r="G768" s="32">
        <v>133</v>
      </c>
      <c r="H768" s="27"/>
      <c r="I768" s="27"/>
      <c r="J768" s="28"/>
      <c r="K768" s="28"/>
      <c r="L768" s="29"/>
    </row>
    <row r="769" spans="1:12">
      <c r="A769" s="30"/>
      <c r="B769" s="25" t="s">
        <v>291</v>
      </c>
      <c r="C769" s="31">
        <v>0</v>
      </c>
      <c r="D769" s="32">
        <v>21</v>
      </c>
      <c r="E769" s="32">
        <v>25</v>
      </c>
      <c r="F769" s="32">
        <v>60</v>
      </c>
      <c r="G769" s="32">
        <v>103</v>
      </c>
      <c r="H769" s="27"/>
      <c r="I769" s="27"/>
      <c r="J769" s="28"/>
      <c r="K769" s="28"/>
      <c r="L769" s="29"/>
    </row>
    <row r="770" spans="1:12">
      <c r="A770" s="30"/>
      <c r="B770" s="25" t="s">
        <v>292</v>
      </c>
      <c r="C770" s="31">
        <v>0</v>
      </c>
      <c r="D770" s="32">
        <v>23</v>
      </c>
      <c r="E770" s="32">
        <v>30</v>
      </c>
      <c r="F770" s="32">
        <v>49</v>
      </c>
      <c r="G770" s="32">
        <v>99</v>
      </c>
      <c r="H770" s="27"/>
      <c r="I770" s="27"/>
      <c r="J770" s="28"/>
      <c r="K770" s="28"/>
      <c r="L770" s="29"/>
    </row>
    <row r="771" spans="1:12">
      <c r="A771" s="30"/>
      <c r="B771" s="25" t="s">
        <v>293</v>
      </c>
      <c r="C771" s="31">
        <v>0</v>
      </c>
      <c r="D771" s="32">
        <v>18</v>
      </c>
      <c r="E771" s="32">
        <v>25</v>
      </c>
      <c r="F771" s="32">
        <v>52</v>
      </c>
      <c r="G771" s="32">
        <v>90</v>
      </c>
      <c r="H771" s="27"/>
      <c r="I771" s="27"/>
      <c r="J771" s="28"/>
      <c r="K771" s="28"/>
      <c r="L771" s="29"/>
    </row>
    <row r="772" spans="1:12">
      <c r="A772" s="30"/>
      <c r="B772" s="25" t="s">
        <v>294</v>
      </c>
      <c r="C772" s="31">
        <v>0</v>
      </c>
      <c r="D772" s="32">
        <v>23</v>
      </c>
      <c r="E772" s="32">
        <v>24</v>
      </c>
      <c r="F772" s="32">
        <v>59</v>
      </c>
      <c r="G772" s="32">
        <v>105</v>
      </c>
      <c r="H772" s="27"/>
      <c r="I772" s="27"/>
      <c r="J772" s="28"/>
      <c r="K772" s="28"/>
      <c r="L772" s="29"/>
    </row>
    <row r="773" spans="1:12">
      <c r="A773" s="30"/>
      <c r="B773" s="25" t="s">
        <v>295</v>
      </c>
      <c r="C773" s="31">
        <v>0</v>
      </c>
      <c r="D773" s="32">
        <v>42</v>
      </c>
      <c r="E773" s="32">
        <v>33</v>
      </c>
      <c r="F773" s="32">
        <v>86</v>
      </c>
      <c r="G773" s="32">
        <v>159</v>
      </c>
      <c r="H773" s="27"/>
      <c r="I773" s="27"/>
      <c r="J773" s="28"/>
      <c r="K773" s="28"/>
      <c r="L773" s="29"/>
    </row>
    <row r="774" spans="1:12">
      <c r="A774" s="30"/>
      <c r="B774" s="25" t="s">
        <v>296</v>
      </c>
      <c r="C774" s="31">
        <v>0</v>
      </c>
      <c r="D774" s="32">
        <v>0</v>
      </c>
      <c r="E774" s="32">
        <v>0</v>
      </c>
      <c r="F774" s="32">
        <v>0</v>
      </c>
      <c r="G774" s="32">
        <v>0</v>
      </c>
      <c r="H774" s="27"/>
      <c r="I774" s="27"/>
      <c r="J774" s="28"/>
      <c r="K774" s="28"/>
      <c r="L774" s="29"/>
    </row>
    <row r="775" spans="1:12">
      <c r="A775" s="30"/>
      <c r="B775" s="25" t="s">
        <v>297</v>
      </c>
      <c r="C775" s="31">
        <v>0</v>
      </c>
      <c r="D775" s="32">
        <v>42</v>
      </c>
      <c r="E775" s="32">
        <v>46</v>
      </c>
      <c r="F775" s="32">
        <v>74</v>
      </c>
      <c r="G775" s="32">
        <v>159</v>
      </c>
      <c r="H775" s="27"/>
      <c r="I775" s="27"/>
      <c r="J775" s="28"/>
      <c r="K775" s="28"/>
      <c r="L775" s="29"/>
    </row>
    <row r="776" spans="1:12">
      <c r="A776" s="30"/>
      <c r="B776" s="25" t="s">
        <v>298</v>
      </c>
      <c r="C776" s="31">
        <v>0</v>
      </c>
      <c r="D776" s="32">
        <v>22</v>
      </c>
      <c r="E776" s="32">
        <v>19</v>
      </c>
      <c r="F776" s="32">
        <v>57</v>
      </c>
      <c r="G776" s="32">
        <v>94</v>
      </c>
      <c r="H776" s="27"/>
      <c r="I776" s="27"/>
      <c r="J776" s="28"/>
      <c r="K776" s="28"/>
      <c r="L776" s="29"/>
    </row>
    <row r="777" spans="1:12">
      <c r="A777" s="30"/>
      <c r="B777" s="25" t="s">
        <v>299</v>
      </c>
      <c r="C777" s="31">
        <v>0</v>
      </c>
      <c r="D777" s="32">
        <v>20</v>
      </c>
      <c r="E777" s="32">
        <v>24</v>
      </c>
      <c r="F777" s="32">
        <v>59</v>
      </c>
      <c r="G777" s="32">
        <v>100</v>
      </c>
      <c r="H777" s="27"/>
      <c r="I777" s="27"/>
      <c r="J777" s="28"/>
      <c r="K777" s="28"/>
      <c r="L777" s="29"/>
    </row>
    <row r="778" spans="1:12">
      <c r="A778" s="30"/>
      <c r="B778" s="25" t="s">
        <v>300</v>
      </c>
      <c r="C778" s="31">
        <v>0</v>
      </c>
      <c r="D778" s="32">
        <v>23</v>
      </c>
      <c r="E778" s="32">
        <v>33</v>
      </c>
      <c r="F778" s="32">
        <v>42</v>
      </c>
      <c r="G778" s="32">
        <v>96</v>
      </c>
      <c r="H778" s="27"/>
      <c r="I778" s="27"/>
      <c r="J778" s="28"/>
      <c r="K778" s="28"/>
      <c r="L778" s="29"/>
    </row>
    <row r="779" spans="1:12">
      <c r="A779" s="30"/>
      <c r="B779" s="25" t="s">
        <v>301</v>
      </c>
      <c r="C779" s="31">
        <v>0</v>
      </c>
      <c r="D779" s="32">
        <v>27</v>
      </c>
      <c r="E779" s="32">
        <v>28</v>
      </c>
      <c r="F779" s="32">
        <v>43</v>
      </c>
      <c r="G779" s="32">
        <v>96</v>
      </c>
      <c r="H779" s="27"/>
      <c r="I779" s="27"/>
      <c r="J779" s="28"/>
      <c r="K779" s="28"/>
      <c r="L779" s="29"/>
    </row>
    <row r="780" spans="1:12">
      <c r="A780" s="30"/>
      <c r="B780" s="25" t="s">
        <v>302</v>
      </c>
      <c r="C780" s="31">
        <v>0</v>
      </c>
      <c r="D780" s="32">
        <v>14</v>
      </c>
      <c r="E780" s="32">
        <v>13</v>
      </c>
      <c r="F780" s="32">
        <v>51</v>
      </c>
      <c r="G780" s="32">
        <v>78</v>
      </c>
      <c r="H780" s="27"/>
      <c r="I780" s="27"/>
      <c r="J780" s="28"/>
      <c r="K780" s="28"/>
      <c r="L780" s="29"/>
    </row>
    <row r="781" spans="1:12">
      <c r="A781" s="30"/>
      <c r="B781" s="25" t="s">
        <v>303</v>
      </c>
      <c r="C781" s="31">
        <v>0</v>
      </c>
      <c r="D781" s="32">
        <v>15</v>
      </c>
      <c r="E781" s="32">
        <v>11</v>
      </c>
      <c r="F781" s="32">
        <v>51</v>
      </c>
      <c r="G781" s="32">
        <v>75</v>
      </c>
      <c r="H781" s="27"/>
      <c r="I781" s="27"/>
      <c r="J781" s="28"/>
      <c r="K781" s="28"/>
      <c r="L781" s="29"/>
    </row>
    <row r="782" spans="1:12">
      <c r="A782" s="30"/>
      <c r="B782" s="25" t="s">
        <v>304</v>
      </c>
      <c r="C782" s="31">
        <v>0</v>
      </c>
      <c r="D782" s="32">
        <v>18</v>
      </c>
      <c r="E782" s="32">
        <v>31</v>
      </c>
      <c r="F782" s="32">
        <v>59</v>
      </c>
      <c r="G782" s="32">
        <v>104</v>
      </c>
      <c r="H782" s="27"/>
      <c r="I782" s="27"/>
      <c r="J782" s="28"/>
      <c r="K782" s="28"/>
      <c r="L782" s="29"/>
    </row>
    <row r="783" spans="1:12">
      <c r="A783" s="30"/>
      <c r="B783" s="25" t="s">
        <v>305</v>
      </c>
      <c r="C783" s="31">
        <v>0</v>
      </c>
      <c r="D783" s="32">
        <v>15</v>
      </c>
      <c r="E783" s="32">
        <v>20</v>
      </c>
      <c r="F783" s="32">
        <v>49</v>
      </c>
      <c r="G783" s="32">
        <v>80</v>
      </c>
      <c r="H783" s="27"/>
      <c r="I783" s="27"/>
      <c r="J783" s="28"/>
      <c r="K783" s="28"/>
      <c r="L783" s="29"/>
    </row>
    <row r="784" spans="1:12">
      <c r="A784" s="30"/>
      <c r="B784" s="25" t="s">
        <v>306</v>
      </c>
      <c r="C784" s="31">
        <v>0</v>
      </c>
      <c r="D784" s="32">
        <v>18</v>
      </c>
      <c r="E784" s="32">
        <v>20</v>
      </c>
      <c r="F784" s="32">
        <v>59</v>
      </c>
      <c r="G784" s="32">
        <v>96</v>
      </c>
      <c r="H784" s="27"/>
      <c r="I784" s="27"/>
      <c r="J784" s="28"/>
      <c r="K784" s="28"/>
      <c r="L784" s="29"/>
    </row>
    <row r="785" spans="1:12">
      <c r="A785" s="30"/>
      <c r="B785" s="25" t="s">
        <v>307</v>
      </c>
      <c r="C785" s="31">
        <v>0</v>
      </c>
      <c r="D785" s="32">
        <v>6</v>
      </c>
      <c r="E785" s="32">
        <v>11</v>
      </c>
      <c r="F785" s="32">
        <v>40</v>
      </c>
      <c r="G785" s="32">
        <v>54</v>
      </c>
      <c r="H785" s="27"/>
      <c r="I785" s="27"/>
      <c r="J785" s="28"/>
      <c r="K785" s="28"/>
      <c r="L785" s="29"/>
    </row>
    <row r="786" spans="1:12">
      <c r="A786" s="30"/>
      <c r="B786" s="25" t="s">
        <v>308</v>
      </c>
      <c r="C786" s="31">
        <v>0</v>
      </c>
      <c r="D786" s="32">
        <v>14</v>
      </c>
      <c r="E786" s="32">
        <v>22</v>
      </c>
      <c r="F786" s="32">
        <v>44</v>
      </c>
      <c r="G786" s="32">
        <v>74</v>
      </c>
      <c r="H786" s="27"/>
      <c r="I786" s="27"/>
      <c r="J786" s="28"/>
      <c r="K786" s="28"/>
      <c r="L786" s="29"/>
    </row>
    <row r="787" spans="1:12">
      <c r="A787" s="30"/>
      <c r="B787" s="25" t="s">
        <v>309</v>
      </c>
      <c r="C787" s="31">
        <v>0</v>
      </c>
      <c r="D787" s="32">
        <v>11</v>
      </c>
      <c r="E787" s="32">
        <v>23</v>
      </c>
      <c r="F787" s="32">
        <v>37</v>
      </c>
      <c r="G787" s="32">
        <v>70</v>
      </c>
      <c r="H787" s="27"/>
      <c r="I787" s="27"/>
      <c r="J787" s="28"/>
      <c r="K787" s="28"/>
      <c r="L787" s="29"/>
    </row>
    <row r="788" spans="1:12">
      <c r="A788" s="30"/>
      <c r="B788" s="25" t="s">
        <v>310</v>
      </c>
      <c r="C788" s="31">
        <v>0</v>
      </c>
      <c r="D788" s="32">
        <v>10</v>
      </c>
      <c r="E788" s="32">
        <v>12</v>
      </c>
      <c r="F788" s="32">
        <v>46</v>
      </c>
      <c r="G788" s="32">
        <v>67</v>
      </c>
      <c r="H788" s="27"/>
      <c r="I788" s="27"/>
      <c r="J788" s="28"/>
      <c r="K788" s="28"/>
      <c r="L788" s="29"/>
    </row>
    <row r="789" spans="1:12">
      <c r="A789" s="30"/>
      <c r="B789" s="25" t="s">
        <v>311</v>
      </c>
      <c r="C789" s="31">
        <v>0</v>
      </c>
      <c r="D789" s="32">
        <v>15</v>
      </c>
      <c r="E789" s="32">
        <v>16</v>
      </c>
      <c r="F789" s="32">
        <v>45</v>
      </c>
      <c r="G789" s="32">
        <v>73</v>
      </c>
      <c r="H789" s="27"/>
      <c r="I789" s="27"/>
      <c r="J789" s="28"/>
      <c r="K789" s="28"/>
      <c r="L789" s="29"/>
    </row>
    <row r="790" spans="1:12">
      <c r="A790" s="30"/>
      <c r="B790" s="25" t="s">
        <v>312</v>
      </c>
      <c r="C790" s="31">
        <v>0</v>
      </c>
      <c r="D790" s="32">
        <v>11</v>
      </c>
      <c r="E790" s="32">
        <v>14</v>
      </c>
      <c r="F790" s="32">
        <v>57</v>
      </c>
      <c r="G790" s="32">
        <v>81</v>
      </c>
      <c r="H790" s="27"/>
      <c r="I790" s="27"/>
      <c r="J790" s="28"/>
      <c r="K790" s="28"/>
      <c r="L790" s="29"/>
    </row>
    <row r="791" spans="1:12">
      <c r="A791" s="30"/>
      <c r="B791" s="25" t="s">
        <v>313</v>
      </c>
      <c r="C791" s="31">
        <v>0</v>
      </c>
      <c r="D791" s="32">
        <v>23</v>
      </c>
      <c r="E791" s="32">
        <v>23</v>
      </c>
      <c r="F791" s="32">
        <v>76</v>
      </c>
      <c r="G791" s="32">
        <v>116</v>
      </c>
      <c r="H791" s="27"/>
      <c r="I791" s="27"/>
      <c r="J791" s="28"/>
      <c r="K791" s="28"/>
      <c r="L791" s="29"/>
    </row>
    <row r="792" spans="1:12">
      <c r="A792" s="30"/>
      <c r="B792" s="25" t="s">
        <v>314</v>
      </c>
      <c r="C792" s="31">
        <v>0</v>
      </c>
      <c r="D792" s="32">
        <v>8</v>
      </c>
      <c r="E792" s="32">
        <v>18</v>
      </c>
      <c r="F792" s="32">
        <v>40</v>
      </c>
      <c r="G792" s="32">
        <v>66</v>
      </c>
      <c r="H792" s="27"/>
      <c r="I792" s="27"/>
      <c r="J792" s="28"/>
      <c r="K792" s="28"/>
      <c r="L792" s="29"/>
    </row>
    <row r="793" spans="1:12">
      <c r="A793" s="30"/>
      <c r="B793" s="25" t="s">
        <v>315</v>
      </c>
      <c r="C793" s="31">
        <v>0</v>
      </c>
      <c r="D793" s="32">
        <v>14</v>
      </c>
      <c r="E793" s="32">
        <v>17</v>
      </c>
      <c r="F793" s="32">
        <v>37</v>
      </c>
      <c r="G793" s="32">
        <v>66</v>
      </c>
      <c r="H793" s="27"/>
      <c r="I793" s="27"/>
      <c r="J793" s="28"/>
      <c r="K793" s="28"/>
      <c r="L793" s="29"/>
    </row>
    <row r="794" spans="1:12">
      <c r="A794" s="30"/>
      <c r="B794" s="25" t="s">
        <v>316</v>
      </c>
      <c r="C794" s="31">
        <v>0</v>
      </c>
      <c r="D794" s="32">
        <v>11</v>
      </c>
      <c r="E794" s="32">
        <v>15</v>
      </c>
      <c r="F794" s="32">
        <v>53</v>
      </c>
      <c r="G794" s="32">
        <v>75</v>
      </c>
      <c r="H794" s="27"/>
      <c r="I794" s="27"/>
      <c r="J794" s="28"/>
      <c r="K794" s="28"/>
      <c r="L794" s="29"/>
    </row>
    <row r="795" spans="1:12">
      <c r="A795" s="30"/>
      <c r="B795" s="25" t="s">
        <v>317</v>
      </c>
      <c r="C795" s="31">
        <v>0</v>
      </c>
      <c r="D795" s="32">
        <v>8</v>
      </c>
      <c r="E795" s="32">
        <v>18</v>
      </c>
      <c r="F795" s="32">
        <v>53</v>
      </c>
      <c r="G795" s="32">
        <v>75</v>
      </c>
      <c r="H795" s="27"/>
      <c r="I795" s="27"/>
      <c r="J795" s="28"/>
      <c r="K795" s="28"/>
      <c r="L795" s="29"/>
    </row>
    <row r="796" spans="1:12">
      <c r="A796" s="30"/>
      <c r="B796" s="25" t="s">
        <v>318</v>
      </c>
      <c r="C796" s="31">
        <v>0</v>
      </c>
      <c r="D796" s="32">
        <v>11</v>
      </c>
      <c r="E796" s="32">
        <v>11</v>
      </c>
      <c r="F796" s="32">
        <v>44</v>
      </c>
      <c r="G796" s="32">
        <v>66</v>
      </c>
      <c r="H796" s="27"/>
      <c r="I796" s="27"/>
      <c r="J796" s="28"/>
      <c r="K796" s="28"/>
      <c r="L796" s="29"/>
    </row>
    <row r="797" spans="1:12">
      <c r="A797" s="30"/>
      <c r="B797" s="25" t="s">
        <v>319</v>
      </c>
      <c r="C797" s="31">
        <v>0</v>
      </c>
      <c r="D797" s="32">
        <v>4</v>
      </c>
      <c r="E797" s="32">
        <v>13</v>
      </c>
      <c r="F797" s="32">
        <v>35</v>
      </c>
      <c r="G797" s="32">
        <v>50</v>
      </c>
      <c r="H797" s="27"/>
      <c r="I797" s="27"/>
      <c r="J797" s="28"/>
      <c r="K797" s="28"/>
      <c r="L797" s="29"/>
    </row>
    <row r="798" spans="1:12">
      <c r="A798" s="30"/>
      <c r="B798" s="25" t="s">
        <v>320</v>
      </c>
      <c r="C798" s="31">
        <v>0</v>
      </c>
      <c r="D798" s="32">
        <v>11</v>
      </c>
      <c r="E798" s="32">
        <v>20</v>
      </c>
      <c r="F798" s="32">
        <v>49</v>
      </c>
      <c r="G798" s="32">
        <v>80</v>
      </c>
      <c r="H798" s="27"/>
      <c r="I798" s="27"/>
      <c r="J798" s="28"/>
      <c r="K798" s="28"/>
      <c r="L798" s="29"/>
    </row>
    <row r="799" spans="1:12">
      <c r="A799" s="30"/>
      <c r="B799" s="25" t="s">
        <v>321</v>
      </c>
      <c r="C799" s="31">
        <v>0</v>
      </c>
      <c r="D799" s="32">
        <v>10</v>
      </c>
      <c r="E799" s="32">
        <v>21</v>
      </c>
      <c r="F799" s="32">
        <v>46</v>
      </c>
      <c r="G799" s="32">
        <v>74</v>
      </c>
      <c r="H799" s="27"/>
      <c r="I799" s="27"/>
      <c r="J799" s="28"/>
      <c r="K799" s="28"/>
      <c r="L799" s="29"/>
    </row>
    <row r="800" spans="1:12">
      <c r="A800" s="30"/>
      <c r="B800" s="25" t="s">
        <v>322</v>
      </c>
      <c r="C800" s="31">
        <v>0</v>
      </c>
      <c r="D800" s="32">
        <v>9</v>
      </c>
      <c r="E800" s="32">
        <v>20</v>
      </c>
      <c r="F800" s="32">
        <v>39</v>
      </c>
      <c r="G800" s="32">
        <v>67</v>
      </c>
      <c r="H800" s="27"/>
      <c r="I800" s="27"/>
      <c r="J800" s="28"/>
      <c r="K800" s="28"/>
      <c r="L800" s="29"/>
    </row>
    <row r="801" spans="1:12">
      <c r="A801" s="30"/>
      <c r="B801" s="25" t="s">
        <v>323</v>
      </c>
      <c r="C801" s="31">
        <v>0</v>
      </c>
      <c r="D801" s="32">
        <v>9</v>
      </c>
      <c r="E801" s="32">
        <v>22</v>
      </c>
      <c r="F801" s="32">
        <v>39</v>
      </c>
      <c r="G801" s="32">
        <v>69</v>
      </c>
      <c r="H801" s="27"/>
      <c r="I801" s="27"/>
      <c r="J801" s="28"/>
      <c r="K801" s="28"/>
      <c r="L801" s="29"/>
    </row>
    <row r="802" spans="1:12">
      <c r="A802" s="30"/>
      <c r="B802" s="25" t="s">
        <v>324</v>
      </c>
      <c r="C802" s="31">
        <v>0</v>
      </c>
      <c r="D802" s="32">
        <v>20</v>
      </c>
      <c r="E802" s="32">
        <v>20</v>
      </c>
      <c r="F802" s="32">
        <v>57</v>
      </c>
      <c r="G802" s="32">
        <v>96</v>
      </c>
      <c r="H802" s="27"/>
      <c r="I802" s="27"/>
      <c r="J802" s="28"/>
      <c r="K802" s="28"/>
      <c r="L802" s="29"/>
    </row>
    <row r="803" spans="1:12">
      <c r="A803" s="30"/>
      <c r="B803" s="25" t="s">
        <v>325</v>
      </c>
      <c r="C803" s="31">
        <v>0</v>
      </c>
      <c r="D803" s="32">
        <v>10</v>
      </c>
      <c r="E803" s="32">
        <v>17</v>
      </c>
      <c r="F803" s="32">
        <v>60</v>
      </c>
      <c r="G803" s="32">
        <v>86</v>
      </c>
      <c r="H803" s="27"/>
      <c r="I803" s="27"/>
      <c r="J803" s="28"/>
      <c r="K803" s="28"/>
      <c r="L803" s="29"/>
    </row>
    <row r="804" spans="1:12">
      <c r="A804" s="30"/>
      <c r="B804" s="25" t="s">
        <v>326</v>
      </c>
      <c r="C804" s="31">
        <v>0</v>
      </c>
      <c r="D804" s="32">
        <v>4</v>
      </c>
      <c r="E804" s="32">
        <v>22</v>
      </c>
      <c r="F804" s="32">
        <v>46</v>
      </c>
      <c r="G804" s="32">
        <v>72</v>
      </c>
      <c r="H804" s="27"/>
      <c r="I804" s="27"/>
      <c r="J804" s="28"/>
      <c r="K804" s="28"/>
      <c r="L804" s="29"/>
    </row>
    <row r="805" spans="1:12">
      <c r="A805" s="30"/>
      <c r="B805" s="25" t="s">
        <v>327</v>
      </c>
      <c r="C805" s="31">
        <v>0</v>
      </c>
      <c r="D805" s="32">
        <v>8</v>
      </c>
      <c r="E805" s="32">
        <v>20</v>
      </c>
      <c r="F805" s="32">
        <v>36</v>
      </c>
      <c r="G805" s="32">
        <v>64</v>
      </c>
      <c r="H805" s="27"/>
      <c r="I805" s="27"/>
      <c r="J805" s="28"/>
      <c r="K805" s="28"/>
      <c r="L805" s="29"/>
    </row>
    <row r="806" spans="1:12">
      <c r="A806" s="30"/>
      <c r="B806" s="25" t="s">
        <v>328</v>
      </c>
      <c r="C806" s="31">
        <v>0</v>
      </c>
      <c r="D806" s="32">
        <v>13</v>
      </c>
      <c r="E806" s="32">
        <v>20</v>
      </c>
      <c r="F806" s="32">
        <v>75</v>
      </c>
      <c r="G806" s="32">
        <v>107</v>
      </c>
      <c r="H806" s="27"/>
      <c r="I806" s="27"/>
      <c r="J806" s="28"/>
      <c r="K806" s="28"/>
      <c r="L806" s="29"/>
    </row>
    <row r="807" spans="1:12">
      <c r="A807" s="30"/>
      <c r="B807" s="25" t="s">
        <v>329</v>
      </c>
      <c r="C807" s="31">
        <v>0</v>
      </c>
      <c r="D807" s="32">
        <v>15</v>
      </c>
      <c r="E807" s="32">
        <v>35</v>
      </c>
      <c r="F807" s="32">
        <v>59</v>
      </c>
      <c r="G807" s="32">
        <v>101</v>
      </c>
      <c r="H807" s="27"/>
      <c r="I807" s="27"/>
      <c r="J807" s="28"/>
      <c r="K807" s="28"/>
      <c r="L807" s="29"/>
    </row>
    <row r="808" spans="1:12">
      <c r="A808" s="30"/>
      <c r="B808" s="25" t="s">
        <v>330</v>
      </c>
      <c r="C808" s="31">
        <v>0</v>
      </c>
      <c r="D808" s="32">
        <v>13</v>
      </c>
      <c r="E808" s="32">
        <v>21</v>
      </c>
      <c r="F808" s="32">
        <v>56</v>
      </c>
      <c r="G808" s="32">
        <v>89</v>
      </c>
      <c r="H808" s="27"/>
      <c r="I808" s="27"/>
      <c r="J808" s="28"/>
      <c r="K808" s="28"/>
      <c r="L808" s="29"/>
    </row>
    <row r="809" spans="1:12">
      <c r="A809" s="30"/>
      <c r="B809" s="25" t="s">
        <v>331</v>
      </c>
      <c r="C809" s="31">
        <v>0</v>
      </c>
      <c r="D809" s="32">
        <v>16</v>
      </c>
      <c r="E809" s="32">
        <v>18</v>
      </c>
      <c r="F809" s="32">
        <v>53</v>
      </c>
      <c r="G809" s="32">
        <v>83</v>
      </c>
      <c r="H809" s="27"/>
      <c r="I809" s="27"/>
      <c r="J809" s="28"/>
      <c r="K809" s="28"/>
      <c r="L809" s="29"/>
    </row>
    <row r="810" spans="1:12">
      <c r="A810" s="30"/>
      <c r="B810" s="25" t="s">
        <v>332</v>
      </c>
      <c r="C810" s="31">
        <v>0</v>
      </c>
      <c r="D810" s="32">
        <v>18</v>
      </c>
      <c r="E810" s="32">
        <v>19</v>
      </c>
      <c r="F810" s="32">
        <v>61</v>
      </c>
      <c r="G810" s="32">
        <v>97</v>
      </c>
      <c r="H810" s="27"/>
      <c r="I810" s="27"/>
      <c r="J810" s="28"/>
      <c r="K810" s="28"/>
      <c r="L810" s="29"/>
    </row>
    <row r="811" spans="1:12">
      <c r="A811" s="30"/>
      <c r="B811" s="25" t="s">
        <v>333</v>
      </c>
      <c r="C811" s="31">
        <v>0</v>
      </c>
      <c r="D811" s="32">
        <v>24</v>
      </c>
      <c r="E811" s="32">
        <v>20</v>
      </c>
      <c r="F811" s="32">
        <v>50</v>
      </c>
      <c r="G811" s="32">
        <v>93</v>
      </c>
      <c r="H811" s="27"/>
      <c r="I811" s="27"/>
      <c r="J811" s="28"/>
      <c r="K811" s="28"/>
      <c r="L811" s="29"/>
    </row>
    <row r="812" spans="1:12">
      <c r="A812" s="30"/>
      <c r="B812" s="25" t="s">
        <v>334</v>
      </c>
      <c r="C812" s="31">
        <v>0</v>
      </c>
      <c r="D812" s="32">
        <v>23</v>
      </c>
      <c r="E812" s="32">
        <v>22</v>
      </c>
      <c r="F812" s="32">
        <v>47</v>
      </c>
      <c r="G812" s="32">
        <v>89</v>
      </c>
      <c r="H812" s="27"/>
      <c r="I812" s="27"/>
      <c r="J812" s="28"/>
      <c r="K812" s="28"/>
      <c r="L812" s="29"/>
    </row>
    <row r="813" spans="1:12">
      <c r="A813" s="30"/>
      <c r="B813" s="25" t="s">
        <v>335</v>
      </c>
      <c r="C813" s="31">
        <v>0</v>
      </c>
      <c r="D813" s="32">
        <v>22</v>
      </c>
      <c r="E813" s="32">
        <v>24</v>
      </c>
      <c r="F813" s="32">
        <v>57</v>
      </c>
      <c r="G813" s="32">
        <v>100</v>
      </c>
      <c r="H813" s="27"/>
      <c r="I813" s="27"/>
      <c r="J813" s="28"/>
      <c r="K813" s="28"/>
      <c r="L813" s="29"/>
    </row>
    <row r="814" spans="1:12">
      <c r="A814" s="30"/>
      <c r="B814" s="25" t="s">
        <v>336</v>
      </c>
      <c r="C814" s="31">
        <v>0</v>
      </c>
      <c r="D814" s="32">
        <v>17</v>
      </c>
      <c r="E814" s="32">
        <v>23</v>
      </c>
      <c r="F814" s="32">
        <v>41</v>
      </c>
      <c r="G814" s="32">
        <v>80</v>
      </c>
      <c r="H814" s="27"/>
      <c r="I814" s="27"/>
      <c r="J814" s="28"/>
      <c r="K814" s="28"/>
      <c r="L814" s="29"/>
    </row>
    <row r="815" spans="1:12">
      <c r="A815" s="30"/>
      <c r="B815" s="25" t="s">
        <v>337</v>
      </c>
      <c r="C815" s="31">
        <v>0</v>
      </c>
      <c r="D815" s="32">
        <v>16</v>
      </c>
      <c r="E815" s="32">
        <v>27</v>
      </c>
      <c r="F815" s="32">
        <v>48</v>
      </c>
      <c r="G815" s="32">
        <v>91</v>
      </c>
      <c r="H815" s="27"/>
      <c r="I815" s="27"/>
      <c r="J815" s="28"/>
      <c r="K815" s="28"/>
      <c r="L815" s="29"/>
    </row>
    <row r="816" spans="1:12">
      <c r="A816" s="30"/>
      <c r="B816" s="25" t="s">
        <v>338</v>
      </c>
      <c r="C816" s="31">
        <v>0</v>
      </c>
      <c r="D816" s="32">
        <v>17</v>
      </c>
      <c r="E816" s="32">
        <v>22</v>
      </c>
      <c r="F816" s="32">
        <v>53</v>
      </c>
      <c r="G816" s="32">
        <v>92</v>
      </c>
      <c r="H816" s="27"/>
      <c r="I816" s="27"/>
      <c r="J816" s="28"/>
      <c r="K816" s="28"/>
      <c r="L816" s="29"/>
    </row>
    <row r="817" spans="1:12">
      <c r="A817" s="30"/>
      <c r="B817" s="25" t="s">
        <v>339</v>
      </c>
      <c r="C817" s="31">
        <v>0</v>
      </c>
      <c r="D817" s="32">
        <v>14</v>
      </c>
      <c r="E817" s="32">
        <v>28</v>
      </c>
      <c r="F817" s="32">
        <v>48</v>
      </c>
      <c r="G817" s="32">
        <v>90</v>
      </c>
      <c r="H817" s="27"/>
      <c r="I817" s="27"/>
      <c r="J817" s="28"/>
      <c r="K817" s="28"/>
      <c r="L817" s="29"/>
    </row>
    <row r="818" spans="1:12">
      <c r="A818" s="30"/>
      <c r="B818" s="25" t="s">
        <v>340</v>
      </c>
      <c r="C818" s="31">
        <v>0</v>
      </c>
      <c r="D818" s="32">
        <v>20</v>
      </c>
      <c r="E818" s="32">
        <v>33</v>
      </c>
      <c r="F818" s="32">
        <v>58</v>
      </c>
      <c r="G818" s="32">
        <v>111</v>
      </c>
      <c r="H818" s="27"/>
      <c r="I818" s="27"/>
      <c r="J818" s="28"/>
      <c r="K818" s="28"/>
      <c r="L818" s="29"/>
    </row>
    <row r="819" spans="1:12">
      <c r="A819" s="30"/>
      <c r="B819" s="25" t="s">
        <v>341</v>
      </c>
      <c r="C819" s="31">
        <v>0</v>
      </c>
      <c r="D819" s="32">
        <v>17</v>
      </c>
      <c r="E819" s="32">
        <v>38</v>
      </c>
      <c r="F819" s="32">
        <v>68</v>
      </c>
      <c r="G819" s="32">
        <v>123</v>
      </c>
      <c r="H819" s="27"/>
      <c r="I819" s="27"/>
      <c r="J819" s="28"/>
      <c r="K819" s="28"/>
      <c r="L819" s="29"/>
    </row>
    <row r="820" spans="1:12">
      <c r="A820" s="30"/>
      <c r="B820" s="25" t="s">
        <v>342</v>
      </c>
      <c r="C820" s="31">
        <v>0</v>
      </c>
      <c r="D820" s="32">
        <v>17</v>
      </c>
      <c r="E820" s="32">
        <v>21</v>
      </c>
      <c r="F820" s="32">
        <v>65</v>
      </c>
      <c r="G820" s="32">
        <v>103</v>
      </c>
      <c r="H820" s="27"/>
      <c r="I820" s="27"/>
      <c r="J820" s="28"/>
      <c r="K820" s="28"/>
      <c r="L820" s="29"/>
    </row>
    <row r="821" spans="1:12">
      <c r="A821" s="30"/>
      <c r="B821" s="25" t="s">
        <v>343</v>
      </c>
      <c r="C821" s="31">
        <v>0</v>
      </c>
      <c r="D821" s="32">
        <v>17</v>
      </c>
      <c r="E821" s="32">
        <v>21</v>
      </c>
      <c r="F821" s="32">
        <v>55</v>
      </c>
      <c r="G821" s="32">
        <v>93</v>
      </c>
      <c r="H821" s="27"/>
      <c r="I821" s="27"/>
      <c r="J821" s="28"/>
      <c r="K821" s="28"/>
      <c r="L821" s="29"/>
    </row>
    <row r="822" spans="1:12">
      <c r="A822" s="30"/>
      <c r="B822" s="25" t="s">
        <v>344</v>
      </c>
      <c r="C822" s="31">
        <v>0</v>
      </c>
      <c r="D822" s="32">
        <v>36</v>
      </c>
      <c r="E822" s="32">
        <v>35</v>
      </c>
      <c r="F822" s="32">
        <v>63</v>
      </c>
      <c r="G822" s="32">
        <v>134</v>
      </c>
      <c r="H822" s="27"/>
      <c r="I822" s="27"/>
      <c r="J822" s="28"/>
      <c r="K822" s="28"/>
      <c r="L822" s="29"/>
    </row>
    <row r="823" spans="1:12">
      <c r="A823" s="30"/>
      <c r="B823" s="25" t="s">
        <v>345</v>
      </c>
      <c r="C823" s="31">
        <v>0</v>
      </c>
      <c r="D823" s="32">
        <v>15</v>
      </c>
      <c r="E823" s="32">
        <v>22</v>
      </c>
      <c r="F823" s="32">
        <v>49</v>
      </c>
      <c r="G823" s="32">
        <v>86</v>
      </c>
      <c r="H823" s="27"/>
      <c r="I823" s="27"/>
      <c r="J823" s="28"/>
      <c r="K823" s="28"/>
      <c r="L823" s="29"/>
    </row>
    <row r="824" spans="1:12">
      <c r="A824" s="30"/>
      <c r="B824" s="25" t="s">
        <v>346</v>
      </c>
      <c r="C824" s="31">
        <v>0</v>
      </c>
      <c r="D824" s="32">
        <v>13</v>
      </c>
      <c r="E824" s="32">
        <v>17</v>
      </c>
      <c r="F824" s="32">
        <v>42</v>
      </c>
      <c r="G824" s="32">
        <v>72</v>
      </c>
      <c r="H824" s="27"/>
      <c r="I824" s="27"/>
      <c r="J824" s="28"/>
      <c r="K824" s="28"/>
      <c r="L824" s="29"/>
    </row>
    <row r="825" spans="1:12">
      <c r="A825" s="30"/>
      <c r="B825" s="25" t="s">
        <v>347</v>
      </c>
      <c r="C825" s="31">
        <v>0</v>
      </c>
      <c r="D825" s="32">
        <v>13</v>
      </c>
      <c r="E825" s="32">
        <v>13</v>
      </c>
      <c r="F825" s="32">
        <v>46</v>
      </c>
      <c r="G825" s="32">
        <v>72</v>
      </c>
      <c r="H825" s="27"/>
      <c r="I825" s="27"/>
      <c r="J825" s="28"/>
      <c r="K825" s="28"/>
      <c r="L825" s="29"/>
    </row>
    <row r="826" spans="1:12">
      <c r="A826" s="30"/>
      <c r="B826" s="25" t="s">
        <v>348</v>
      </c>
      <c r="C826" s="31">
        <v>0</v>
      </c>
      <c r="D826" s="32">
        <v>13</v>
      </c>
      <c r="E826" s="32">
        <v>20</v>
      </c>
      <c r="F826" s="32">
        <v>54</v>
      </c>
      <c r="G826" s="32">
        <v>87</v>
      </c>
      <c r="H826" s="27"/>
      <c r="I826" s="27"/>
      <c r="J826" s="28"/>
      <c r="K826" s="28"/>
      <c r="L826" s="29"/>
    </row>
    <row r="827" spans="1:12">
      <c r="A827" s="30"/>
      <c r="B827" s="25" t="s">
        <v>349</v>
      </c>
      <c r="C827" s="31">
        <v>0</v>
      </c>
      <c r="D827" s="32">
        <v>15</v>
      </c>
      <c r="E827" s="32">
        <v>18</v>
      </c>
      <c r="F827" s="32">
        <v>29</v>
      </c>
      <c r="G827" s="32">
        <v>62</v>
      </c>
      <c r="H827" s="27"/>
      <c r="I827" s="27"/>
      <c r="J827" s="28"/>
      <c r="K827" s="28"/>
      <c r="L827" s="29"/>
    </row>
    <row r="828" spans="1:12">
      <c r="A828" s="30"/>
      <c r="B828" s="25" t="s">
        <v>350</v>
      </c>
      <c r="C828" s="31">
        <v>0</v>
      </c>
      <c r="D828" s="32">
        <v>11</v>
      </c>
      <c r="E828" s="32">
        <v>23</v>
      </c>
      <c r="F828" s="32">
        <v>37</v>
      </c>
      <c r="G828" s="32">
        <v>71</v>
      </c>
      <c r="H828" s="27"/>
      <c r="I828" s="27"/>
      <c r="J828" s="28"/>
      <c r="K828" s="28"/>
      <c r="L828" s="29"/>
    </row>
    <row r="829" spans="1:12">
      <c r="A829" s="30"/>
      <c r="B829" s="25" t="s">
        <v>351</v>
      </c>
      <c r="C829" s="31">
        <v>0</v>
      </c>
      <c r="D829" s="32">
        <v>13</v>
      </c>
      <c r="E829" s="32">
        <v>16</v>
      </c>
      <c r="F829" s="32">
        <v>47</v>
      </c>
      <c r="G829" s="32">
        <v>76</v>
      </c>
      <c r="H829" s="27"/>
      <c r="I829" s="27"/>
      <c r="J829" s="28"/>
      <c r="K829" s="28"/>
      <c r="L829" s="29"/>
    </row>
    <row r="830" spans="1:12">
      <c r="A830" s="30"/>
      <c r="B830" s="25" t="s">
        <v>352</v>
      </c>
      <c r="C830" s="31">
        <v>0</v>
      </c>
      <c r="D830" s="32">
        <v>12</v>
      </c>
      <c r="E830" s="32">
        <v>30</v>
      </c>
      <c r="F830" s="32">
        <v>50</v>
      </c>
      <c r="G830" s="32">
        <v>92</v>
      </c>
      <c r="H830" s="27"/>
      <c r="I830" s="27"/>
      <c r="J830" s="28"/>
      <c r="K830" s="28"/>
      <c r="L830" s="29"/>
    </row>
    <row r="831" spans="1:12">
      <c r="A831" s="30"/>
      <c r="B831" s="25" t="s">
        <v>353</v>
      </c>
      <c r="C831" s="31">
        <v>0</v>
      </c>
      <c r="D831" s="32">
        <v>11</v>
      </c>
      <c r="E831" s="32">
        <v>21</v>
      </c>
      <c r="F831" s="32">
        <v>41</v>
      </c>
      <c r="G831" s="32">
        <v>73</v>
      </c>
      <c r="H831" s="27"/>
      <c r="I831" s="27"/>
      <c r="J831" s="28"/>
      <c r="K831" s="28"/>
      <c r="L831" s="29"/>
    </row>
    <row r="832" spans="1:12">
      <c r="A832" s="30"/>
      <c r="B832" s="25" t="s">
        <v>354</v>
      </c>
      <c r="C832" s="31">
        <v>0</v>
      </c>
      <c r="D832" s="32">
        <v>10</v>
      </c>
      <c r="E832" s="32">
        <v>16</v>
      </c>
      <c r="F832" s="32">
        <v>51</v>
      </c>
      <c r="G832" s="32">
        <v>77</v>
      </c>
      <c r="H832" s="27"/>
      <c r="I832" s="27"/>
      <c r="J832" s="28"/>
      <c r="K832" s="28"/>
      <c r="L832" s="29"/>
    </row>
    <row r="833" spans="1:12">
      <c r="A833" s="30"/>
      <c r="B833" s="25" t="s">
        <v>355</v>
      </c>
      <c r="C833" s="31">
        <v>0</v>
      </c>
      <c r="D833" s="32">
        <v>10</v>
      </c>
      <c r="E833" s="32">
        <v>20</v>
      </c>
      <c r="F833" s="32">
        <v>47</v>
      </c>
      <c r="G833" s="32">
        <v>77</v>
      </c>
      <c r="H833" s="27"/>
      <c r="I833" s="27"/>
      <c r="J833" s="28"/>
      <c r="K833" s="28"/>
      <c r="L833" s="29"/>
    </row>
    <row r="834" spans="1:12">
      <c r="A834" s="30"/>
      <c r="B834" s="25" t="s">
        <v>356</v>
      </c>
      <c r="C834" s="31">
        <v>0</v>
      </c>
      <c r="D834" s="32">
        <v>23</v>
      </c>
      <c r="E834" s="32">
        <v>24</v>
      </c>
      <c r="F834" s="32">
        <v>48</v>
      </c>
      <c r="G834" s="32">
        <v>95</v>
      </c>
      <c r="H834" s="27"/>
      <c r="I834" s="27"/>
      <c r="J834" s="28"/>
      <c r="K834" s="28"/>
      <c r="L834" s="29"/>
    </row>
    <row r="835" spans="1:12">
      <c r="A835" s="30"/>
      <c r="B835" s="25" t="s">
        <v>357</v>
      </c>
      <c r="C835" s="31">
        <v>0</v>
      </c>
      <c r="D835" s="32">
        <v>18</v>
      </c>
      <c r="E835" s="32">
        <v>24</v>
      </c>
      <c r="F835" s="32">
        <v>50</v>
      </c>
      <c r="G835" s="32">
        <v>92</v>
      </c>
      <c r="H835" s="27"/>
      <c r="I835" s="27"/>
      <c r="J835" s="28"/>
      <c r="K835" s="28"/>
      <c r="L835" s="29"/>
    </row>
    <row r="836" spans="1:12">
      <c r="A836" s="30"/>
      <c r="B836" s="25" t="s">
        <v>358</v>
      </c>
      <c r="C836" s="31">
        <v>0</v>
      </c>
      <c r="D836" s="32">
        <v>30</v>
      </c>
      <c r="E836" s="32">
        <v>26</v>
      </c>
      <c r="F836" s="32">
        <v>80</v>
      </c>
      <c r="G836" s="32">
        <v>136</v>
      </c>
    </row>
    <row r="837" spans="1:12">
      <c r="A837" s="30"/>
      <c r="B837" s="25" t="s">
        <v>359</v>
      </c>
      <c r="C837" s="31">
        <v>0</v>
      </c>
      <c r="D837" s="32">
        <v>9</v>
      </c>
      <c r="E837" s="32">
        <v>15</v>
      </c>
      <c r="F837" s="32">
        <v>54</v>
      </c>
      <c r="G837" s="32">
        <v>78</v>
      </c>
    </row>
    <row r="838" spans="1:12">
      <c r="A838" s="30"/>
      <c r="B838" s="25" t="s">
        <v>360</v>
      </c>
      <c r="C838" s="31">
        <v>0</v>
      </c>
      <c r="D838" s="32">
        <v>16</v>
      </c>
      <c r="E838" s="32">
        <v>20</v>
      </c>
      <c r="F838" s="32">
        <v>38</v>
      </c>
      <c r="G838" s="32">
        <v>74</v>
      </c>
    </row>
    <row r="839" spans="1:12">
      <c r="A839" s="30"/>
      <c r="B839" s="25" t="s">
        <v>361</v>
      </c>
      <c r="C839" s="31">
        <v>0</v>
      </c>
      <c r="D839" s="32">
        <v>18</v>
      </c>
      <c r="E839" s="32">
        <v>32</v>
      </c>
      <c r="F839" s="32">
        <v>50</v>
      </c>
      <c r="G839" s="32">
        <v>100</v>
      </c>
    </row>
    <row r="840" spans="1:12">
      <c r="A840" s="30"/>
      <c r="B840" s="25" t="s">
        <v>362</v>
      </c>
      <c r="C840" s="31">
        <v>0</v>
      </c>
      <c r="D840" s="32">
        <v>18</v>
      </c>
      <c r="E840" s="32">
        <v>24</v>
      </c>
      <c r="F840" s="32">
        <v>48</v>
      </c>
      <c r="G840" s="32">
        <v>90</v>
      </c>
    </row>
    <row r="841" spans="1:12">
      <c r="A841" s="30"/>
      <c r="B841" s="25" t="s">
        <v>363</v>
      </c>
      <c r="C841" s="31">
        <v>0</v>
      </c>
      <c r="D841" s="32">
        <v>16</v>
      </c>
      <c r="E841" s="32">
        <v>20</v>
      </c>
      <c r="F841" s="32">
        <v>49</v>
      </c>
      <c r="G841" s="32">
        <v>85</v>
      </c>
    </row>
    <row r="842" spans="1:12">
      <c r="A842" s="30"/>
      <c r="B842" s="25" t="s">
        <v>364</v>
      </c>
      <c r="C842" s="31">
        <v>0</v>
      </c>
      <c r="D842" s="32">
        <v>8</v>
      </c>
      <c r="E842" s="32">
        <v>13</v>
      </c>
      <c r="F842" s="32">
        <v>45</v>
      </c>
      <c r="G842" s="32">
        <v>66</v>
      </c>
    </row>
    <row r="843" spans="1:12">
      <c r="A843" s="30"/>
      <c r="B843" s="25" t="s">
        <v>365</v>
      </c>
      <c r="C843" s="31">
        <v>0</v>
      </c>
      <c r="D843" s="32">
        <v>14</v>
      </c>
      <c r="E843" s="32">
        <v>23</v>
      </c>
      <c r="F843" s="32">
        <v>55</v>
      </c>
      <c r="G843" s="32">
        <v>92</v>
      </c>
    </row>
    <row r="844" spans="1:12">
      <c r="A844" s="30"/>
      <c r="B844" s="25" t="s">
        <v>366</v>
      </c>
      <c r="C844" s="31">
        <v>0</v>
      </c>
      <c r="D844" s="32">
        <v>8</v>
      </c>
      <c r="E844" s="32">
        <v>17</v>
      </c>
      <c r="F844" s="32">
        <v>56</v>
      </c>
      <c r="G844" s="32">
        <v>81</v>
      </c>
    </row>
    <row r="845" spans="1:12">
      <c r="A845" s="30"/>
      <c r="B845" s="25" t="s">
        <v>367</v>
      </c>
      <c r="C845" s="31">
        <v>0</v>
      </c>
      <c r="D845" s="32">
        <v>19</v>
      </c>
      <c r="E845" s="32">
        <v>24</v>
      </c>
      <c r="F845" s="32">
        <v>61</v>
      </c>
      <c r="G845" s="32">
        <v>104</v>
      </c>
    </row>
    <row r="846" spans="1:12">
      <c r="A846" s="30"/>
      <c r="B846" s="25" t="s">
        <v>368</v>
      </c>
      <c r="C846" s="31">
        <v>0</v>
      </c>
      <c r="D846" s="32">
        <v>23</v>
      </c>
      <c r="E846" s="32">
        <v>20</v>
      </c>
      <c r="F846" s="32">
        <v>62</v>
      </c>
      <c r="G846" s="32">
        <v>105</v>
      </c>
    </row>
    <row r="847" spans="1:12">
      <c r="A847" s="30"/>
      <c r="B847" s="25" t="s">
        <v>369</v>
      </c>
      <c r="C847" s="31">
        <v>0</v>
      </c>
      <c r="D847" s="32">
        <v>15</v>
      </c>
      <c r="E847" s="32">
        <v>20</v>
      </c>
      <c r="F847" s="32">
        <v>63</v>
      </c>
      <c r="G847" s="32">
        <v>98</v>
      </c>
    </row>
    <row r="848" spans="1:12">
      <c r="A848" s="30"/>
      <c r="B848" s="25" t="s">
        <v>370</v>
      </c>
      <c r="C848" s="31">
        <v>0</v>
      </c>
      <c r="D848" s="32">
        <v>15</v>
      </c>
      <c r="E848" s="32">
        <v>21</v>
      </c>
      <c r="F848" s="32">
        <v>41</v>
      </c>
      <c r="G848" s="32">
        <v>77</v>
      </c>
    </row>
    <row r="849" spans="1:7">
      <c r="A849" s="30"/>
      <c r="B849" s="25" t="s">
        <v>371</v>
      </c>
      <c r="C849" s="31">
        <v>0</v>
      </c>
      <c r="D849" s="32">
        <v>10</v>
      </c>
      <c r="E849" s="32">
        <v>20</v>
      </c>
      <c r="F849" s="32">
        <v>52</v>
      </c>
      <c r="G849" s="32">
        <v>82</v>
      </c>
    </row>
    <row r="850" spans="1:7">
      <c r="A850" s="30"/>
      <c r="B850" s="25" t="s">
        <v>372</v>
      </c>
      <c r="C850" s="31">
        <v>0</v>
      </c>
      <c r="D850" s="32">
        <v>14</v>
      </c>
      <c r="E850" s="32">
        <v>22</v>
      </c>
      <c r="F850" s="32">
        <v>53</v>
      </c>
      <c r="G850" s="32">
        <v>89</v>
      </c>
    </row>
    <row r="851" spans="1:7">
      <c r="A851" s="30"/>
      <c r="B851" s="25" t="s">
        <v>373</v>
      </c>
      <c r="C851" s="31">
        <v>0</v>
      </c>
      <c r="D851" s="32">
        <v>20</v>
      </c>
      <c r="E851" s="32">
        <v>15</v>
      </c>
      <c r="F851" s="32">
        <v>49</v>
      </c>
      <c r="G851" s="32">
        <v>84</v>
      </c>
    </row>
    <row r="852" spans="1:7">
      <c r="A852" s="30"/>
      <c r="B852" s="25" t="s">
        <v>374</v>
      </c>
      <c r="C852" s="31">
        <v>0</v>
      </c>
      <c r="D852" s="32">
        <v>13</v>
      </c>
      <c r="E852" s="32">
        <v>20</v>
      </c>
      <c r="F852" s="32">
        <v>58</v>
      </c>
      <c r="G852" s="32">
        <v>91</v>
      </c>
    </row>
    <row r="853" spans="1:7">
      <c r="A853" s="30"/>
      <c r="B853" s="25" t="s">
        <v>375</v>
      </c>
      <c r="C853" s="31">
        <v>0</v>
      </c>
      <c r="D853" s="32">
        <v>19</v>
      </c>
      <c r="E853" s="32">
        <v>27</v>
      </c>
      <c r="F853" s="32">
        <v>42</v>
      </c>
      <c r="G853" s="32">
        <v>88</v>
      </c>
    </row>
    <row r="854" spans="1:7">
      <c r="A854" s="30"/>
      <c r="B854" s="25" t="s">
        <v>376</v>
      </c>
      <c r="C854" s="31">
        <v>0</v>
      </c>
      <c r="D854" s="32">
        <v>25</v>
      </c>
      <c r="E854" s="32">
        <v>23</v>
      </c>
      <c r="F854" s="32">
        <v>64</v>
      </c>
      <c r="G854" s="32">
        <v>112</v>
      </c>
    </row>
    <row r="855" spans="1:7">
      <c r="A855" s="30"/>
      <c r="B855" s="25" t="s">
        <v>377</v>
      </c>
      <c r="C855" s="31">
        <v>0</v>
      </c>
      <c r="D855" s="32">
        <v>22</v>
      </c>
      <c r="E855" s="32">
        <v>20</v>
      </c>
      <c r="F855" s="32">
        <v>63</v>
      </c>
      <c r="G855" s="32">
        <v>105</v>
      </c>
    </row>
    <row r="856" spans="1:7">
      <c r="A856" s="30"/>
      <c r="B856" s="25" t="s">
        <v>378</v>
      </c>
      <c r="C856" s="31">
        <v>0</v>
      </c>
      <c r="D856" s="32">
        <v>11</v>
      </c>
      <c r="E856" s="32">
        <v>23</v>
      </c>
      <c r="F856" s="32">
        <v>43</v>
      </c>
      <c r="G856" s="32">
        <v>77</v>
      </c>
    </row>
    <row r="857" spans="1:7">
      <c r="A857" s="30"/>
      <c r="B857" s="25" t="s">
        <v>379</v>
      </c>
      <c r="C857" s="31">
        <v>0</v>
      </c>
      <c r="D857" s="32">
        <v>22</v>
      </c>
      <c r="E857" s="32">
        <v>21</v>
      </c>
      <c r="F857" s="32">
        <v>41</v>
      </c>
      <c r="G857" s="32">
        <v>84</v>
      </c>
    </row>
    <row r="858" spans="1:7">
      <c r="A858" s="30"/>
      <c r="B858" s="25" t="s">
        <v>380</v>
      </c>
      <c r="C858" s="31">
        <v>0</v>
      </c>
      <c r="D858" s="32">
        <v>54</v>
      </c>
      <c r="E858" s="32">
        <v>40</v>
      </c>
      <c r="F858" s="32">
        <v>88</v>
      </c>
      <c r="G858" s="32">
        <v>182</v>
      </c>
    </row>
    <row r="859" spans="1:7">
      <c r="A859" s="30"/>
      <c r="B859" s="25" t="s">
        <v>381</v>
      </c>
      <c r="C859" s="31">
        <v>0</v>
      </c>
      <c r="D859" s="32">
        <v>54</v>
      </c>
      <c r="E859" s="32">
        <v>40</v>
      </c>
      <c r="F859" s="32">
        <v>88</v>
      </c>
      <c r="G859" s="32">
        <v>182</v>
      </c>
    </row>
    <row r="860" spans="1:7">
      <c r="A860" s="30"/>
      <c r="B860" s="25" t="s">
        <v>382</v>
      </c>
      <c r="C860" s="31">
        <v>0</v>
      </c>
      <c r="D860" s="32">
        <v>14</v>
      </c>
      <c r="E860" s="32">
        <v>26</v>
      </c>
      <c r="F860" s="32">
        <v>53</v>
      </c>
      <c r="G860" s="32">
        <v>93</v>
      </c>
    </row>
    <row r="861" spans="1:7">
      <c r="A861" s="30"/>
      <c r="B861" s="25" t="s">
        <v>383</v>
      </c>
      <c r="C861" s="31">
        <v>0</v>
      </c>
      <c r="D861" s="32">
        <v>16</v>
      </c>
      <c r="E861" s="32">
        <v>24</v>
      </c>
      <c r="F861" s="32">
        <v>51</v>
      </c>
      <c r="G861" s="32">
        <v>91</v>
      </c>
    </row>
    <row r="862" spans="1:7">
      <c r="A862" s="30"/>
      <c r="B862" s="25" t="s">
        <v>384</v>
      </c>
      <c r="C862" s="31">
        <v>0</v>
      </c>
      <c r="D862" s="32">
        <v>16</v>
      </c>
      <c r="E862" s="32">
        <v>28</v>
      </c>
      <c r="F862" s="32">
        <v>51</v>
      </c>
      <c r="G862" s="32">
        <v>95</v>
      </c>
    </row>
    <row r="863" spans="1:7">
      <c r="A863" s="30"/>
      <c r="B863" s="25" t="s">
        <v>385</v>
      </c>
      <c r="C863" s="31">
        <v>0</v>
      </c>
      <c r="D863" s="32">
        <v>15</v>
      </c>
      <c r="E863" s="32">
        <v>36</v>
      </c>
      <c r="F863" s="32">
        <v>51</v>
      </c>
      <c r="G863" s="32">
        <v>102</v>
      </c>
    </row>
    <row r="864" spans="1:7">
      <c r="A864" s="30"/>
      <c r="B864" s="25" t="s">
        <v>386</v>
      </c>
      <c r="C864" s="31">
        <v>0</v>
      </c>
      <c r="D864" s="32">
        <v>11</v>
      </c>
      <c r="E864" s="32">
        <v>24</v>
      </c>
      <c r="F864" s="32">
        <v>45</v>
      </c>
      <c r="G864" s="32">
        <v>80</v>
      </c>
    </row>
    <row r="865" spans="1:7">
      <c r="A865" s="30"/>
      <c r="B865" s="25" t="s">
        <v>387</v>
      </c>
      <c r="C865" s="31">
        <v>0</v>
      </c>
      <c r="D865" s="32">
        <v>13</v>
      </c>
      <c r="E865" s="32">
        <v>22</v>
      </c>
      <c r="F865" s="32">
        <v>40</v>
      </c>
      <c r="G865" s="32">
        <v>75</v>
      </c>
    </row>
    <row r="866" spans="1:7">
      <c r="A866" s="30"/>
      <c r="B866" s="25" t="s">
        <v>388</v>
      </c>
      <c r="C866" s="31">
        <v>0</v>
      </c>
      <c r="D866" s="32">
        <v>17</v>
      </c>
      <c r="E866" s="32">
        <v>24</v>
      </c>
      <c r="F866" s="32">
        <v>39</v>
      </c>
      <c r="G866" s="32">
        <v>80</v>
      </c>
    </row>
    <row r="867" spans="1:7">
      <c r="A867" s="30"/>
      <c r="B867" s="25" t="s">
        <v>389</v>
      </c>
      <c r="C867" s="31">
        <v>0</v>
      </c>
      <c r="D867" s="32">
        <v>13</v>
      </c>
      <c r="E867" s="32">
        <v>27</v>
      </c>
      <c r="F867" s="32">
        <v>36</v>
      </c>
      <c r="G867" s="32">
        <v>76</v>
      </c>
    </row>
    <row r="868" spans="1:7">
      <c r="B868" s="25" t="s">
        <v>390</v>
      </c>
      <c r="C868" s="31">
        <v>0</v>
      </c>
      <c r="D868" s="32">
        <v>15</v>
      </c>
      <c r="E868" s="32">
        <v>20</v>
      </c>
      <c r="F868" s="32">
        <v>55</v>
      </c>
      <c r="G868" s="32">
        <v>90</v>
      </c>
    </row>
    <row r="869" spans="1:7">
      <c r="B869" s="25" t="s">
        <v>391</v>
      </c>
      <c r="C869" s="31">
        <v>0</v>
      </c>
      <c r="D869" s="32">
        <v>10</v>
      </c>
      <c r="E869" s="32">
        <v>22</v>
      </c>
      <c r="F869" s="32">
        <v>52</v>
      </c>
      <c r="G869" s="32">
        <v>84</v>
      </c>
    </row>
    <row r="870" spans="1:7">
      <c r="A870" s="30"/>
      <c r="B870" s="25" t="s">
        <v>392</v>
      </c>
      <c r="C870" s="31">
        <v>0</v>
      </c>
      <c r="D870" s="32">
        <v>15</v>
      </c>
      <c r="E870" s="32">
        <v>21</v>
      </c>
      <c r="F870" s="32">
        <v>50</v>
      </c>
      <c r="G870" s="32">
        <v>86</v>
      </c>
    </row>
    <row r="871" spans="1:7">
      <c r="A871" s="30"/>
      <c r="B871" s="25" t="s">
        <v>393</v>
      </c>
      <c r="C871" s="31">
        <v>0</v>
      </c>
      <c r="D871" s="32">
        <v>15</v>
      </c>
      <c r="E871" s="32">
        <v>21</v>
      </c>
      <c r="F871" s="32">
        <v>50</v>
      </c>
      <c r="G871" s="32">
        <v>86</v>
      </c>
    </row>
    <row r="872" spans="1:7">
      <c r="A872" s="30"/>
      <c r="B872" s="25" t="s">
        <v>394</v>
      </c>
      <c r="C872" s="31">
        <v>0</v>
      </c>
      <c r="D872" s="32">
        <v>15</v>
      </c>
      <c r="E872" s="32">
        <v>23</v>
      </c>
      <c r="F872" s="32">
        <v>53</v>
      </c>
      <c r="G872" s="32">
        <v>91</v>
      </c>
    </row>
    <row r="873" spans="1:7">
      <c r="A873" s="30"/>
      <c r="B873" s="25" t="s">
        <v>395</v>
      </c>
      <c r="C873" s="31">
        <v>0</v>
      </c>
      <c r="D873" s="32">
        <v>11</v>
      </c>
      <c r="E873" s="32">
        <v>30</v>
      </c>
      <c r="F873" s="32">
        <v>38</v>
      </c>
      <c r="G873" s="32">
        <v>79</v>
      </c>
    </row>
    <row r="874" spans="1:7">
      <c r="A874" s="30"/>
      <c r="B874" s="25" t="s">
        <v>396</v>
      </c>
      <c r="C874" s="31">
        <v>0</v>
      </c>
      <c r="D874" s="32">
        <v>5</v>
      </c>
      <c r="E874" s="32">
        <v>18</v>
      </c>
      <c r="F874" s="32">
        <v>14</v>
      </c>
      <c r="G874" s="32">
        <v>37</v>
      </c>
    </row>
    <row r="875" spans="1:7">
      <c r="A875" s="30"/>
      <c r="B875" s="25" t="s">
        <v>397</v>
      </c>
      <c r="C875" s="31">
        <v>0</v>
      </c>
      <c r="D875" s="32">
        <v>5</v>
      </c>
      <c r="E875" s="32">
        <v>18</v>
      </c>
      <c r="F875" s="32">
        <v>14</v>
      </c>
      <c r="G875" s="32">
        <v>37</v>
      </c>
    </row>
    <row r="876" spans="1:7">
      <c r="A876" s="30"/>
      <c r="B876" s="25" t="s">
        <v>398</v>
      </c>
      <c r="C876" s="31">
        <v>0</v>
      </c>
      <c r="D876" s="32">
        <v>16</v>
      </c>
      <c r="E876" s="32">
        <v>27</v>
      </c>
      <c r="F876" s="32">
        <v>60</v>
      </c>
      <c r="G876" s="32">
        <v>103</v>
      </c>
    </row>
    <row r="877" spans="1:7">
      <c r="B877" s="25" t="s">
        <v>399</v>
      </c>
      <c r="C877" s="31">
        <v>0</v>
      </c>
      <c r="D877" s="32">
        <v>16</v>
      </c>
      <c r="E877" s="32">
        <v>25</v>
      </c>
      <c r="F877" s="32">
        <v>52</v>
      </c>
      <c r="G877" s="32">
        <v>93</v>
      </c>
    </row>
    <row r="878" spans="1:7">
      <c r="B878" s="25" t="s">
        <v>400</v>
      </c>
      <c r="C878" s="31">
        <v>0</v>
      </c>
      <c r="D878" s="32">
        <v>12</v>
      </c>
      <c r="E878" s="32">
        <v>20</v>
      </c>
      <c r="F878" s="32">
        <v>55</v>
      </c>
      <c r="G878" s="32">
        <v>87</v>
      </c>
    </row>
    <row r="879" spans="1:7">
      <c r="B879" s="25" t="s">
        <v>401</v>
      </c>
      <c r="C879" s="31">
        <v>0</v>
      </c>
      <c r="D879" s="32">
        <v>15</v>
      </c>
      <c r="E879" s="32">
        <v>24</v>
      </c>
      <c r="F879" s="32">
        <v>54</v>
      </c>
      <c r="G879" s="32">
        <v>93</v>
      </c>
    </row>
    <row r="880" spans="1:7">
      <c r="B880" s="25" t="s">
        <v>402</v>
      </c>
      <c r="C880" s="31">
        <v>0</v>
      </c>
      <c r="D880" s="32">
        <v>15</v>
      </c>
      <c r="E880" s="32">
        <v>14</v>
      </c>
      <c r="F880" s="32">
        <v>54</v>
      </c>
      <c r="G880" s="32">
        <v>83</v>
      </c>
    </row>
    <row r="881" spans="2:7">
      <c r="B881" s="25" t="s">
        <v>403</v>
      </c>
      <c r="C881" s="31">
        <v>0</v>
      </c>
      <c r="D881" s="32">
        <v>9</v>
      </c>
      <c r="E881" s="32">
        <v>18</v>
      </c>
      <c r="F881" s="32">
        <v>58</v>
      </c>
      <c r="G881" s="32">
        <v>85</v>
      </c>
    </row>
    <row r="882" spans="2:7">
      <c r="B882" s="25" t="s">
        <v>404</v>
      </c>
      <c r="C882" s="31">
        <v>0</v>
      </c>
      <c r="D882" s="32">
        <v>15</v>
      </c>
      <c r="E882" s="32">
        <v>27</v>
      </c>
      <c r="F882" s="32">
        <v>53</v>
      </c>
      <c r="G882" s="32">
        <v>95</v>
      </c>
    </row>
    <row r="883" spans="2:7">
      <c r="B883" s="25" t="s">
        <v>405</v>
      </c>
      <c r="C883" s="31">
        <v>0</v>
      </c>
      <c r="D883" s="32">
        <v>16</v>
      </c>
      <c r="E883" s="32">
        <v>24</v>
      </c>
      <c r="F883" s="32">
        <v>50</v>
      </c>
      <c r="G883" s="32">
        <v>90</v>
      </c>
    </row>
    <row r="884" spans="2:7">
      <c r="B884" s="25" t="s">
        <v>406</v>
      </c>
      <c r="C884" s="31">
        <v>0</v>
      </c>
      <c r="D884" s="32">
        <v>31</v>
      </c>
      <c r="E884" s="32">
        <v>17</v>
      </c>
      <c r="F884" s="32">
        <v>59</v>
      </c>
      <c r="G884" s="32">
        <v>107</v>
      </c>
    </row>
    <row r="885" spans="2:7">
      <c r="B885" s="25" t="s">
        <v>407</v>
      </c>
      <c r="C885" s="31">
        <v>0</v>
      </c>
      <c r="D885" s="32">
        <v>22</v>
      </c>
      <c r="E885" s="32">
        <v>26</v>
      </c>
      <c r="F885" s="32">
        <v>55</v>
      </c>
      <c r="G885" s="32">
        <v>103</v>
      </c>
    </row>
    <row r="886" spans="2:7">
      <c r="B886" s="25" t="s">
        <v>408</v>
      </c>
      <c r="C886" s="31">
        <v>0</v>
      </c>
      <c r="D886" s="32">
        <v>18</v>
      </c>
      <c r="E886" s="32">
        <v>24</v>
      </c>
      <c r="F886" s="32">
        <v>54</v>
      </c>
      <c r="G886" s="32">
        <v>96</v>
      </c>
    </row>
    <row r="887" spans="2:7">
      <c r="B887" s="25" t="s">
        <v>409</v>
      </c>
      <c r="C887" s="31">
        <v>0</v>
      </c>
      <c r="D887" s="32">
        <v>13</v>
      </c>
      <c r="E887" s="32">
        <v>20</v>
      </c>
      <c r="F887" s="32">
        <v>56</v>
      </c>
      <c r="G887" s="32">
        <v>89</v>
      </c>
    </row>
    <row r="888" spans="2:7">
      <c r="B888" s="25" t="s">
        <v>410</v>
      </c>
      <c r="C888" s="31">
        <v>0</v>
      </c>
      <c r="D888" s="32">
        <v>15</v>
      </c>
      <c r="E888" s="32">
        <v>14</v>
      </c>
      <c r="F888" s="32">
        <v>58</v>
      </c>
      <c r="G888" s="32">
        <v>87</v>
      </c>
    </row>
    <row r="889" spans="2:7">
      <c r="B889" s="25" t="s">
        <v>411</v>
      </c>
      <c r="C889" s="31">
        <v>0</v>
      </c>
      <c r="D889" s="32">
        <v>12</v>
      </c>
      <c r="E889" s="32">
        <v>19</v>
      </c>
      <c r="F889" s="32">
        <v>46</v>
      </c>
      <c r="G889" s="32">
        <v>77</v>
      </c>
    </row>
    <row r="890" spans="2:7">
      <c r="B890" s="25" t="s">
        <v>412</v>
      </c>
      <c r="C890" s="31">
        <v>0</v>
      </c>
      <c r="D890" s="32">
        <v>11</v>
      </c>
      <c r="E890" s="32">
        <v>17</v>
      </c>
      <c r="F890" s="32">
        <v>44</v>
      </c>
      <c r="G890" s="32">
        <v>72</v>
      </c>
    </row>
    <row r="891" spans="2:7">
      <c r="B891" s="25" t="s">
        <v>413</v>
      </c>
      <c r="C891" s="31">
        <v>0</v>
      </c>
      <c r="D891" s="32">
        <v>23</v>
      </c>
      <c r="E891" s="32">
        <v>32</v>
      </c>
      <c r="F891" s="32">
        <v>75</v>
      </c>
      <c r="G891" s="32">
        <v>130</v>
      </c>
    </row>
    <row r="892" spans="2:7">
      <c r="B892" s="25" t="s">
        <v>414</v>
      </c>
      <c r="C892" s="31">
        <v>0</v>
      </c>
      <c r="D892" s="32">
        <v>7</v>
      </c>
      <c r="E892" s="32">
        <v>24</v>
      </c>
      <c r="F892" s="32">
        <v>48</v>
      </c>
      <c r="G892" s="32">
        <v>79</v>
      </c>
    </row>
    <row r="893" spans="2:7">
      <c r="B893" s="25" t="s">
        <v>415</v>
      </c>
      <c r="C893" s="31">
        <v>0</v>
      </c>
      <c r="D893" s="32">
        <v>10</v>
      </c>
      <c r="E893" s="32">
        <v>23</v>
      </c>
      <c r="F893" s="32">
        <v>42</v>
      </c>
      <c r="G893" s="32">
        <v>75</v>
      </c>
    </row>
    <row r="894" spans="2:7">
      <c r="B894" s="25" t="s">
        <v>416</v>
      </c>
      <c r="C894" s="31">
        <v>0</v>
      </c>
      <c r="D894" s="32">
        <v>9</v>
      </c>
      <c r="E894" s="32">
        <v>27</v>
      </c>
      <c r="F894" s="32">
        <v>60</v>
      </c>
      <c r="G894" s="32">
        <v>96</v>
      </c>
    </row>
    <row r="895" spans="2:7">
      <c r="B895" s="25" t="s">
        <v>417</v>
      </c>
      <c r="C895" s="31">
        <v>0</v>
      </c>
      <c r="D895" s="32">
        <v>8</v>
      </c>
      <c r="E895" s="32">
        <v>13</v>
      </c>
      <c r="F895" s="32">
        <v>44</v>
      </c>
      <c r="G895" s="32">
        <v>65</v>
      </c>
    </row>
    <row r="896" spans="2:7">
      <c r="B896" s="25" t="s">
        <v>418</v>
      </c>
      <c r="C896" s="31">
        <v>0</v>
      </c>
      <c r="D896" s="32">
        <v>12</v>
      </c>
      <c r="E896" s="32">
        <v>11</v>
      </c>
      <c r="F896" s="32">
        <v>53</v>
      </c>
      <c r="G896" s="32">
        <v>76</v>
      </c>
    </row>
    <row r="897" spans="2:7">
      <c r="B897" s="25" t="s">
        <v>419</v>
      </c>
      <c r="C897" s="31">
        <v>0</v>
      </c>
      <c r="D897" s="32">
        <v>12</v>
      </c>
      <c r="E897" s="32">
        <v>10</v>
      </c>
      <c r="F897" s="32">
        <v>45</v>
      </c>
      <c r="G897" s="32">
        <v>67</v>
      </c>
    </row>
    <row r="898" spans="2:7">
      <c r="B898" s="25" t="s">
        <v>420</v>
      </c>
      <c r="C898" s="31">
        <v>0</v>
      </c>
      <c r="D898" s="32">
        <v>17</v>
      </c>
      <c r="E898" s="32">
        <v>24</v>
      </c>
      <c r="F898" s="32">
        <v>66</v>
      </c>
      <c r="G898" s="32">
        <v>107</v>
      </c>
    </row>
    <row r="899" spans="2:7">
      <c r="B899" s="25" t="s">
        <v>421</v>
      </c>
      <c r="C899" s="31">
        <v>0</v>
      </c>
      <c r="D899" s="32">
        <v>11</v>
      </c>
      <c r="E899" s="32">
        <v>14</v>
      </c>
      <c r="F899" s="32">
        <v>59</v>
      </c>
      <c r="G899" s="32">
        <v>84</v>
      </c>
    </row>
    <row r="900" spans="2:7">
      <c r="B900" s="25" t="s">
        <v>422</v>
      </c>
      <c r="C900" s="31">
        <v>0</v>
      </c>
      <c r="D900" s="32">
        <v>10</v>
      </c>
      <c r="E900" s="32">
        <v>19</v>
      </c>
      <c r="F900" s="32">
        <v>56</v>
      </c>
      <c r="G900" s="32">
        <v>85</v>
      </c>
    </row>
    <row r="901" spans="2:7">
      <c r="B901" s="25" t="s">
        <v>423</v>
      </c>
      <c r="C901" s="31">
        <v>0</v>
      </c>
      <c r="D901" s="32">
        <v>15</v>
      </c>
      <c r="E901" s="32">
        <v>15</v>
      </c>
      <c r="F901" s="32">
        <v>58</v>
      </c>
      <c r="G901" s="32">
        <v>88</v>
      </c>
    </row>
    <row r="902" spans="2:7">
      <c r="B902" s="25" t="s">
        <v>424</v>
      </c>
      <c r="C902" s="31">
        <v>0</v>
      </c>
      <c r="D902" s="32">
        <v>8</v>
      </c>
      <c r="E902" s="32">
        <v>17</v>
      </c>
      <c r="F902" s="32">
        <v>74</v>
      </c>
      <c r="G902" s="32">
        <v>99</v>
      </c>
    </row>
    <row r="903" spans="2:7">
      <c r="B903" s="25" t="s">
        <v>425</v>
      </c>
      <c r="C903" s="31">
        <v>0</v>
      </c>
      <c r="D903" s="32">
        <v>8</v>
      </c>
      <c r="E903" s="32">
        <v>21</v>
      </c>
      <c r="F903" s="32">
        <v>60</v>
      </c>
      <c r="G903" s="32">
        <v>89</v>
      </c>
    </row>
    <row r="904" spans="2:7">
      <c r="B904" s="25" t="s">
        <v>426</v>
      </c>
      <c r="C904" s="31">
        <v>0</v>
      </c>
      <c r="D904" s="32">
        <v>7</v>
      </c>
      <c r="E904" s="32">
        <v>11</v>
      </c>
      <c r="F904" s="32">
        <v>48</v>
      </c>
      <c r="G904" s="32">
        <v>66</v>
      </c>
    </row>
    <row r="905" spans="2:7">
      <c r="B905" s="25" t="s">
        <v>427</v>
      </c>
      <c r="C905" s="31">
        <v>0</v>
      </c>
      <c r="D905" s="32">
        <v>7</v>
      </c>
      <c r="E905" s="32">
        <v>14</v>
      </c>
      <c r="F905" s="32">
        <v>48</v>
      </c>
      <c r="G905" s="32">
        <v>69</v>
      </c>
    </row>
    <row r="906" spans="2:7">
      <c r="B906" s="25" t="s">
        <v>428</v>
      </c>
      <c r="C906" s="31">
        <v>0</v>
      </c>
      <c r="D906" s="32">
        <v>21</v>
      </c>
      <c r="E906" s="32">
        <v>27</v>
      </c>
      <c r="F906" s="32">
        <v>76</v>
      </c>
      <c r="G906" s="32">
        <v>124</v>
      </c>
    </row>
    <row r="907" spans="2:7">
      <c r="B907" s="25" t="s">
        <v>429</v>
      </c>
      <c r="C907" s="31">
        <v>0</v>
      </c>
      <c r="D907" s="32">
        <v>16</v>
      </c>
      <c r="E907" s="32">
        <v>19</v>
      </c>
      <c r="F907" s="32">
        <v>53</v>
      </c>
      <c r="G907" s="32">
        <v>88</v>
      </c>
    </row>
    <row r="908" spans="2:7">
      <c r="B908" s="25" t="s">
        <v>430</v>
      </c>
      <c r="C908" s="31">
        <v>0</v>
      </c>
      <c r="D908" s="32">
        <v>6</v>
      </c>
      <c r="E908" s="32">
        <v>14</v>
      </c>
      <c r="F908" s="32">
        <v>48</v>
      </c>
      <c r="G908" s="32">
        <v>68</v>
      </c>
    </row>
    <row r="909" spans="2:7">
      <c r="B909" s="25" t="s">
        <v>431</v>
      </c>
      <c r="C909" s="31">
        <v>0</v>
      </c>
      <c r="D909" s="32">
        <v>7</v>
      </c>
      <c r="E909" s="32">
        <v>23</v>
      </c>
      <c r="F909" s="32">
        <v>50</v>
      </c>
      <c r="G909" s="32">
        <v>80</v>
      </c>
    </row>
    <row r="910" spans="2:7">
      <c r="B910" s="25" t="s">
        <v>432</v>
      </c>
      <c r="C910" s="31">
        <v>0</v>
      </c>
      <c r="D910" s="32">
        <v>8</v>
      </c>
      <c r="E910" s="32">
        <v>19</v>
      </c>
      <c r="F910" s="32">
        <v>50</v>
      </c>
      <c r="G910" s="32">
        <v>77</v>
      </c>
    </row>
    <row r="911" spans="2:7">
      <c r="B911" s="25" t="s">
        <v>433</v>
      </c>
      <c r="C911" s="31">
        <v>0</v>
      </c>
      <c r="D911" s="32">
        <v>13</v>
      </c>
      <c r="E911" s="32">
        <v>13</v>
      </c>
      <c r="F911" s="32">
        <v>78</v>
      </c>
      <c r="G911" s="32">
        <v>104</v>
      </c>
    </row>
    <row r="912" spans="2:7">
      <c r="B912" s="25" t="s">
        <v>434</v>
      </c>
      <c r="C912" s="31">
        <v>0</v>
      </c>
      <c r="D912" s="32">
        <v>8</v>
      </c>
      <c r="E912" s="32">
        <v>11</v>
      </c>
      <c r="F912" s="32">
        <v>71</v>
      </c>
      <c r="G912" s="32">
        <v>90</v>
      </c>
    </row>
    <row r="913" spans="2:7">
      <c r="B913" s="25" t="s">
        <v>435</v>
      </c>
      <c r="C913" s="31">
        <v>0</v>
      </c>
      <c r="D913" s="32">
        <v>13</v>
      </c>
      <c r="E913" s="32">
        <v>24</v>
      </c>
      <c r="F913" s="32">
        <v>75</v>
      </c>
      <c r="G913" s="32">
        <v>112</v>
      </c>
    </row>
    <row r="914" spans="2:7">
      <c r="B914" s="25" t="s">
        <v>436</v>
      </c>
      <c r="C914" s="31">
        <v>0</v>
      </c>
      <c r="D914" s="32">
        <v>21</v>
      </c>
      <c r="E914" s="32">
        <v>25</v>
      </c>
      <c r="F914" s="32">
        <v>95</v>
      </c>
      <c r="G914" s="32">
        <v>141</v>
      </c>
    </row>
    <row r="915" spans="2:7">
      <c r="B915" s="25" t="s">
        <v>437</v>
      </c>
      <c r="C915" s="31">
        <v>0</v>
      </c>
      <c r="D915" s="32">
        <v>5</v>
      </c>
      <c r="E915" s="32">
        <v>34</v>
      </c>
      <c r="F915" s="32">
        <v>55</v>
      </c>
      <c r="G915" s="32">
        <v>94</v>
      </c>
    </row>
    <row r="916" spans="2:7">
      <c r="B916" s="25" t="s">
        <v>438</v>
      </c>
      <c r="C916" s="31">
        <v>0</v>
      </c>
      <c r="D916" s="32">
        <v>2</v>
      </c>
      <c r="E916" s="32">
        <v>26</v>
      </c>
      <c r="F916" s="32">
        <v>50</v>
      </c>
      <c r="G916" s="32">
        <v>78</v>
      </c>
    </row>
    <row r="917" spans="2:7">
      <c r="B917" s="25" t="s">
        <v>439</v>
      </c>
      <c r="C917" s="31">
        <v>0</v>
      </c>
      <c r="D917" s="32">
        <v>4</v>
      </c>
      <c r="E917" s="32">
        <v>8</v>
      </c>
      <c r="F917" s="32">
        <v>30</v>
      </c>
      <c r="G917" s="32">
        <v>42</v>
      </c>
    </row>
    <row r="918" spans="2:7">
      <c r="B918" s="25" t="s">
        <v>440</v>
      </c>
      <c r="C918" s="31">
        <v>0</v>
      </c>
      <c r="D918" s="32">
        <v>7</v>
      </c>
      <c r="E918" s="32">
        <v>19</v>
      </c>
      <c r="F918" s="32">
        <v>54</v>
      </c>
      <c r="G918" s="32">
        <v>80</v>
      </c>
    </row>
    <row r="919" spans="2:7">
      <c r="B919" s="25" t="s">
        <v>441</v>
      </c>
      <c r="C919" s="31">
        <v>0</v>
      </c>
      <c r="D919" s="32">
        <v>7</v>
      </c>
      <c r="E919" s="32">
        <v>33</v>
      </c>
      <c r="F919" s="32">
        <v>31</v>
      </c>
      <c r="G919" s="32">
        <v>71</v>
      </c>
    </row>
    <row r="920" spans="2:7">
      <c r="B920" s="25" t="s">
        <v>442</v>
      </c>
      <c r="C920" s="31">
        <v>0</v>
      </c>
      <c r="D920" s="32">
        <v>2</v>
      </c>
      <c r="E920" s="32">
        <v>19</v>
      </c>
      <c r="F920" s="32">
        <v>38</v>
      </c>
      <c r="G920" s="32">
        <v>59</v>
      </c>
    </row>
    <row r="921" spans="2:7">
      <c r="B921" s="25" t="s">
        <v>443</v>
      </c>
      <c r="C921" s="31">
        <v>0</v>
      </c>
      <c r="D921" s="32">
        <v>6</v>
      </c>
      <c r="E921" s="32">
        <v>22</v>
      </c>
      <c r="F921" s="32">
        <v>56</v>
      </c>
      <c r="G921" s="32">
        <v>84</v>
      </c>
    </row>
    <row r="922" spans="2:7">
      <c r="B922" s="25" t="s">
        <v>444</v>
      </c>
      <c r="C922" s="31">
        <v>0</v>
      </c>
      <c r="D922" s="32">
        <v>3</v>
      </c>
      <c r="E922" s="32">
        <v>17</v>
      </c>
      <c r="F922" s="32">
        <v>38</v>
      </c>
      <c r="G922" s="32">
        <v>58</v>
      </c>
    </row>
    <row r="923" spans="2:7">
      <c r="B923" s="25" t="s">
        <v>445</v>
      </c>
      <c r="C923" s="31">
        <v>0</v>
      </c>
      <c r="D923" s="32" t="e">
        <f>#REF!</f>
        <v>#REF!</v>
      </c>
      <c r="E923" s="32" t="e">
        <f>#REF!</f>
        <v>#REF!</v>
      </c>
      <c r="F923" s="32" t="e">
        <f>#REF!</f>
        <v>#REF!</v>
      </c>
      <c r="G923" s="32" t="e">
        <f>#REF!</f>
        <v>#REF!</v>
      </c>
    </row>
    <row r="924" spans="2:7">
      <c r="B924" s="25" t="s">
        <v>446</v>
      </c>
      <c r="C924" s="31">
        <v>0</v>
      </c>
      <c r="D924" s="32">
        <v>5</v>
      </c>
      <c r="E924" s="32">
        <v>17</v>
      </c>
      <c r="F924" s="32">
        <v>37</v>
      </c>
      <c r="G924" s="32">
        <v>59</v>
      </c>
    </row>
    <row r="925" spans="2:7">
      <c r="B925" s="25" t="s">
        <v>447</v>
      </c>
      <c r="C925" s="31">
        <v>0</v>
      </c>
      <c r="D925" s="32">
        <v>0</v>
      </c>
      <c r="E925" s="32">
        <v>9</v>
      </c>
      <c r="F925" s="32">
        <v>37</v>
      </c>
      <c r="G925" s="32">
        <v>46</v>
      </c>
    </row>
    <row r="926" spans="2:7">
      <c r="B926" s="25" t="s">
        <v>448</v>
      </c>
      <c r="C926" s="31">
        <v>0</v>
      </c>
      <c r="D926" s="32">
        <v>1</v>
      </c>
      <c r="E926" s="32">
        <v>5</v>
      </c>
      <c r="F926" s="32">
        <v>25</v>
      </c>
      <c r="G926" s="32">
        <v>31</v>
      </c>
    </row>
    <row r="927" spans="2:7">
      <c r="B927" s="25" t="s">
        <v>449</v>
      </c>
      <c r="C927" s="31">
        <v>0</v>
      </c>
      <c r="D927" s="32">
        <v>6</v>
      </c>
      <c r="E927" s="32">
        <v>9</v>
      </c>
      <c r="F927" s="32">
        <v>43</v>
      </c>
      <c r="G927" s="32">
        <v>58</v>
      </c>
    </row>
    <row r="928" spans="2:7">
      <c r="B928" s="25" t="s">
        <v>450</v>
      </c>
      <c r="C928" s="31">
        <v>0</v>
      </c>
      <c r="D928" s="32">
        <v>1</v>
      </c>
      <c r="E928" s="32">
        <v>4</v>
      </c>
      <c r="F928" s="32">
        <v>29</v>
      </c>
      <c r="G928" s="32">
        <v>58</v>
      </c>
    </row>
    <row r="929" spans="2:7">
      <c r="B929" s="25" t="s">
        <v>451</v>
      </c>
      <c r="C929" s="31">
        <v>0</v>
      </c>
      <c r="D929" s="32">
        <v>2</v>
      </c>
      <c r="E929" s="32">
        <v>11</v>
      </c>
      <c r="F929" s="32">
        <v>45</v>
      </c>
      <c r="G929" s="32">
        <v>58</v>
      </c>
    </row>
    <row r="930" spans="2:7">
      <c r="B930" s="25" t="s">
        <v>452</v>
      </c>
      <c r="C930" s="31">
        <v>0</v>
      </c>
      <c r="D930" s="32">
        <v>0</v>
      </c>
      <c r="E930" s="32">
        <v>4</v>
      </c>
      <c r="F930" s="32">
        <v>33</v>
      </c>
      <c r="G930" s="32">
        <v>37</v>
      </c>
    </row>
    <row r="931" spans="2:7">
      <c r="B931" s="25" t="s">
        <v>453</v>
      </c>
      <c r="C931" s="31">
        <v>0</v>
      </c>
      <c r="D931" s="32">
        <v>0</v>
      </c>
      <c r="E931" s="32">
        <v>6</v>
      </c>
      <c r="F931" s="32">
        <v>41</v>
      </c>
      <c r="G931" s="32">
        <v>47</v>
      </c>
    </row>
    <row r="932" spans="2:7">
      <c r="B932" s="25" t="s">
        <v>454</v>
      </c>
      <c r="C932" s="31">
        <v>0</v>
      </c>
      <c r="D932" s="32">
        <v>0</v>
      </c>
      <c r="E932" s="32">
        <v>6</v>
      </c>
      <c r="F932" s="32">
        <v>38</v>
      </c>
      <c r="G932" s="32">
        <v>44</v>
      </c>
    </row>
    <row r="933" spans="2:7">
      <c r="B933" s="25" t="s">
        <v>455</v>
      </c>
      <c r="C933" s="31">
        <v>0</v>
      </c>
      <c r="D933" s="32">
        <v>0</v>
      </c>
      <c r="E933" s="32">
        <v>9</v>
      </c>
      <c r="F933" s="32">
        <v>48</v>
      </c>
      <c r="G933" s="32">
        <v>57</v>
      </c>
    </row>
    <row r="934" spans="2:7">
      <c r="B934" s="25" t="s">
        <v>456</v>
      </c>
      <c r="C934" s="31">
        <v>0</v>
      </c>
      <c r="D934" s="32">
        <v>0</v>
      </c>
      <c r="E934" s="32">
        <v>10</v>
      </c>
      <c r="F934" s="32">
        <v>85</v>
      </c>
      <c r="G934" s="32">
        <v>95</v>
      </c>
    </row>
    <row r="935" spans="2:7">
      <c r="B935" s="25" t="s">
        <v>457</v>
      </c>
      <c r="C935" s="31">
        <v>0</v>
      </c>
      <c r="D935" s="32">
        <v>0</v>
      </c>
      <c r="E935" s="32">
        <v>13</v>
      </c>
      <c r="F935" s="32">
        <v>85</v>
      </c>
      <c r="G935" s="32">
        <v>98</v>
      </c>
    </row>
    <row r="936" spans="2:7">
      <c r="B936" s="25" t="s">
        <v>458</v>
      </c>
      <c r="C936" s="31">
        <v>0</v>
      </c>
      <c r="D936" s="32">
        <v>4</v>
      </c>
      <c r="E936" s="32">
        <v>21</v>
      </c>
      <c r="F936" s="32">
        <v>47</v>
      </c>
      <c r="G936" s="32">
        <v>72</v>
      </c>
    </row>
    <row r="937" spans="2:7">
      <c r="B937" s="25" t="s">
        <v>459</v>
      </c>
      <c r="C937" s="31">
        <v>0</v>
      </c>
      <c r="D937" s="32">
        <v>2</v>
      </c>
      <c r="E937" s="32">
        <v>15</v>
      </c>
      <c r="F937" s="32">
        <v>71</v>
      </c>
      <c r="G937" s="32">
        <v>88</v>
      </c>
    </row>
    <row r="938" spans="2:7">
      <c r="B938" s="25" t="s">
        <v>460</v>
      </c>
      <c r="C938" s="31">
        <v>0</v>
      </c>
      <c r="D938" s="32">
        <v>1</v>
      </c>
      <c r="E938" s="32">
        <v>15</v>
      </c>
      <c r="F938" s="32">
        <v>69</v>
      </c>
      <c r="G938" s="32">
        <v>85</v>
      </c>
    </row>
    <row r="939" spans="2:7">
      <c r="B939" s="25" t="s">
        <v>461</v>
      </c>
      <c r="C939" s="31">
        <v>0</v>
      </c>
      <c r="D939" s="32">
        <v>3</v>
      </c>
      <c r="E939" s="32">
        <v>14</v>
      </c>
      <c r="F939" s="32">
        <v>70</v>
      </c>
      <c r="G939" s="32">
        <v>87</v>
      </c>
    </row>
    <row r="940" spans="2:7">
      <c r="B940" s="25" t="s">
        <v>462</v>
      </c>
      <c r="C940" s="31">
        <v>0</v>
      </c>
      <c r="D940" s="32">
        <v>1</v>
      </c>
      <c r="E940" s="32">
        <v>11</v>
      </c>
      <c r="F940" s="32">
        <v>73</v>
      </c>
      <c r="G940" s="32">
        <v>85</v>
      </c>
    </row>
    <row r="941" spans="2:7">
      <c r="B941" s="25" t="s">
        <v>463</v>
      </c>
      <c r="C941" s="31">
        <v>0</v>
      </c>
      <c r="D941" s="32">
        <v>1</v>
      </c>
      <c r="E941" s="32">
        <v>10</v>
      </c>
      <c r="F941" s="32">
        <v>76</v>
      </c>
      <c r="G941" s="32">
        <v>87</v>
      </c>
    </row>
    <row r="942" spans="2:7">
      <c r="B942" s="25" t="s">
        <v>464</v>
      </c>
      <c r="C942" s="31">
        <v>0</v>
      </c>
      <c r="D942" s="32">
        <v>6</v>
      </c>
      <c r="E942" s="32">
        <v>24</v>
      </c>
      <c r="F942" s="32">
        <v>99</v>
      </c>
      <c r="G942" s="32">
        <v>129</v>
      </c>
    </row>
    <row r="943" spans="2:7">
      <c r="B943" s="25" t="s">
        <v>465</v>
      </c>
      <c r="C943" s="31">
        <v>0</v>
      </c>
      <c r="D943" s="32">
        <v>3</v>
      </c>
      <c r="E943" s="32">
        <v>20</v>
      </c>
      <c r="F943" s="32">
        <v>78</v>
      </c>
      <c r="G943" s="32">
        <v>101</v>
      </c>
    </row>
    <row r="944" spans="2:7">
      <c r="B944" s="25" t="s">
        <v>466</v>
      </c>
      <c r="C944" s="31">
        <v>0</v>
      </c>
      <c r="D944" s="32">
        <v>1</v>
      </c>
      <c r="E944" s="32">
        <v>20</v>
      </c>
      <c r="F944" s="32">
        <v>48</v>
      </c>
      <c r="G944" s="32">
        <v>69</v>
      </c>
    </row>
    <row r="945" spans="2:7">
      <c r="B945" s="25" t="s">
        <v>467</v>
      </c>
      <c r="C945" s="31">
        <v>0</v>
      </c>
      <c r="D945" s="32">
        <v>3</v>
      </c>
      <c r="E945" s="32">
        <v>15</v>
      </c>
      <c r="F945" s="32">
        <v>72</v>
      </c>
      <c r="G945" s="32">
        <v>90</v>
      </c>
    </row>
    <row r="946" spans="2:7">
      <c r="B946" s="25" t="s">
        <v>468</v>
      </c>
      <c r="C946" s="31">
        <v>0</v>
      </c>
      <c r="D946" s="32">
        <v>5</v>
      </c>
      <c r="E946" s="32">
        <v>8</v>
      </c>
      <c r="F946" s="32">
        <v>78</v>
      </c>
      <c r="G946" s="32">
        <v>91</v>
      </c>
    </row>
    <row r="947" spans="2:7">
      <c r="B947" s="25" t="s">
        <v>469</v>
      </c>
      <c r="C947" s="31">
        <v>0</v>
      </c>
      <c r="D947" s="32">
        <v>6</v>
      </c>
      <c r="E947" s="32">
        <v>13</v>
      </c>
      <c r="F947" s="32">
        <v>74</v>
      </c>
      <c r="G947" s="32">
        <v>93</v>
      </c>
    </row>
    <row r="948" spans="2:7">
      <c r="B948" s="25" t="s">
        <v>470</v>
      </c>
      <c r="C948" s="31">
        <v>0</v>
      </c>
      <c r="D948" s="32">
        <v>5</v>
      </c>
      <c r="E948" s="32">
        <v>18</v>
      </c>
      <c r="F948" s="32">
        <v>75</v>
      </c>
      <c r="G948" s="32">
        <v>98</v>
      </c>
    </row>
    <row r="949" spans="2:7">
      <c r="B949" s="25" t="s">
        <v>471</v>
      </c>
      <c r="C949" s="31">
        <v>0</v>
      </c>
      <c r="D949" s="32">
        <v>5</v>
      </c>
      <c r="E949" s="32">
        <v>22</v>
      </c>
      <c r="F949" s="32">
        <v>84</v>
      </c>
      <c r="G949" s="32">
        <v>111</v>
      </c>
    </row>
    <row r="950" spans="2:7">
      <c r="B950" s="25" t="s">
        <v>472</v>
      </c>
      <c r="C950" s="31">
        <v>0</v>
      </c>
      <c r="D950" s="32">
        <v>6</v>
      </c>
      <c r="E950" s="32">
        <v>17</v>
      </c>
      <c r="F950" s="32">
        <v>56</v>
      </c>
      <c r="G950" s="32">
        <v>79</v>
      </c>
    </row>
    <row r="951" spans="2:7">
      <c r="B951" s="25" t="s">
        <v>473</v>
      </c>
      <c r="C951" s="31">
        <v>0</v>
      </c>
      <c r="D951" s="32">
        <v>3</v>
      </c>
      <c r="E951" s="32">
        <v>21</v>
      </c>
      <c r="F951" s="32">
        <v>73</v>
      </c>
      <c r="G951" s="32">
        <v>97</v>
      </c>
    </row>
    <row r="952" spans="2:7">
      <c r="B952" s="25" t="s">
        <v>474</v>
      </c>
      <c r="C952" s="31">
        <v>0</v>
      </c>
      <c r="D952" s="32">
        <v>2</v>
      </c>
      <c r="E952" s="32">
        <v>21</v>
      </c>
      <c r="F952" s="32">
        <v>66</v>
      </c>
      <c r="G952" s="32">
        <v>89</v>
      </c>
    </row>
    <row r="953" spans="2:7">
      <c r="B953" s="25" t="s">
        <v>475</v>
      </c>
      <c r="C953" s="31">
        <v>0</v>
      </c>
      <c r="D953" s="32">
        <v>3</v>
      </c>
      <c r="E953" s="32">
        <v>17</v>
      </c>
      <c r="F953" s="32">
        <v>64</v>
      </c>
      <c r="G953" s="32">
        <v>84</v>
      </c>
    </row>
    <row r="954" spans="2:7">
      <c r="B954" s="25" t="s">
        <v>476</v>
      </c>
      <c r="C954" s="31">
        <v>0</v>
      </c>
      <c r="D954" s="32">
        <v>6</v>
      </c>
      <c r="E954" s="32">
        <v>15</v>
      </c>
      <c r="F954" s="32">
        <v>61</v>
      </c>
      <c r="G954" s="32">
        <v>82</v>
      </c>
    </row>
    <row r="955" spans="2:7">
      <c r="B955" s="25" t="s">
        <v>477</v>
      </c>
      <c r="C955" s="31">
        <v>0</v>
      </c>
      <c r="D955" s="32">
        <v>1</v>
      </c>
      <c r="E955" s="32">
        <v>15</v>
      </c>
      <c r="F955" s="32">
        <v>59</v>
      </c>
      <c r="G955" s="32">
        <v>75</v>
      </c>
    </row>
    <row r="956" spans="2:7">
      <c r="B956" s="25" t="s">
        <v>478</v>
      </c>
      <c r="C956" s="31">
        <v>0</v>
      </c>
      <c r="D956" s="32">
        <v>3</v>
      </c>
      <c r="E956" s="32">
        <v>20</v>
      </c>
      <c r="F956" s="32">
        <v>57</v>
      </c>
      <c r="G956" s="32">
        <v>80</v>
      </c>
    </row>
    <row r="957" spans="2:7">
      <c r="B957" s="25" t="s">
        <v>479</v>
      </c>
      <c r="C957" s="31">
        <v>0</v>
      </c>
      <c r="D957" s="32">
        <v>6</v>
      </c>
      <c r="E957" s="32">
        <v>17</v>
      </c>
      <c r="F957" s="32">
        <v>69</v>
      </c>
      <c r="G957" s="32">
        <v>92</v>
      </c>
    </row>
    <row r="958" spans="2:7">
      <c r="B958" s="25" t="s">
        <v>480</v>
      </c>
      <c r="C958" s="31">
        <v>0</v>
      </c>
      <c r="D958" s="32">
        <v>4</v>
      </c>
      <c r="E958" s="32">
        <v>11</v>
      </c>
      <c r="F958" s="32">
        <v>68</v>
      </c>
      <c r="G958" s="32">
        <v>83</v>
      </c>
    </row>
    <row r="959" spans="2:7">
      <c r="B959" s="25" t="s">
        <v>481</v>
      </c>
      <c r="C959" s="31">
        <v>0</v>
      </c>
      <c r="D959" s="32">
        <v>1</v>
      </c>
      <c r="E959" s="32">
        <v>9</v>
      </c>
      <c r="F959" s="32">
        <v>63</v>
      </c>
      <c r="G959" s="32">
        <v>73</v>
      </c>
    </row>
    <row r="960" spans="2:7">
      <c r="B960" s="25" t="s">
        <v>482</v>
      </c>
      <c r="C960" s="31">
        <v>0</v>
      </c>
      <c r="D960" s="32">
        <v>3</v>
      </c>
      <c r="E960" s="32">
        <v>19</v>
      </c>
      <c r="F960" s="32">
        <v>76</v>
      </c>
      <c r="G960" s="32">
        <v>98</v>
      </c>
    </row>
    <row r="961" spans="2:7">
      <c r="B961" s="25" t="s">
        <v>483</v>
      </c>
      <c r="C961" s="31">
        <v>0</v>
      </c>
      <c r="D961" s="32">
        <v>3</v>
      </c>
      <c r="E961" s="32">
        <v>26</v>
      </c>
      <c r="F961" s="32">
        <v>62</v>
      </c>
      <c r="G961" s="32">
        <v>91</v>
      </c>
    </row>
    <row r="962" spans="2:7">
      <c r="B962" s="25" t="s">
        <v>484</v>
      </c>
      <c r="C962" s="31">
        <v>0</v>
      </c>
      <c r="D962" s="32">
        <v>3</v>
      </c>
      <c r="E962" s="32">
        <v>19</v>
      </c>
      <c r="F962" s="32">
        <v>62</v>
      </c>
      <c r="G962" s="32">
        <v>84</v>
      </c>
    </row>
    <row r="963" spans="2:7">
      <c r="B963" s="25" t="s">
        <v>485</v>
      </c>
      <c r="C963" s="31">
        <v>0</v>
      </c>
      <c r="D963" s="32">
        <v>2</v>
      </c>
      <c r="E963" s="32">
        <v>9</v>
      </c>
      <c r="F963" s="32">
        <v>49</v>
      </c>
      <c r="G963" s="32">
        <v>60</v>
      </c>
    </row>
    <row r="964" spans="2:7">
      <c r="B964" s="25" t="s">
        <v>486</v>
      </c>
      <c r="C964" s="31">
        <v>0</v>
      </c>
      <c r="D964" s="32">
        <v>2</v>
      </c>
      <c r="E964" s="32">
        <v>9</v>
      </c>
      <c r="F964" s="32">
        <v>49</v>
      </c>
      <c r="G964" s="32">
        <v>60</v>
      </c>
    </row>
    <row r="965" spans="2:7">
      <c r="B965" s="25" t="s">
        <v>487</v>
      </c>
      <c r="C965" s="31">
        <v>0</v>
      </c>
      <c r="D965" s="32">
        <v>2</v>
      </c>
      <c r="E965" s="32">
        <v>9</v>
      </c>
      <c r="F965" s="32">
        <v>49</v>
      </c>
      <c r="G965" s="32">
        <v>60</v>
      </c>
    </row>
    <row r="966" spans="2:7">
      <c r="B966" s="25" t="s">
        <v>488</v>
      </c>
      <c r="C966" s="31">
        <v>0</v>
      </c>
      <c r="D966" s="32">
        <v>22</v>
      </c>
      <c r="E966" s="32">
        <v>26</v>
      </c>
      <c r="F966" s="32">
        <v>75</v>
      </c>
      <c r="G966" s="32">
        <v>110</v>
      </c>
    </row>
    <row r="967" spans="2:7">
      <c r="B967" s="25" t="s">
        <v>489</v>
      </c>
      <c r="C967" s="31">
        <v>0</v>
      </c>
      <c r="D967" s="32">
        <v>13</v>
      </c>
      <c r="E967" s="32">
        <v>28</v>
      </c>
      <c r="F967" s="32">
        <v>85</v>
      </c>
      <c r="G967" s="32">
        <v>118</v>
      </c>
    </row>
    <row r="968" spans="2:7">
      <c r="B968" s="25" t="s">
        <v>490</v>
      </c>
      <c r="C968" s="31">
        <v>0</v>
      </c>
      <c r="D968" s="32">
        <v>36</v>
      </c>
      <c r="E968" s="32">
        <v>35</v>
      </c>
      <c r="F968" s="32">
        <v>71</v>
      </c>
      <c r="G968" s="32">
        <v>134</v>
      </c>
    </row>
    <row r="969" spans="2:7">
      <c r="B969" s="25" t="s">
        <v>491</v>
      </c>
      <c r="C969" s="31">
        <v>0</v>
      </c>
      <c r="D969" s="32">
        <v>20</v>
      </c>
      <c r="E969" s="32">
        <v>27</v>
      </c>
      <c r="F969" s="32">
        <v>82</v>
      </c>
      <c r="G969" s="32">
        <v>120</v>
      </c>
    </row>
    <row r="970" spans="2:7">
      <c r="B970" s="25" t="s">
        <v>492</v>
      </c>
      <c r="C970" s="31">
        <v>0</v>
      </c>
      <c r="D970" s="32">
        <v>25</v>
      </c>
      <c r="E970" s="32">
        <v>27</v>
      </c>
      <c r="F970" s="32">
        <v>64</v>
      </c>
      <c r="G970" s="32">
        <v>116</v>
      </c>
    </row>
    <row r="971" spans="2:7">
      <c r="B971" s="25" t="s">
        <v>493</v>
      </c>
      <c r="C971" s="31">
        <v>0</v>
      </c>
      <c r="D971" s="32">
        <v>13</v>
      </c>
      <c r="E971" s="32">
        <v>19</v>
      </c>
      <c r="F971" s="32">
        <v>43</v>
      </c>
      <c r="G971" s="32">
        <v>73</v>
      </c>
    </row>
    <row r="972" spans="2:7">
      <c r="B972" s="25" t="s">
        <v>494</v>
      </c>
      <c r="C972" s="31">
        <v>0</v>
      </c>
      <c r="D972" s="32">
        <v>20</v>
      </c>
      <c r="E972" s="32">
        <v>29</v>
      </c>
      <c r="F972" s="32">
        <v>66</v>
      </c>
      <c r="G972" s="32">
        <v>112</v>
      </c>
    </row>
    <row r="973" spans="2:7">
      <c r="B973" s="25" t="s">
        <v>495</v>
      </c>
      <c r="C973" s="31">
        <v>0</v>
      </c>
      <c r="D973" s="32">
        <v>24</v>
      </c>
      <c r="E973" s="32">
        <v>23</v>
      </c>
      <c r="F973" s="32">
        <v>53</v>
      </c>
      <c r="G973" s="32">
        <v>94</v>
      </c>
    </row>
    <row r="974" spans="2:7">
      <c r="B974" s="25" t="s">
        <v>496</v>
      </c>
      <c r="C974" s="31">
        <v>0</v>
      </c>
      <c r="D974" s="32">
        <v>7</v>
      </c>
      <c r="E974" s="32">
        <v>18</v>
      </c>
      <c r="F974" s="32">
        <v>33</v>
      </c>
      <c r="G974" s="32">
        <v>58</v>
      </c>
    </row>
    <row r="975" spans="2:7">
      <c r="B975" s="25" t="s">
        <v>497</v>
      </c>
      <c r="C975" s="31">
        <v>0</v>
      </c>
      <c r="D975" s="32">
        <v>14</v>
      </c>
      <c r="E975" s="32">
        <v>25</v>
      </c>
      <c r="F975" s="32">
        <v>64</v>
      </c>
      <c r="G975" s="32">
        <v>100</v>
      </c>
    </row>
    <row r="976" spans="2:7">
      <c r="B976" s="25" t="s">
        <v>498</v>
      </c>
      <c r="C976" s="31">
        <v>0</v>
      </c>
      <c r="D976" s="32">
        <v>19</v>
      </c>
      <c r="E976" s="32">
        <v>40</v>
      </c>
      <c r="F976" s="32">
        <v>56</v>
      </c>
      <c r="G976" s="32">
        <v>107</v>
      </c>
    </row>
    <row r="977" spans="2:7">
      <c r="B977" s="25" t="s">
        <v>499</v>
      </c>
      <c r="C977" s="31">
        <v>0</v>
      </c>
      <c r="D977" s="32">
        <v>38</v>
      </c>
      <c r="E977" s="32">
        <v>23</v>
      </c>
      <c r="F977" s="32">
        <v>50</v>
      </c>
      <c r="G977" s="32">
        <v>106</v>
      </c>
    </row>
    <row r="978" spans="2:7">
      <c r="B978" s="25" t="s">
        <v>500</v>
      </c>
      <c r="C978" s="31">
        <v>0</v>
      </c>
      <c r="D978" s="32">
        <v>47</v>
      </c>
      <c r="E978" s="32">
        <v>17</v>
      </c>
      <c r="F978" s="32">
        <v>41</v>
      </c>
      <c r="G978" s="32">
        <v>101</v>
      </c>
    </row>
    <row r="979" spans="2:7">
      <c r="B979" s="25" t="s">
        <v>501</v>
      </c>
      <c r="C979" s="31">
        <v>0</v>
      </c>
      <c r="D979" s="32">
        <v>32</v>
      </c>
      <c r="E979" s="32">
        <v>21</v>
      </c>
      <c r="F979" s="32">
        <v>61</v>
      </c>
      <c r="G979" s="32">
        <v>108</v>
      </c>
    </row>
    <row r="980" spans="2:7">
      <c r="B980" s="25" t="s">
        <v>502</v>
      </c>
      <c r="C980" s="31">
        <v>0</v>
      </c>
      <c r="D980" s="32">
        <v>31</v>
      </c>
      <c r="E980" s="32">
        <v>16</v>
      </c>
      <c r="F980" s="32">
        <v>74</v>
      </c>
      <c r="G980" s="32">
        <v>115</v>
      </c>
    </row>
    <row r="981" spans="2:7">
      <c r="B981" s="25" t="s">
        <v>503</v>
      </c>
      <c r="C981" s="31">
        <v>0</v>
      </c>
      <c r="D981" s="32">
        <v>31</v>
      </c>
      <c r="E981" s="32">
        <v>16</v>
      </c>
      <c r="F981" s="32">
        <v>74</v>
      </c>
      <c r="G981" s="32">
        <v>115</v>
      </c>
    </row>
    <row r="982" spans="2:7">
      <c r="B982" s="25" t="s">
        <v>504</v>
      </c>
      <c r="C982" s="31">
        <v>0</v>
      </c>
      <c r="D982" s="32">
        <v>18</v>
      </c>
      <c r="E982" s="32">
        <v>12</v>
      </c>
      <c r="F982" s="32">
        <v>52</v>
      </c>
      <c r="G982" s="32">
        <v>82</v>
      </c>
    </row>
    <row r="983" spans="2:7">
      <c r="B983" s="25" t="s">
        <v>505</v>
      </c>
      <c r="C983" s="31">
        <v>0</v>
      </c>
      <c r="D983" s="32">
        <v>8</v>
      </c>
      <c r="E983" s="32">
        <v>5</v>
      </c>
      <c r="F983" s="32">
        <v>59</v>
      </c>
      <c r="G983" s="32">
        <v>72</v>
      </c>
    </row>
    <row r="984" spans="2:7">
      <c r="B984" s="25" t="s">
        <v>506</v>
      </c>
      <c r="C984" s="31">
        <v>0</v>
      </c>
      <c r="D984" s="32">
        <v>11</v>
      </c>
      <c r="E984" s="32">
        <v>8</v>
      </c>
      <c r="F984" s="32">
        <v>44</v>
      </c>
      <c r="G984" s="32">
        <v>63</v>
      </c>
    </row>
    <row r="985" spans="2:7" ht="12" customHeight="1">
      <c r="B985" s="25" t="s">
        <v>507</v>
      </c>
      <c r="C985" s="31">
        <v>0</v>
      </c>
      <c r="D985" s="32">
        <v>10</v>
      </c>
      <c r="E985" s="32">
        <v>11</v>
      </c>
      <c r="F985" s="32">
        <v>55</v>
      </c>
      <c r="G985" s="32">
        <v>76</v>
      </c>
    </row>
    <row r="986" spans="2:7" ht="12" customHeight="1">
      <c r="B986" s="25" t="s">
        <v>508</v>
      </c>
      <c r="C986" s="31">
        <v>0</v>
      </c>
      <c r="D986" s="32">
        <f>D234</f>
        <v>6</v>
      </c>
      <c r="E986" s="32">
        <f>E234</f>
        <v>11</v>
      </c>
      <c r="F986" s="32">
        <f>F234</f>
        <v>35</v>
      </c>
      <c r="G986" s="32">
        <f>G234</f>
        <v>54</v>
      </c>
    </row>
    <row r="987" spans="2:7" ht="12" customHeight="1">
      <c r="B987" s="25" t="s">
        <v>509</v>
      </c>
      <c r="C987" s="31">
        <v>0</v>
      </c>
      <c r="D987" s="32">
        <v>5</v>
      </c>
      <c r="E987" s="32">
        <v>9</v>
      </c>
      <c r="F987" s="32">
        <v>43</v>
      </c>
      <c r="G987" s="32">
        <v>57</v>
      </c>
    </row>
    <row r="988" spans="2:7" ht="12" customHeight="1">
      <c r="B988" s="25" t="s">
        <v>510</v>
      </c>
      <c r="C988" s="31">
        <v>0</v>
      </c>
      <c r="D988" s="32">
        <v>12</v>
      </c>
      <c r="E988" s="32">
        <v>11</v>
      </c>
      <c r="F988" s="32">
        <v>51</v>
      </c>
      <c r="G988" s="32">
        <v>74</v>
      </c>
    </row>
    <row r="989" spans="2:7" ht="12" customHeight="1">
      <c r="B989" s="25" t="s">
        <v>961</v>
      </c>
      <c r="C989" s="31">
        <v>0</v>
      </c>
      <c r="D989" s="90">
        <v>10</v>
      </c>
      <c r="E989" s="90">
        <v>13</v>
      </c>
      <c r="F989" s="90">
        <v>48</v>
      </c>
      <c r="G989" s="90">
        <v>71</v>
      </c>
    </row>
    <row r="990" spans="2:7" ht="12" customHeight="1">
      <c r="B990" s="25" t="s">
        <v>963</v>
      </c>
      <c r="C990" s="31">
        <v>0</v>
      </c>
      <c r="D990" s="90">
        <v>12</v>
      </c>
      <c r="E990" s="90">
        <v>20</v>
      </c>
      <c r="F990" s="90">
        <v>68</v>
      </c>
      <c r="G990" s="90">
        <v>98</v>
      </c>
    </row>
    <row r="991" spans="2:7" ht="12" customHeight="1">
      <c r="B991" s="25" t="s">
        <v>965</v>
      </c>
      <c r="C991" s="31">
        <v>0</v>
      </c>
      <c r="D991" s="90">
        <v>9</v>
      </c>
      <c r="E991" s="90">
        <v>17</v>
      </c>
      <c r="F991" s="90">
        <v>50</v>
      </c>
      <c r="G991" s="90">
        <v>74</v>
      </c>
    </row>
    <row r="992" spans="2:7" ht="12" customHeight="1">
      <c r="B992" s="25" t="s">
        <v>967</v>
      </c>
      <c r="C992" s="31">
        <v>0</v>
      </c>
      <c r="D992" s="90">
        <v>11</v>
      </c>
      <c r="E992" s="90">
        <v>7</v>
      </c>
      <c r="F992" s="90">
        <v>44</v>
      </c>
      <c r="G992" s="90">
        <v>60</v>
      </c>
    </row>
    <row r="993" spans="2:7" ht="12" customHeight="1">
      <c r="B993" s="25" t="s">
        <v>970</v>
      </c>
      <c r="C993" s="31">
        <v>0</v>
      </c>
      <c r="D993" s="90">
        <v>2</v>
      </c>
      <c r="E993" s="90">
        <v>0</v>
      </c>
      <c r="F993" s="90">
        <v>35</v>
      </c>
      <c r="G993" s="90">
        <v>35</v>
      </c>
    </row>
    <row r="994" spans="2:7" ht="12" customHeight="1">
      <c r="B994" s="25" t="s">
        <v>972</v>
      </c>
      <c r="C994" s="31">
        <v>0</v>
      </c>
      <c r="D994" s="90">
        <v>2</v>
      </c>
      <c r="E994" s="90">
        <v>6</v>
      </c>
      <c r="F994" s="90">
        <v>73</v>
      </c>
      <c r="G994" s="90">
        <v>79</v>
      </c>
    </row>
    <row r="995" spans="2:7" ht="12" customHeight="1">
      <c r="B995" s="25" t="s">
        <v>973</v>
      </c>
      <c r="C995" s="31">
        <v>0</v>
      </c>
      <c r="D995" s="90">
        <v>5</v>
      </c>
      <c r="E995" s="90">
        <v>5</v>
      </c>
      <c r="F995" s="90">
        <v>59</v>
      </c>
      <c r="G995" s="90">
        <v>67</v>
      </c>
    </row>
    <row r="996" spans="2:7" ht="12" customHeight="1">
      <c r="B996" s="25" t="s">
        <v>976</v>
      </c>
      <c r="C996" s="31">
        <v>0</v>
      </c>
      <c r="D996" s="90">
        <v>8</v>
      </c>
      <c r="E996" s="90">
        <v>12</v>
      </c>
      <c r="F996" s="90">
        <v>50</v>
      </c>
      <c r="G996" s="90">
        <v>68</v>
      </c>
    </row>
    <row r="997" spans="2:7" ht="12" customHeight="1">
      <c r="B997" s="25" t="s">
        <v>979</v>
      </c>
      <c r="C997" s="31">
        <v>0</v>
      </c>
      <c r="D997" s="90">
        <v>4</v>
      </c>
      <c r="E997" s="90">
        <v>14</v>
      </c>
      <c r="F997" s="90">
        <v>43</v>
      </c>
      <c r="G997" s="90">
        <v>60</v>
      </c>
    </row>
    <row r="998" spans="2:7" ht="12" customHeight="1">
      <c r="B998" s="25" t="s">
        <v>981</v>
      </c>
      <c r="C998" s="31">
        <v>0</v>
      </c>
      <c r="D998" s="90">
        <v>6</v>
      </c>
      <c r="E998" s="90">
        <v>7</v>
      </c>
      <c r="F998" s="90">
        <v>50</v>
      </c>
      <c r="G998" s="90">
        <v>62</v>
      </c>
    </row>
    <row r="999" spans="2:7" ht="12" customHeight="1">
      <c r="B999" s="25" t="s">
        <v>984</v>
      </c>
      <c r="C999" s="31">
        <v>0</v>
      </c>
      <c r="D999" s="90">
        <v>3</v>
      </c>
      <c r="E999" s="90">
        <v>16</v>
      </c>
      <c r="F999" s="90">
        <v>66</v>
      </c>
      <c r="G999" s="90">
        <v>83</v>
      </c>
    </row>
    <row r="1000" spans="2:7" ht="12" customHeight="1">
      <c r="B1000" s="25" t="s">
        <v>986</v>
      </c>
      <c r="C1000" s="31">
        <v>0</v>
      </c>
      <c r="D1000" s="90">
        <v>2</v>
      </c>
      <c r="E1000" s="90">
        <v>14</v>
      </c>
      <c r="F1000" s="90">
        <v>74</v>
      </c>
      <c r="G1000" s="90">
        <v>88</v>
      </c>
    </row>
    <row r="1001" spans="2:7" ht="12" customHeight="1">
      <c r="B1001" s="25" t="s">
        <v>988</v>
      </c>
      <c r="C1001" s="31">
        <v>0</v>
      </c>
      <c r="D1001" s="90">
        <v>3</v>
      </c>
      <c r="E1001" s="90">
        <v>16</v>
      </c>
      <c r="F1001" s="90">
        <v>66</v>
      </c>
      <c r="G1001" s="90">
        <v>83</v>
      </c>
    </row>
    <row r="1002" spans="2:7" ht="12" customHeight="1">
      <c r="B1002" s="25" t="s">
        <v>990</v>
      </c>
      <c r="C1002" s="31">
        <v>0</v>
      </c>
      <c r="D1002" s="90">
        <v>0</v>
      </c>
      <c r="E1002" s="90">
        <v>8</v>
      </c>
      <c r="F1002" s="90">
        <v>78</v>
      </c>
      <c r="G1002" s="90">
        <v>86</v>
      </c>
    </row>
    <row r="1003" spans="2:7" ht="12" customHeight="1">
      <c r="B1003" s="25" t="s">
        <v>991</v>
      </c>
      <c r="C1003" s="31">
        <v>0</v>
      </c>
      <c r="D1003" s="90">
        <v>1</v>
      </c>
      <c r="E1003" s="90">
        <v>15</v>
      </c>
      <c r="F1003" s="90">
        <v>67</v>
      </c>
      <c r="G1003" s="90">
        <v>82</v>
      </c>
    </row>
    <row r="1004" spans="2:7" ht="12" customHeight="1">
      <c r="B1004" s="25" t="s">
        <v>994</v>
      </c>
      <c r="C1004" s="31">
        <v>0</v>
      </c>
      <c r="D1004" s="90">
        <v>1</v>
      </c>
      <c r="E1004" s="90">
        <v>19</v>
      </c>
      <c r="F1004" s="90">
        <v>49</v>
      </c>
      <c r="G1004" s="90">
        <v>68</v>
      </c>
    </row>
    <row r="1005" spans="2:7" ht="12" customHeight="1">
      <c r="B1005" s="25" t="s">
        <v>995</v>
      </c>
      <c r="C1005" s="31">
        <v>0</v>
      </c>
      <c r="D1005" s="90">
        <v>1</v>
      </c>
      <c r="E1005" s="90">
        <v>16</v>
      </c>
      <c r="F1005" s="90">
        <v>51</v>
      </c>
      <c r="G1005" s="90">
        <v>67</v>
      </c>
    </row>
    <row r="1006" spans="2:7" ht="12" customHeight="1">
      <c r="B1006" s="25" t="s">
        <v>997</v>
      </c>
      <c r="C1006" s="31">
        <v>0</v>
      </c>
      <c r="D1006" s="90">
        <v>2</v>
      </c>
      <c r="E1006" s="90">
        <v>24</v>
      </c>
      <c r="F1006" s="90">
        <v>65</v>
      </c>
      <c r="G1006" s="90">
        <v>88</v>
      </c>
    </row>
    <row r="1007" spans="2:7" ht="12" customHeight="1">
      <c r="B1007" s="25" t="s">
        <v>999</v>
      </c>
      <c r="C1007" s="31">
        <v>0</v>
      </c>
      <c r="D1007" s="90">
        <v>2</v>
      </c>
      <c r="E1007" s="90">
        <v>17</v>
      </c>
      <c r="F1007" s="90">
        <v>63</v>
      </c>
      <c r="G1007" s="90">
        <v>79</v>
      </c>
    </row>
    <row r="1008" spans="2:7" ht="12" customHeight="1">
      <c r="B1008" s="25" t="s">
        <v>1001</v>
      </c>
      <c r="C1008" s="31">
        <v>0</v>
      </c>
      <c r="D1008" s="90">
        <v>2</v>
      </c>
      <c r="E1008" s="90">
        <v>14</v>
      </c>
      <c r="F1008" s="90">
        <v>58</v>
      </c>
      <c r="G1008" s="90">
        <v>72</v>
      </c>
    </row>
    <row r="1009" spans="2:7" ht="12" customHeight="1">
      <c r="B1009" s="25" t="s">
        <v>1002</v>
      </c>
      <c r="C1009" s="31">
        <v>0</v>
      </c>
      <c r="D1009" s="90">
        <v>4</v>
      </c>
      <c r="E1009" s="90">
        <v>8</v>
      </c>
      <c r="F1009" s="90">
        <v>50</v>
      </c>
      <c r="G1009" s="90">
        <v>73</v>
      </c>
    </row>
    <row r="1010" spans="2:7" ht="12" customHeight="1">
      <c r="B1010" s="25" t="s">
        <v>1006</v>
      </c>
      <c r="C1010" s="31">
        <v>0</v>
      </c>
      <c r="D1010" s="90">
        <v>13</v>
      </c>
      <c r="E1010" s="90">
        <v>17</v>
      </c>
      <c r="F1010" s="90">
        <v>60</v>
      </c>
      <c r="G1010" s="90">
        <v>73</v>
      </c>
    </row>
    <row r="1011" spans="2:7" ht="12" customHeight="1">
      <c r="B1011" s="25" t="s">
        <v>1007</v>
      </c>
      <c r="C1011" s="31">
        <v>0</v>
      </c>
      <c r="D1011" s="90">
        <v>6</v>
      </c>
      <c r="E1011" s="90">
        <v>17</v>
      </c>
      <c r="F1011" s="90">
        <v>52</v>
      </c>
      <c r="G1011" s="90">
        <v>72</v>
      </c>
    </row>
    <row r="1012" spans="2:7" ht="12" customHeight="1">
      <c r="B1012" s="25" t="s">
        <v>1009</v>
      </c>
      <c r="C1012" s="31">
        <v>0</v>
      </c>
      <c r="D1012" s="90">
        <v>3</v>
      </c>
      <c r="E1012" s="90">
        <v>14</v>
      </c>
      <c r="F1012" s="90">
        <v>64</v>
      </c>
      <c r="G1012" s="90">
        <v>78</v>
      </c>
    </row>
    <row r="1013" spans="2:7" ht="12" customHeight="1">
      <c r="B1013" s="25" t="s">
        <v>1011</v>
      </c>
      <c r="C1013" s="31">
        <v>0</v>
      </c>
      <c r="D1013" s="90">
        <v>4</v>
      </c>
      <c r="E1013" s="90">
        <v>14</v>
      </c>
      <c r="F1013" s="90">
        <v>63</v>
      </c>
      <c r="G1013" s="90">
        <v>79</v>
      </c>
    </row>
    <row r="1014" spans="2:7" ht="12" customHeight="1">
      <c r="B1014" s="25" t="s">
        <v>1013</v>
      </c>
      <c r="C1014" s="31">
        <v>0</v>
      </c>
      <c r="D1014" s="90">
        <v>6</v>
      </c>
      <c r="E1014" s="90">
        <v>20</v>
      </c>
      <c r="F1014" s="90">
        <v>40</v>
      </c>
      <c r="G1014" s="90">
        <v>88</v>
      </c>
    </row>
    <row r="1015" spans="2:7" ht="12" customHeight="1">
      <c r="B1015" s="25" t="s">
        <v>1016</v>
      </c>
      <c r="C1015" s="31">
        <v>0</v>
      </c>
      <c r="D1015" s="90">
        <v>4</v>
      </c>
      <c r="E1015" s="90">
        <v>10</v>
      </c>
      <c r="F1015" s="90">
        <v>50</v>
      </c>
      <c r="G1015" s="90">
        <v>63</v>
      </c>
    </row>
    <row r="1016" spans="2:7" ht="12" customHeight="1">
      <c r="B1016" s="25" t="s">
        <v>1017</v>
      </c>
      <c r="C1016" s="31">
        <v>0</v>
      </c>
      <c r="D1016" s="90">
        <v>5</v>
      </c>
      <c r="E1016" s="90">
        <v>18</v>
      </c>
      <c r="F1016" s="90">
        <v>60</v>
      </c>
      <c r="G1016" s="90">
        <v>82</v>
      </c>
    </row>
    <row r="1017" spans="2:7" ht="12" customHeight="1">
      <c r="B1017" s="25" t="s">
        <v>1020</v>
      </c>
      <c r="C1017" s="31">
        <v>0</v>
      </c>
      <c r="D1017" s="90">
        <v>6</v>
      </c>
      <c r="E1017" s="90">
        <v>14</v>
      </c>
      <c r="F1017" s="90">
        <v>54</v>
      </c>
      <c r="G1017" s="90">
        <v>72</v>
      </c>
    </row>
    <row r="1018" spans="2:7" ht="12" customHeight="1">
      <c r="B1018" s="25" t="s">
        <v>1021</v>
      </c>
      <c r="C1018" s="31">
        <v>0</v>
      </c>
      <c r="D1018" s="90">
        <v>2</v>
      </c>
      <c r="E1018" s="90">
        <v>16</v>
      </c>
      <c r="F1018" s="90">
        <v>68</v>
      </c>
      <c r="G1018" s="90">
        <v>84</v>
      </c>
    </row>
    <row r="1019" spans="2:7" ht="12" customHeight="1">
      <c r="B1019" s="25" t="s">
        <v>1023</v>
      </c>
      <c r="C1019" s="31">
        <v>0</v>
      </c>
      <c r="D1019" s="90">
        <v>2</v>
      </c>
      <c r="E1019" s="90">
        <v>19</v>
      </c>
      <c r="F1019" s="90">
        <v>44</v>
      </c>
      <c r="G1019" s="90">
        <v>63</v>
      </c>
    </row>
    <row r="1020" spans="2:7" ht="12" customHeight="1">
      <c r="B1020" s="25" t="s">
        <v>1026</v>
      </c>
      <c r="C1020" s="31">
        <v>0</v>
      </c>
      <c r="D1020" s="90">
        <v>2</v>
      </c>
      <c r="E1020" s="90">
        <v>20</v>
      </c>
      <c r="F1020" s="90">
        <v>48</v>
      </c>
      <c r="G1020" s="90">
        <v>68</v>
      </c>
    </row>
    <row r="1021" spans="2:7" ht="12" customHeight="1">
      <c r="B1021" s="25" t="s">
        <v>1027</v>
      </c>
      <c r="C1021" s="31">
        <v>0</v>
      </c>
      <c r="D1021" s="90">
        <v>5</v>
      </c>
      <c r="E1021" s="90">
        <v>16</v>
      </c>
      <c r="F1021" s="90">
        <v>61</v>
      </c>
      <c r="G1021" s="90">
        <v>80</v>
      </c>
    </row>
    <row r="1022" spans="2:7" ht="12" customHeight="1">
      <c r="B1022" s="25" t="s">
        <v>1029</v>
      </c>
      <c r="C1022" s="31">
        <v>0</v>
      </c>
      <c r="D1022" s="90">
        <v>10</v>
      </c>
      <c r="E1022" s="90">
        <v>18</v>
      </c>
      <c r="F1022" s="90">
        <v>54</v>
      </c>
      <c r="G1022" s="90">
        <v>79</v>
      </c>
    </row>
    <row r="1023" spans="2:7" ht="12" customHeight="1">
      <c r="B1023" s="25" t="s">
        <v>1031</v>
      </c>
      <c r="C1023" s="31">
        <v>0</v>
      </c>
      <c r="D1023" s="90">
        <v>9</v>
      </c>
      <c r="E1023" s="90">
        <v>12</v>
      </c>
      <c r="F1023" s="90">
        <v>53</v>
      </c>
      <c r="G1023" s="90">
        <v>71</v>
      </c>
    </row>
    <row r="1024" spans="2:7" ht="12" customHeight="1">
      <c r="B1024" s="25" t="s">
        <v>1033</v>
      </c>
      <c r="C1024" s="31">
        <v>0</v>
      </c>
      <c r="D1024" s="90">
        <v>8</v>
      </c>
      <c r="E1024" s="90">
        <v>11</v>
      </c>
      <c r="F1024" s="90">
        <v>57</v>
      </c>
      <c r="G1024" s="90">
        <v>76</v>
      </c>
    </row>
    <row r="1025" spans="2:7" ht="12" customHeight="1">
      <c r="B1025" s="25" t="s">
        <v>1035</v>
      </c>
      <c r="C1025" s="31">
        <v>0</v>
      </c>
      <c r="D1025" s="90">
        <v>5</v>
      </c>
      <c r="E1025" s="90">
        <v>10</v>
      </c>
      <c r="F1025" s="90">
        <v>53</v>
      </c>
      <c r="G1025" s="90">
        <v>68</v>
      </c>
    </row>
    <row r="1026" spans="2:7">
      <c r="B1026" s="25" t="s">
        <v>1037</v>
      </c>
      <c r="C1026" s="31">
        <v>0</v>
      </c>
      <c r="D1026" s="90">
        <v>2</v>
      </c>
      <c r="E1026" s="90">
        <v>14</v>
      </c>
      <c r="F1026" s="90">
        <v>63</v>
      </c>
      <c r="G1026" s="90">
        <v>79</v>
      </c>
    </row>
    <row r="1027" spans="2:7">
      <c r="B1027" s="25" t="s">
        <v>1039</v>
      </c>
      <c r="C1027" s="31">
        <v>0</v>
      </c>
      <c r="D1027" s="90">
        <v>4</v>
      </c>
      <c r="E1027" s="90">
        <v>12</v>
      </c>
      <c r="F1027" s="90">
        <v>68</v>
      </c>
      <c r="G1027" s="90">
        <v>81</v>
      </c>
    </row>
    <row r="1028" spans="2:7">
      <c r="B1028" s="25" t="s">
        <v>1041</v>
      </c>
      <c r="C1028" s="31">
        <v>0</v>
      </c>
      <c r="D1028" s="90">
        <v>2</v>
      </c>
      <c r="E1028" s="90">
        <v>11</v>
      </c>
      <c r="F1028" s="90">
        <v>58</v>
      </c>
      <c r="G1028" s="90">
        <v>69</v>
      </c>
    </row>
    <row r="1029" spans="2:7">
      <c r="B1029" s="25" t="s">
        <v>1044</v>
      </c>
      <c r="C1029" s="31">
        <v>0</v>
      </c>
      <c r="D1029" s="90">
        <v>3</v>
      </c>
      <c r="E1029" s="90">
        <v>10</v>
      </c>
      <c r="F1029" s="90">
        <v>62</v>
      </c>
      <c r="G1029" s="90">
        <v>72</v>
      </c>
    </row>
    <row r="1030" spans="2:7">
      <c r="B1030" s="25" t="s">
        <v>1047</v>
      </c>
      <c r="C1030" s="31">
        <v>0</v>
      </c>
      <c r="D1030" s="90">
        <v>3</v>
      </c>
      <c r="E1030" s="90">
        <v>11</v>
      </c>
      <c r="F1030" s="90">
        <v>53</v>
      </c>
      <c r="G1030" s="90">
        <v>64</v>
      </c>
    </row>
    <row r="1031" spans="2:7">
      <c r="B1031" s="25" t="s">
        <v>1050</v>
      </c>
      <c r="C1031" s="31">
        <v>0</v>
      </c>
      <c r="D1031" s="90">
        <v>5</v>
      </c>
      <c r="E1031" s="90">
        <v>5</v>
      </c>
      <c r="F1031" s="90">
        <v>54</v>
      </c>
      <c r="G1031" s="90">
        <v>60</v>
      </c>
    </row>
    <row r="1032" spans="2:7">
      <c r="B1032" s="25" t="s">
        <v>1052</v>
      </c>
      <c r="C1032" s="31">
        <v>0</v>
      </c>
      <c r="D1032" s="90">
        <v>7</v>
      </c>
      <c r="E1032" s="90">
        <v>10</v>
      </c>
      <c r="F1032" s="90">
        <v>64</v>
      </c>
      <c r="G1032" s="90">
        <v>78</v>
      </c>
    </row>
    <row r="1033" spans="2:7">
      <c r="B1033" s="25" t="s">
        <v>1056</v>
      </c>
      <c r="C1033" s="31">
        <v>0</v>
      </c>
      <c r="D1033" s="90">
        <v>6</v>
      </c>
      <c r="E1033" s="90">
        <v>12</v>
      </c>
      <c r="F1033" s="90">
        <v>41</v>
      </c>
      <c r="G1033" s="90">
        <v>56</v>
      </c>
    </row>
    <row r="1034" spans="2:7">
      <c r="B1034" s="25" t="s">
        <v>1059</v>
      </c>
      <c r="C1034" s="31">
        <v>0</v>
      </c>
      <c r="D1034" s="90">
        <v>6</v>
      </c>
      <c r="E1034" s="90">
        <v>15</v>
      </c>
      <c r="F1034" s="90">
        <v>53</v>
      </c>
      <c r="G1034" s="90">
        <v>70</v>
      </c>
    </row>
    <row r="1035" spans="2:7">
      <c r="B1035" s="25" t="s">
        <v>1062</v>
      </c>
      <c r="C1035" s="31">
        <v>0</v>
      </c>
      <c r="D1035" s="90">
        <v>6</v>
      </c>
      <c r="E1035" s="90">
        <v>12</v>
      </c>
      <c r="F1035" s="90">
        <v>56</v>
      </c>
      <c r="G1035" s="90">
        <v>70</v>
      </c>
    </row>
    <row r="1036" spans="2:7">
      <c r="B1036" s="25" t="s">
        <v>1065</v>
      </c>
      <c r="C1036" s="31">
        <v>0</v>
      </c>
      <c r="D1036" s="90">
        <v>6</v>
      </c>
      <c r="E1036" s="90">
        <v>12</v>
      </c>
      <c r="F1036" s="90">
        <v>56</v>
      </c>
      <c r="G1036" s="90">
        <v>74</v>
      </c>
    </row>
    <row r="1037" spans="2:7">
      <c r="B1037" s="25" t="s">
        <v>1077</v>
      </c>
      <c r="C1037" s="90">
        <v>3</v>
      </c>
      <c r="D1037" s="90">
        <v>7</v>
      </c>
      <c r="E1037" s="90">
        <v>9</v>
      </c>
      <c r="F1037" s="90">
        <v>55</v>
      </c>
      <c r="G1037" s="90">
        <v>74</v>
      </c>
    </row>
    <row r="1038" spans="2:7">
      <c r="B1038" s="25" t="s">
        <v>1081</v>
      </c>
      <c r="C1038" s="90">
        <v>12</v>
      </c>
      <c r="D1038" s="90">
        <v>7</v>
      </c>
      <c r="E1038" s="90">
        <v>6</v>
      </c>
      <c r="F1038" s="90">
        <v>58</v>
      </c>
      <c r="G1038" s="90">
        <v>83</v>
      </c>
    </row>
    <row r="1039" spans="2:7">
      <c r="B1039" s="25" t="s">
        <v>1084</v>
      </c>
      <c r="C1039" s="90">
        <v>11</v>
      </c>
      <c r="D1039" s="90">
        <v>4</v>
      </c>
      <c r="E1039" s="90">
        <v>6</v>
      </c>
      <c r="F1039" s="90">
        <v>49</v>
      </c>
      <c r="G1039" s="90">
        <v>70</v>
      </c>
    </row>
    <row r="1040" spans="2:7">
      <c r="B1040" s="25" t="s">
        <v>1086</v>
      </c>
      <c r="C1040" s="90">
        <v>11</v>
      </c>
      <c r="D1040" s="90">
        <v>4</v>
      </c>
      <c r="E1040" s="90">
        <v>6</v>
      </c>
      <c r="F1040" s="90">
        <v>49</v>
      </c>
      <c r="G1040" s="90">
        <v>70</v>
      </c>
    </row>
    <row r="1041" spans="2:7">
      <c r="B1041" s="25" t="s">
        <v>1089</v>
      </c>
      <c r="C1041" s="90">
        <v>9</v>
      </c>
      <c r="D1041" s="90">
        <v>7</v>
      </c>
      <c r="E1041" s="90">
        <v>8</v>
      </c>
      <c r="F1041" s="90">
        <v>65</v>
      </c>
      <c r="G1041" s="90">
        <v>89</v>
      </c>
    </row>
    <row r="1042" spans="2:7">
      <c r="B1042" s="25" t="s">
        <v>1092</v>
      </c>
      <c r="C1042" s="90">
        <v>7</v>
      </c>
      <c r="D1042" s="90">
        <v>5</v>
      </c>
      <c r="E1042" s="90">
        <v>6</v>
      </c>
      <c r="F1042" s="90">
        <v>68</v>
      </c>
      <c r="G1042" s="90">
        <v>86</v>
      </c>
    </row>
    <row r="1043" spans="2:7">
      <c r="B1043" s="25" t="s">
        <v>1095</v>
      </c>
      <c r="C1043" s="90">
        <v>5</v>
      </c>
      <c r="D1043" s="90">
        <v>3</v>
      </c>
      <c r="E1043" s="90">
        <v>12</v>
      </c>
      <c r="F1043" s="90">
        <v>66</v>
      </c>
      <c r="G1043" s="90">
        <v>86</v>
      </c>
    </row>
    <row r="1044" spans="2:7">
      <c r="B1044" s="25" t="s">
        <v>1113</v>
      </c>
      <c r="C1044" s="90">
        <v>2</v>
      </c>
      <c r="D1044" s="90">
        <v>4</v>
      </c>
      <c r="E1044" s="90">
        <v>10</v>
      </c>
      <c r="F1044" s="90">
        <v>68</v>
      </c>
      <c r="G1044" s="90">
        <v>84</v>
      </c>
    </row>
    <row r="1045" spans="2:7">
      <c r="B1045" s="25" t="s">
        <v>1116</v>
      </c>
      <c r="C1045" s="90">
        <v>0</v>
      </c>
      <c r="D1045" s="90">
        <v>1</v>
      </c>
      <c r="E1045" s="90">
        <v>8</v>
      </c>
      <c r="F1045" s="90">
        <v>54</v>
      </c>
      <c r="G1045" s="90">
        <v>63</v>
      </c>
    </row>
    <row r="1046" spans="2:7">
      <c r="B1046" s="25" t="s">
        <v>1119</v>
      </c>
      <c r="C1046" s="90">
        <v>0</v>
      </c>
      <c r="D1046" s="90">
        <v>2</v>
      </c>
      <c r="E1046" s="90">
        <v>10</v>
      </c>
      <c r="F1046" s="90">
        <v>70</v>
      </c>
      <c r="G1046" s="90">
        <v>82</v>
      </c>
    </row>
    <row r="1047" spans="2:7">
      <c r="B1047" s="25" t="s">
        <v>1122</v>
      </c>
      <c r="C1047" s="90">
        <v>0</v>
      </c>
      <c r="D1047" s="90">
        <v>3</v>
      </c>
      <c r="E1047" s="90">
        <v>7</v>
      </c>
      <c r="F1047" s="90">
        <v>66</v>
      </c>
      <c r="G1047" s="90">
        <v>76</v>
      </c>
    </row>
    <row r="1048" spans="2:7">
      <c r="B1048" s="25" t="s">
        <v>1125</v>
      </c>
      <c r="C1048" s="90">
        <v>2</v>
      </c>
      <c r="D1048" s="90">
        <v>4</v>
      </c>
      <c r="E1048" s="90">
        <v>4</v>
      </c>
      <c r="F1048" s="90">
        <v>59</v>
      </c>
      <c r="G1048" s="90">
        <v>69</v>
      </c>
    </row>
    <row r="1049" spans="2:7">
      <c r="B1049" s="25" t="s">
        <v>1129</v>
      </c>
      <c r="C1049" s="90">
        <v>2</v>
      </c>
      <c r="D1049" s="90">
        <v>4</v>
      </c>
      <c r="E1049" s="90">
        <v>4</v>
      </c>
      <c r="F1049" s="90">
        <v>59</v>
      </c>
      <c r="G1049" s="90">
        <v>69</v>
      </c>
    </row>
    <row r="1050" spans="2:7">
      <c r="B1050" s="25" t="s">
        <v>1131</v>
      </c>
      <c r="C1050" s="90">
        <v>2</v>
      </c>
      <c r="D1050" s="90">
        <v>4</v>
      </c>
      <c r="E1050" s="90">
        <v>4</v>
      </c>
      <c r="F1050" s="90">
        <v>59</v>
      </c>
      <c r="G1050" s="90">
        <v>69</v>
      </c>
    </row>
    <row r="1051" spans="2:7">
      <c r="B1051" s="25" t="s">
        <v>1133</v>
      </c>
      <c r="C1051" s="90">
        <v>2</v>
      </c>
      <c r="D1051" s="90">
        <v>4</v>
      </c>
      <c r="E1051" s="90">
        <v>15</v>
      </c>
      <c r="F1051" s="90">
        <v>70</v>
      </c>
      <c r="G1051" s="90">
        <v>91</v>
      </c>
    </row>
    <row r="1052" spans="2:7">
      <c r="B1052" s="25" t="s">
        <v>1137</v>
      </c>
      <c r="C1052" s="90">
        <v>2</v>
      </c>
      <c r="D1052" s="90">
        <v>7</v>
      </c>
      <c r="E1052" s="90">
        <v>23</v>
      </c>
      <c r="F1052" s="90">
        <v>65</v>
      </c>
      <c r="G1052" s="90">
        <v>97</v>
      </c>
    </row>
    <row r="1053" spans="2:7">
      <c r="B1053" s="25" t="s">
        <v>1140</v>
      </c>
      <c r="C1053" s="90">
        <v>2</v>
      </c>
      <c r="D1053" s="90">
        <v>6</v>
      </c>
      <c r="E1053" s="90">
        <v>19</v>
      </c>
      <c r="F1053" s="90">
        <v>68</v>
      </c>
      <c r="G1053" s="90">
        <v>95</v>
      </c>
    </row>
    <row r="1054" spans="2:7">
      <c r="B1054" s="25" t="s">
        <v>1143</v>
      </c>
      <c r="C1054" s="90">
        <v>4</v>
      </c>
      <c r="D1054" s="90">
        <v>9</v>
      </c>
      <c r="E1054" s="90">
        <v>27</v>
      </c>
      <c r="F1054" s="90">
        <v>64</v>
      </c>
      <c r="G1054" s="90">
        <v>104</v>
      </c>
    </row>
    <row r="1055" spans="2:7">
      <c r="B1055" s="25" t="s">
        <v>1146</v>
      </c>
      <c r="C1055" s="90">
        <v>5</v>
      </c>
      <c r="D1055" s="90">
        <v>7</v>
      </c>
      <c r="E1055" s="90">
        <v>18</v>
      </c>
      <c r="F1055" s="90">
        <v>50</v>
      </c>
      <c r="G1055" s="90">
        <v>80</v>
      </c>
    </row>
    <row r="1056" spans="2:7">
      <c r="B1056" s="25" t="s">
        <v>1153</v>
      </c>
      <c r="C1056" s="90">
        <v>1</v>
      </c>
      <c r="D1056" s="90">
        <v>4</v>
      </c>
      <c r="E1056" s="90">
        <v>19</v>
      </c>
      <c r="F1056" s="90">
        <v>48</v>
      </c>
      <c r="G1056" s="90">
        <v>72</v>
      </c>
    </row>
    <row r="1057" spans="1:7">
      <c r="B1057" s="25" t="s">
        <v>1161</v>
      </c>
      <c r="C1057" s="90">
        <v>3</v>
      </c>
      <c r="D1057" s="90">
        <v>6</v>
      </c>
      <c r="E1057" s="90">
        <v>12</v>
      </c>
      <c r="F1057" s="90">
        <v>36</v>
      </c>
      <c r="G1057" s="90">
        <v>57</v>
      </c>
    </row>
    <row r="1058" spans="1:7">
      <c r="B1058" s="25" t="s">
        <v>1171</v>
      </c>
      <c r="C1058" s="90">
        <v>0</v>
      </c>
      <c r="D1058" s="90">
        <v>1</v>
      </c>
      <c r="E1058" s="90">
        <v>6</v>
      </c>
      <c r="F1058" s="90">
        <v>25</v>
      </c>
      <c r="G1058" s="90">
        <v>32</v>
      </c>
    </row>
    <row r="1059" spans="1:7">
      <c r="B1059" s="25" t="s">
        <v>1176</v>
      </c>
      <c r="C1059" s="90">
        <v>0</v>
      </c>
      <c r="D1059" s="90">
        <v>1</v>
      </c>
      <c r="E1059" s="90">
        <v>6</v>
      </c>
      <c r="F1059" s="90">
        <v>25</v>
      </c>
      <c r="G1059" s="90">
        <v>32</v>
      </c>
    </row>
    <row r="1060" spans="1:7">
      <c r="B1060" s="25" t="s">
        <v>1179</v>
      </c>
      <c r="C1060" s="90">
        <v>6</v>
      </c>
      <c r="D1060" s="90">
        <v>3</v>
      </c>
      <c r="E1060" s="90">
        <v>15</v>
      </c>
      <c r="F1060" s="90">
        <v>50</v>
      </c>
      <c r="G1060" s="90">
        <v>74</v>
      </c>
    </row>
    <row r="1061" spans="1:7">
      <c r="B1061" s="25" t="s">
        <v>1181</v>
      </c>
      <c r="C1061" s="90">
        <v>3</v>
      </c>
      <c r="D1061" s="90">
        <v>7</v>
      </c>
      <c r="E1061" s="90">
        <v>19</v>
      </c>
      <c r="F1061" s="90">
        <v>41</v>
      </c>
      <c r="G1061" s="90">
        <v>70</v>
      </c>
    </row>
    <row r="1062" spans="1:7">
      <c r="B1062" s="25" t="s">
        <v>1186</v>
      </c>
      <c r="C1062" s="90">
        <v>3</v>
      </c>
      <c r="D1062" s="90">
        <v>8</v>
      </c>
      <c r="E1062" s="90">
        <v>14</v>
      </c>
      <c r="F1062" s="90">
        <v>27</v>
      </c>
      <c r="G1062" s="90">
        <v>52</v>
      </c>
    </row>
    <row r="1063" spans="1:7">
      <c r="B1063" s="25" t="s">
        <v>1188</v>
      </c>
      <c r="C1063" s="90">
        <v>3</v>
      </c>
      <c r="D1063" s="90">
        <v>3</v>
      </c>
      <c r="E1063" s="90">
        <v>6</v>
      </c>
      <c r="F1063" s="90">
        <v>44</v>
      </c>
      <c r="G1063" s="90">
        <v>56</v>
      </c>
    </row>
    <row r="1064" spans="1:7">
      <c r="B1064" s="25" t="s">
        <v>1193</v>
      </c>
      <c r="C1064" s="90">
        <v>1</v>
      </c>
      <c r="D1064" s="90">
        <v>1</v>
      </c>
      <c r="E1064" s="90">
        <v>12</v>
      </c>
      <c r="F1064" s="90">
        <v>45</v>
      </c>
      <c r="G1064" s="90">
        <v>59</v>
      </c>
    </row>
    <row r="1065" spans="1:7">
      <c r="B1065" s="25" t="s">
        <v>1196</v>
      </c>
      <c r="C1065" s="90">
        <v>1</v>
      </c>
      <c r="D1065" s="90">
        <v>2</v>
      </c>
      <c r="E1065" s="90">
        <v>15</v>
      </c>
      <c r="F1065" s="90">
        <v>48</v>
      </c>
      <c r="G1065" s="90">
        <v>66</v>
      </c>
    </row>
    <row r="1066" spans="1:7">
      <c r="A1066" s="346"/>
      <c r="B1066" s="25" t="s">
        <v>1199</v>
      </c>
      <c r="C1066" s="90">
        <v>3</v>
      </c>
      <c r="D1066" s="90">
        <v>5</v>
      </c>
      <c r="E1066" s="90">
        <v>13</v>
      </c>
      <c r="F1066" s="90">
        <v>49</v>
      </c>
      <c r="G1066" s="90">
        <v>81</v>
      </c>
    </row>
    <row r="1067" spans="1:7">
      <c r="A1067" s="346"/>
      <c r="B1067" s="25" t="s">
        <v>1203</v>
      </c>
      <c r="C1067" s="90">
        <v>5</v>
      </c>
      <c r="D1067" s="90">
        <v>6</v>
      </c>
      <c r="E1067" s="90">
        <v>14</v>
      </c>
      <c r="F1067" s="90">
        <v>57</v>
      </c>
      <c r="G1067" s="90">
        <v>89</v>
      </c>
    </row>
    <row r="1068" spans="1:7">
      <c r="A1068" s="346"/>
      <c r="B1068" s="25" t="s">
        <v>1206</v>
      </c>
      <c r="C1068" s="90">
        <v>5</v>
      </c>
      <c r="D1068" s="90">
        <v>6</v>
      </c>
      <c r="E1068" s="90">
        <v>16</v>
      </c>
      <c r="F1068" s="90">
        <v>59</v>
      </c>
      <c r="G1068" s="90">
        <v>89</v>
      </c>
    </row>
    <row r="1069" spans="1:7">
      <c r="A1069" s="364"/>
      <c r="B1069" s="25" t="s">
        <v>1208</v>
      </c>
      <c r="C1069" s="90">
        <v>0</v>
      </c>
      <c r="D1069" s="90">
        <v>4</v>
      </c>
      <c r="E1069" s="90">
        <v>12</v>
      </c>
      <c r="F1069" s="90">
        <v>54</v>
      </c>
      <c r="G1069" s="90">
        <v>72</v>
      </c>
    </row>
    <row r="1070" spans="1:7">
      <c r="A1070" s="364"/>
      <c r="B1070" s="25" t="s">
        <v>1213</v>
      </c>
      <c r="C1070" s="90">
        <v>0</v>
      </c>
      <c r="D1070" s="90">
        <v>4</v>
      </c>
      <c r="E1070" s="90">
        <v>12</v>
      </c>
      <c r="F1070" s="90">
        <v>54</v>
      </c>
      <c r="G1070" s="90">
        <v>72</v>
      </c>
    </row>
    <row r="1071" spans="1:7">
      <c r="A1071" s="364"/>
      <c r="B1071" s="25" t="s">
        <v>1214</v>
      </c>
      <c r="C1071" s="90">
        <v>0</v>
      </c>
      <c r="D1071" s="90">
        <v>4</v>
      </c>
      <c r="E1071" s="90">
        <v>12</v>
      </c>
      <c r="F1071" s="90">
        <v>54</v>
      </c>
      <c r="G1071" s="90">
        <v>72</v>
      </c>
    </row>
    <row r="1072" spans="1:7">
      <c r="A1072" s="364"/>
      <c r="B1072" s="25" t="s">
        <v>1217</v>
      </c>
      <c r="C1072" s="90">
        <v>0</v>
      </c>
      <c r="D1072" s="90">
        <v>4</v>
      </c>
      <c r="E1072" s="90">
        <v>12</v>
      </c>
      <c r="F1072" s="90">
        <v>45</v>
      </c>
      <c r="G1072" s="90">
        <v>63</v>
      </c>
    </row>
    <row r="1073" spans="1:7">
      <c r="A1073" s="364"/>
      <c r="B1073" s="25" t="s">
        <v>1221</v>
      </c>
      <c r="C1073" s="90">
        <v>4</v>
      </c>
      <c r="D1073" s="90">
        <v>4</v>
      </c>
      <c r="E1073" s="90">
        <v>11</v>
      </c>
      <c r="F1073" s="90">
        <v>36</v>
      </c>
      <c r="G1073" s="90">
        <v>64</v>
      </c>
    </row>
    <row r="1074" spans="1:7">
      <c r="A1074" s="364"/>
      <c r="B1074" s="25" t="s">
        <v>1224</v>
      </c>
      <c r="C1074" s="90">
        <v>6</v>
      </c>
      <c r="D1074" s="90">
        <v>10</v>
      </c>
      <c r="E1074" s="90">
        <v>9</v>
      </c>
      <c r="F1074" s="90">
        <v>32</v>
      </c>
      <c r="G1074" s="90">
        <v>70</v>
      </c>
    </row>
    <row r="1075" spans="1:7">
      <c r="A1075" s="364"/>
      <c r="B1075" s="25" t="s">
        <v>1228</v>
      </c>
      <c r="C1075" s="90">
        <v>3</v>
      </c>
      <c r="D1075" s="90">
        <v>2</v>
      </c>
      <c r="E1075" s="90">
        <v>23</v>
      </c>
      <c r="F1075" s="90">
        <v>39</v>
      </c>
      <c r="G1075" s="90">
        <v>86</v>
      </c>
    </row>
    <row r="1076" spans="1:7">
      <c r="A1076" s="364"/>
      <c r="B1076" s="377" t="s">
        <v>1231</v>
      </c>
      <c r="C1076" s="90">
        <v>3</v>
      </c>
      <c r="D1076" s="90">
        <v>2</v>
      </c>
      <c r="E1076" s="90">
        <v>8</v>
      </c>
      <c r="F1076" s="90">
        <v>38</v>
      </c>
      <c r="G1076" s="90">
        <v>49</v>
      </c>
    </row>
    <row r="1077" spans="1:7">
      <c r="A1077" s="364"/>
      <c r="B1077" s="377" t="s">
        <v>1234</v>
      </c>
      <c r="C1077" s="90">
        <v>8</v>
      </c>
      <c r="D1077" s="90">
        <v>7</v>
      </c>
      <c r="E1077" s="90">
        <v>14</v>
      </c>
      <c r="F1077" s="90">
        <v>44</v>
      </c>
      <c r="G1077" s="90">
        <v>63</v>
      </c>
    </row>
    <row r="1078" spans="1:7">
      <c r="A1078" s="364"/>
      <c r="B1078" s="377" t="s">
        <v>1238</v>
      </c>
      <c r="C1078" s="90">
        <v>3</v>
      </c>
      <c r="D1078" s="90">
        <v>3</v>
      </c>
      <c r="E1078" s="90">
        <v>14</v>
      </c>
      <c r="F1078" s="90">
        <v>49</v>
      </c>
      <c r="G1078" s="90">
        <v>43</v>
      </c>
    </row>
    <row r="1079" spans="1:7">
      <c r="A1079" s="364"/>
      <c r="B1079" s="377" t="s">
        <v>1241</v>
      </c>
      <c r="C1079" s="90">
        <v>7</v>
      </c>
      <c r="D1079" s="90">
        <v>4</v>
      </c>
      <c r="E1079" s="90">
        <v>14</v>
      </c>
      <c r="F1079" s="90">
        <v>33</v>
      </c>
      <c r="G1079" s="90">
        <v>58</v>
      </c>
    </row>
    <row r="1080" spans="1:7">
      <c r="A1080" s="364"/>
      <c r="B1080" s="377" t="s">
        <v>1244</v>
      </c>
      <c r="C1080" s="90">
        <v>4</v>
      </c>
      <c r="D1080" s="90">
        <v>4</v>
      </c>
      <c r="E1080" s="90">
        <v>16</v>
      </c>
      <c r="F1080" s="90">
        <v>41</v>
      </c>
      <c r="G1080" s="90">
        <v>65</v>
      </c>
    </row>
    <row r="1081" spans="1:7">
      <c r="A1081" s="364"/>
      <c r="B1081" s="377" t="s">
        <v>1247</v>
      </c>
      <c r="C1081" s="90">
        <v>0</v>
      </c>
      <c r="D1081" s="90">
        <v>4</v>
      </c>
      <c r="E1081" s="90">
        <v>7</v>
      </c>
      <c r="F1081" s="90">
        <v>28</v>
      </c>
      <c r="G1081" s="90">
        <v>39</v>
      </c>
    </row>
    <row r="1082" spans="1:7">
      <c r="A1082" s="364"/>
      <c r="B1082" s="377" t="s">
        <v>1249</v>
      </c>
      <c r="C1082" s="90">
        <v>4</v>
      </c>
      <c r="D1082" s="90">
        <v>3</v>
      </c>
      <c r="E1082" s="90">
        <v>11</v>
      </c>
      <c r="F1082" s="90">
        <v>63</v>
      </c>
      <c r="G1082" s="90">
        <v>81</v>
      </c>
    </row>
    <row r="1083" spans="1:7">
      <c r="A1083" s="364"/>
      <c r="B1083" s="377" t="s">
        <v>1253</v>
      </c>
      <c r="C1083" s="90">
        <f>$C$234</f>
        <v>2</v>
      </c>
      <c r="D1083" s="90">
        <f>$D$234</f>
        <v>6</v>
      </c>
      <c r="E1083" s="90">
        <f>$E$234</f>
        <v>11</v>
      </c>
      <c r="F1083" s="90">
        <f>$F$234</f>
        <v>35</v>
      </c>
      <c r="G1083" s="90">
        <f>$G$234</f>
        <v>54</v>
      </c>
    </row>
    <row r="1084" spans="1:7">
      <c r="B1084" s="45"/>
      <c r="C1084" s="46"/>
      <c r="D1084" s="46"/>
      <c r="E1084" s="46"/>
      <c r="F1084" s="46"/>
      <c r="G1084" s="46"/>
    </row>
    <row r="1085" spans="1:7">
      <c r="B1085" s="33" t="s">
        <v>511</v>
      </c>
      <c r="C1085" s="34">
        <f>SUM(C1083-C1082)/C1082</f>
        <v>-0.5</v>
      </c>
      <c r="D1085" s="34">
        <f t="shared" ref="D1085:G1085" si="3">SUM(D1083-D1082)/D1082</f>
        <v>1</v>
      </c>
      <c r="E1085" s="34">
        <f t="shared" si="3"/>
        <v>0</v>
      </c>
      <c r="F1085" s="34">
        <f t="shared" si="3"/>
        <v>-0.44444444444444442</v>
      </c>
      <c r="G1085" s="34">
        <f t="shared" si="3"/>
        <v>-0.33333333333333331</v>
      </c>
    </row>
    <row r="1086" spans="1:7">
      <c r="B1086" s="33" t="s">
        <v>512</v>
      </c>
      <c r="C1086" s="34">
        <f>SUM(C1083-C1080)/C1080</f>
        <v>-0.5</v>
      </c>
      <c r="D1086" s="34">
        <f t="shared" ref="D1086:G1086" si="4">SUM(D1083-D1080)/D1080</f>
        <v>0.5</v>
      </c>
      <c r="E1086" s="34">
        <f t="shared" si="4"/>
        <v>-0.3125</v>
      </c>
      <c r="F1086" s="34">
        <f t="shared" si="4"/>
        <v>-0.14634146341463414</v>
      </c>
      <c r="G1086" s="34">
        <f t="shared" si="4"/>
        <v>-0.16923076923076924</v>
      </c>
    </row>
    <row r="1087" spans="1:7">
      <c r="B1087" s="45"/>
      <c r="C1087" s="45"/>
      <c r="D1087" s="46"/>
      <c r="E1087" s="46"/>
      <c r="F1087" s="46"/>
      <c r="G1087" s="46"/>
    </row>
    <row r="1088" spans="1:7">
      <c r="B1088" s="45"/>
      <c r="C1088" s="45"/>
      <c r="D1088" s="46"/>
      <c r="E1088" s="46"/>
      <c r="F1088" s="46"/>
      <c r="G1088" s="46"/>
    </row>
    <row r="1089" spans="2:7">
      <c r="B1089" s="45"/>
      <c r="C1089" s="45"/>
      <c r="D1089" s="46"/>
      <c r="E1089" s="46"/>
      <c r="F1089" s="46"/>
      <c r="G1089" s="46"/>
    </row>
    <row r="1090" spans="2:7">
      <c r="B1090" s="45"/>
      <c r="C1090" s="45"/>
      <c r="D1090" s="46" t="s">
        <v>551</v>
      </c>
      <c r="E1090" s="46"/>
      <c r="F1090" s="46"/>
      <c r="G1090" s="46"/>
    </row>
    <row r="1091" spans="2:7">
      <c r="B1091" s="45"/>
      <c r="C1091" s="45"/>
      <c r="D1091" s="46"/>
      <c r="E1091" s="46"/>
      <c r="F1091" s="46"/>
      <c r="G1091" s="46"/>
    </row>
    <row r="1092" spans="2:7">
      <c r="B1092" s="45"/>
      <c r="C1092" s="45"/>
      <c r="D1092" s="46"/>
      <c r="E1092" s="46"/>
      <c r="F1092" s="46"/>
      <c r="G1092" s="46"/>
    </row>
    <row r="1093" spans="2:7">
      <c r="B1093" s="45"/>
      <c r="C1093" s="45"/>
      <c r="D1093" s="46"/>
      <c r="E1093" s="46"/>
      <c r="F1093" s="46"/>
      <c r="G1093" s="46"/>
    </row>
    <row r="1094" spans="2:7">
      <c r="B1094" s="45"/>
      <c r="C1094" s="45"/>
      <c r="D1094" s="46"/>
      <c r="E1094" s="46"/>
      <c r="F1094" s="46"/>
      <c r="G1094" s="46"/>
    </row>
    <row r="1095" spans="2:7">
      <c r="B1095" s="45"/>
      <c r="C1095" s="45"/>
      <c r="D1095" s="46"/>
      <c r="E1095" s="46"/>
      <c r="F1095" s="46"/>
      <c r="G1095" s="46"/>
    </row>
    <row r="1096" spans="2:7">
      <c r="B1096" s="45"/>
      <c r="C1096" s="45"/>
      <c r="D1096" s="47"/>
      <c r="E1096" s="47"/>
      <c r="F1096" s="47"/>
      <c r="G1096"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78"/>
  <sheetViews>
    <sheetView showGridLines="0" workbookViewId="0">
      <selection activeCell="C17" sqref="C17"/>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1252</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3</v>
      </c>
      <c r="E10" s="15">
        <v>3</v>
      </c>
      <c r="F10" s="15">
        <v>3</v>
      </c>
      <c r="G10" s="15">
        <f>F10+E10+D10+C10</f>
        <v>9</v>
      </c>
    </row>
    <row r="11" spans="1:7">
      <c r="A11" s="364" t="s">
        <v>1237</v>
      </c>
      <c r="C11" s="15">
        <v>3</v>
      </c>
      <c r="D11" s="15">
        <v>22</v>
      </c>
      <c r="E11" s="15">
        <v>14</v>
      </c>
      <c r="F11" s="15">
        <v>4</v>
      </c>
      <c r="G11" s="15">
        <f>F11+E11+D11+C11</f>
        <v>43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0</v>
      </c>
      <c r="F18" s="15">
        <v>4</v>
      </c>
      <c r="G18" s="15">
        <f>F18+E18+D18+C18</f>
        <v>4</v>
      </c>
    </row>
    <row r="20" spans="1:12" ht="34.5">
      <c r="C20" s="21" t="s">
        <v>1074</v>
      </c>
      <c r="D20" s="21" t="s">
        <v>177</v>
      </c>
      <c r="E20" s="21" t="s">
        <v>178</v>
      </c>
      <c r="F20" s="21" t="s">
        <v>179</v>
      </c>
      <c r="G20" s="21" t="s">
        <v>180</v>
      </c>
    </row>
    <row r="21" spans="1:12">
      <c r="C21" s="138">
        <f>C10+C17</f>
        <v>0</v>
      </c>
      <c r="D21" s="138">
        <f>D10+D17</f>
        <v>3</v>
      </c>
      <c r="E21" s="138">
        <f>E10+E17</f>
        <v>3</v>
      </c>
      <c r="F21" s="138">
        <f>F10+F17</f>
        <v>5</v>
      </c>
      <c r="G21" s="138">
        <f>C21+D21+E21+F21</f>
        <v>11</v>
      </c>
    </row>
    <row r="22" spans="1:12">
      <c r="C22" s="15"/>
      <c r="D22" s="15"/>
      <c r="E22" s="15"/>
      <c r="F22" s="15"/>
      <c r="G22" s="15"/>
    </row>
    <row r="23" spans="1:12" ht="34.5">
      <c r="C23" s="21" t="s">
        <v>1076</v>
      </c>
      <c r="D23" s="21" t="s">
        <v>181</v>
      </c>
      <c r="E23" s="21" t="s">
        <v>182</v>
      </c>
      <c r="F23" s="21" t="s">
        <v>183</v>
      </c>
      <c r="G23" s="21" t="s">
        <v>184</v>
      </c>
    </row>
    <row r="24" spans="1:12">
      <c r="C24" s="138">
        <f>C11+C18</f>
        <v>3</v>
      </c>
      <c r="D24" s="138">
        <f>D11+D18</f>
        <v>22</v>
      </c>
      <c r="E24" s="138">
        <f>E11+E18</f>
        <v>14</v>
      </c>
      <c r="F24" s="138">
        <f>F11+F18</f>
        <v>8</v>
      </c>
      <c r="G24" s="138">
        <f>D24+E24+F24+C24</f>
        <v>47</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11</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11</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3</v>
      </c>
      <c r="E263" s="32">
        <f>$E$21</f>
        <v>3</v>
      </c>
      <c r="F263" s="32">
        <f>$F$21</f>
        <v>5</v>
      </c>
      <c r="G263" s="32">
        <f>$G$21</f>
        <v>11</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3</v>
      </c>
      <c r="E268" s="32">
        <f>$E$21</f>
        <v>3</v>
      </c>
      <c r="F268" s="32">
        <f>$F$21</f>
        <v>5</v>
      </c>
      <c r="G268" s="32">
        <f>$G$21</f>
        <v>11</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3</v>
      </c>
      <c r="E284" s="32">
        <f>$E$21</f>
        <v>3</v>
      </c>
      <c r="F284" s="32">
        <f>$F$21</f>
        <v>5</v>
      </c>
      <c r="G284" s="32">
        <f>$G$21</f>
        <v>11</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3</v>
      </c>
      <c r="E321" s="32">
        <f>$E$21</f>
        <v>3</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3</v>
      </c>
      <c r="E326" s="32">
        <f>$E$21</f>
        <v>3</v>
      </c>
      <c r="F326" s="32">
        <f>$F$21</f>
        <v>5</v>
      </c>
      <c r="G326" s="32">
        <f>$G$21</f>
        <v>11</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3</v>
      </c>
      <c r="E348" s="32">
        <f>$E$21</f>
        <v>3</v>
      </c>
      <c r="F348" s="32">
        <f>$F$21</f>
        <v>5</v>
      </c>
      <c r="G348" s="32">
        <f>$G$21</f>
        <v>11</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4"/>
      <c r="B435" s="25" t="s">
        <v>1208</v>
      </c>
      <c r="C435" s="32">
        <v>0</v>
      </c>
      <c r="D435" s="32">
        <v>1</v>
      </c>
      <c r="E435" s="32">
        <v>5</v>
      </c>
      <c r="F435" s="32">
        <v>3</v>
      </c>
      <c r="G435" s="32">
        <v>9</v>
      </c>
      <c r="H435" s="27"/>
      <c r="I435" s="27"/>
      <c r="J435" s="28"/>
      <c r="K435" s="28"/>
      <c r="L435" s="29"/>
    </row>
    <row r="436" spans="1:12" s="16" customFormat="1" ht="12">
      <c r="A436" s="364"/>
      <c r="B436" s="25" t="s">
        <v>1213</v>
      </c>
      <c r="C436" s="32">
        <v>0</v>
      </c>
      <c r="D436" s="32">
        <v>4</v>
      </c>
      <c r="E436" s="32">
        <v>7</v>
      </c>
      <c r="F436" s="32">
        <v>9</v>
      </c>
      <c r="G436" s="32">
        <v>20</v>
      </c>
      <c r="H436" s="27"/>
      <c r="I436" s="27"/>
      <c r="J436" s="28"/>
      <c r="K436" s="28"/>
      <c r="L436" s="29"/>
    </row>
    <row r="437" spans="1:12" s="16" customFormat="1" ht="12">
      <c r="A437" s="364"/>
      <c r="B437" s="25" t="s">
        <v>1214</v>
      </c>
      <c r="C437" s="32">
        <v>1</v>
      </c>
      <c r="D437" s="32">
        <v>6</v>
      </c>
      <c r="E437" s="32">
        <v>4</v>
      </c>
      <c r="F437" s="32">
        <v>5</v>
      </c>
      <c r="G437" s="32">
        <v>16</v>
      </c>
      <c r="H437" s="27"/>
      <c r="I437" s="27"/>
      <c r="J437" s="28"/>
      <c r="K437" s="28"/>
      <c r="L437" s="29"/>
    </row>
    <row r="438" spans="1:12">
      <c r="A438" s="364"/>
      <c r="B438" s="25" t="s">
        <v>1217</v>
      </c>
      <c r="C438" s="32">
        <v>1</v>
      </c>
      <c r="D438" s="32">
        <v>0</v>
      </c>
      <c r="E438" s="32">
        <v>3</v>
      </c>
      <c r="F438" s="32">
        <v>4</v>
      </c>
      <c r="G438" s="32">
        <v>8</v>
      </c>
    </row>
    <row r="439" spans="1:12">
      <c r="A439" s="364"/>
      <c r="B439" s="25" t="s">
        <v>1221</v>
      </c>
      <c r="C439" s="32">
        <v>1</v>
      </c>
      <c r="D439" s="32">
        <v>4</v>
      </c>
      <c r="E439" s="32">
        <v>3</v>
      </c>
      <c r="F439" s="32">
        <v>5</v>
      </c>
      <c r="G439" s="32">
        <v>13</v>
      </c>
    </row>
    <row r="440" spans="1:12">
      <c r="A440" s="364"/>
      <c r="B440" s="25" t="s">
        <v>1224</v>
      </c>
      <c r="C440" s="32">
        <v>0</v>
      </c>
      <c r="D440" s="32">
        <v>11</v>
      </c>
      <c r="E440" s="32">
        <v>3</v>
      </c>
      <c r="F440" s="32">
        <v>6</v>
      </c>
      <c r="G440" s="32">
        <v>20</v>
      </c>
    </row>
    <row r="441" spans="1:12">
      <c r="A441" s="364"/>
      <c r="B441" s="25" t="s">
        <v>1228</v>
      </c>
      <c r="C441" s="32">
        <v>0</v>
      </c>
      <c r="D441" s="32">
        <v>10</v>
      </c>
      <c r="E441" s="32">
        <v>3</v>
      </c>
      <c r="F441" s="32">
        <v>2</v>
      </c>
      <c r="G441" s="32">
        <v>15</v>
      </c>
    </row>
    <row r="442" spans="1:12" s="16" customFormat="1" ht="12">
      <c r="A442" s="364"/>
      <c r="B442" s="377" t="s">
        <v>1231</v>
      </c>
      <c r="C442" s="32">
        <v>0</v>
      </c>
      <c r="D442" s="32">
        <v>4</v>
      </c>
      <c r="E442" s="32">
        <v>1</v>
      </c>
      <c r="F442" s="32">
        <v>6</v>
      </c>
      <c r="G442" s="32">
        <v>11</v>
      </c>
      <c r="H442" s="14"/>
      <c r="I442" s="14"/>
    </row>
    <row r="443" spans="1:12" s="16" customFormat="1" ht="12">
      <c r="A443" s="364"/>
      <c r="B443" s="377" t="s">
        <v>1234</v>
      </c>
      <c r="C443" s="32">
        <v>0</v>
      </c>
      <c r="D443" s="32">
        <v>4</v>
      </c>
      <c r="E443" s="32">
        <v>0</v>
      </c>
      <c r="F443" s="32">
        <v>8</v>
      </c>
      <c r="G443" s="32">
        <v>12</v>
      </c>
      <c r="H443" s="14"/>
      <c r="I443" s="14"/>
    </row>
    <row r="444" spans="1:12" s="16" customFormat="1" ht="12">
      <c r="A444" s="364"/>
      <c r="B444" s="377" t="s">
        <v>1238</v>
      </c>
      <c r="C444" s="32">
        <v>1</v>
      </c>
      <c r="D444" s="32">
        <v>3</v>
      </c>
      <c r="E444" s="32">
        <v>4</v>
      </c>
      <c r="F444" s="32">
        <v>5</v>
      </c>
      <c r="G444" s="32">
        <v>13</v>
      </c>
      <c r="H444" s="14"/>
      <c r="I444" s="14"/>
    </row>
    <row r="445" spans="1:12" s="16" customFormat="1" ht="12">
      <c r="A445" s="364"/>
      <c r="B445" s="377" t="s">
        <v>1241</v>
      </c>
      <c r="C445" s="32">
        <v>2</v>
      </c>
      <c r="D445" s="32">
        <v>2</v>
      </c>
      <c r="E445" s="32">
        <v>4</v>
      </c>
      <c r="F445" s="32">
        <v>5</v>
      </c>
      <c r="G445" s="32">
        <v>13</v>
      </c>
      <c r="H445" s="14"/>
      <c r="I445" s="14"/>
    </row>
    <row r="446" spans="1:12" s="16" customFormat="1" ht="12">
      <c r="A446" s="364"/>
      <c r="B446" s="377" t="s">
        <v>1244</v>
      </c>
      <c r="C446" s="32">
        <v>1</v>
      </c>
      <c r="D446" s="32">
        <v>3</v>
      </c>
      <c r="E446" s="32">
        <v>3</v>
      </c>
      <c r="F446" s="32">
        <v>4</v>
      </c>
      <c r="G446" s="32">
        <v>11</v>
      </c>
      <c r="H446" s="14"/>
      <c r="I446" s="14"/>
    </row>
    <row r="447" spans="1:12" s="16" customFormat="1" ht="12">
      <c r="A447" s="364"/>
      <c r="B447" s="377" t="s">
        <v>1247</v>
      </c>
      <c r="C447" s="32">
        <v>0</v>
      </c>
      <c r="D447" s="32">
        <v>2</v>
      </c>
      <c r="E447" s="32">
        <v>0</v>
      </c>
      <c r="F447" s="32">
        <v>7</v>
      </c>
      <c r="G447" s="32">
        <v>9</v>
      </c>
      <c r="H447" s="14"/>
      <c r="I447" s="14"/>
    </row>
    <row r="448" spans="1:12" s="16" customFormat="1" ht="12">
      <c r="A448" s="364"/>
      <c r="B448" s="377" t="s">
        <v>1249</v>
      </c>
      <c r="C448" s="32">
        <v>0</v>
      </c>
      <c r="D448" s="32">
        <v>0</v>
      </c>
      <c r="E448" s="32">
        <v>2</v>
      </c>
      <c r="F448" s="32">
        <v>6</v>
      </c>
      <c r="G448" s="32">
        <v>8</v>
      </c>
      <c r="H448" s="14"/>
      <c r="I448" s="14"/>
    </row>
    <row r="449" spans="1:9" s="16" customFormat="1" ht="12">
      <c r="A449" s="364"/>
      <c r="B449" s="377" t="s">
        <v>1253</v>
      </c>
      <c r="C449" s="32">
        <f>$C$21</f>
        <v>0</v>
      </c>
      <c r="D449" s="32">
        <f>$D$21</f>
        <v>3</v>
      </c>
      <c r="E449" s="32">
        <f>$E$21</f>
        <v>3</v>
      </c>
      <c r="F449" s="32">
        <f>$F$21</f>
        <v>5</v>
      </c>
      <c r="G449" s="32">
        <f>$G$21</f>
        <v>11</v>
      </c>
      <c r="H449" s="14"/>
      <c r="I449" s="14"/>
    </row>
    <row r="450" spans="1:9" s="16" customFormat="1" ht="12">
      <c r="A450" s="14"/>
      <c r="B450" s="45"/>
      <c r="C450" s="46"/>
      <c r="D450" s="46"/>
      <c r="E450" s="46"/>
      <c r="F450" s="46"/>
      <c r="G450" s="46"/>
      <c r="H450" s="14"/>
      <c r="I450" s="14"/>
    </row>
    <row r="451" spans="1:9" s="16" customFormat="1" ht="12">
      <c r="A451" s="30"/>
      <c r="B451" s="33" t="s">
        <v>511</v>
      </c>
      <c r="C451" s="34" t="e">
        <f>SUM(C449-C448)/C448</f>
        <v>#DIV/0!</v>
      </c>
      <c r="D451" s="34" t="e">
        <f t="shared" ref="D451:G451" si="0">SUM(D449-D448)/D448</f>
        <v>#DIV/0!</v>
      </c>
      <c r="E451" s="34">
        <f t="shared" si="0"/>
        <v>0.5</v>
      </c>
      <c r="F451" s="34">
        <f t="shared" si="0"/>
        <v>-0.16666666666666666</v>
      </c>
      <c r="G451" s="34">
        <f t="shared" si="0"/>
        <v>0.375</v>
      </c>
      <c r="H451" s="14"/>
      <c r="I451" s="14"/>
    </row>
    <row r="452" spans="1:9" s="16" customFormat="1" ht="12">
      <c r="A452" s="30"/>
      <c r="B452" s="33" t="s">
        <v>512</v>
      </c>
      <c r="C452" s="34">
        <f>SUM(C449-C446)/C446</f>
        <v>-1</v>
      </c>
      <c r="D452" s="34">
        <f t="shared" ref="D452:G452" si="1">SUM(D449-D446)/D446</f>
        <v>0</v>
      </c>
      <c r="E452" s="34">
        <f t="shared" si="1"/>
        <v>0</v>
      </c>
      <c r="F452" s="34">
        <f t="shared" si="1"/>
        <v>0.25</v>
      </c>
      <c r="G452" s="34">
        <f t="shared" si="1"/>
        <v>0</v>
      </c>
      <c r="H452" s="14"/>
      <c r="I452" s="14"/>
    </row>
    <row r="453" spans="1:9" s="16" customFormat="1" ht="12">
      <c r="A453" s="30"/>
      <c r="B453" s="45"/>
      <c r="C453" s="47"/>
      <c r="D453" s="47"/>
      <c r="E453" s="47"/>
      <c r="F453" s="47"/>
      <c r="G453" s="47"/>
      <c r="H453" s="14"/>
      <c r="I453" s="14"/>
    </row>
    <row r="454" spans="1:9" s="16" customFormat="1" ht="12">
      <c r="A454" s="30"/>
      <c r="B454" s="14"/>
      <c r="C454" s="15"/>
      <c r="D454" s="15"/>
      <c r="E454" s="15"/>
      <c r="F454" s="15"/>
      <c r="G454" s="15"/>
      <c r="H454" s="14"/>
      <c r="I454" s="14"/>
    </row>
    <row r="455" spans="1:9" s="16" customFormat="1" ht="12">
      <c r="B455" s="14"/>
      <c r="C455" s="15"/>
      <c r="D455" s="15"/>
      <c r="E455" s="15"/>
      <c r="F455" s="15"/>
      <c r="G455" s="15"/>
      <c r="H455" s="14"/>
      <c r="I455" s="14"/>
    </row>
    <row r="456" spans="1:9" s="16" customFormat="1" ht="34.5">
      <c r="A456" s="24" t="s">
        <v>162</v>
      </c>
      <c r="B456" s="25" t="s">
        <v>186</v>
      </c>
      <c r="C456" s="98" t="s">
        <v>1068</v>
      </c>
      <c r="D456" s="26" t="s">
        <v>1069</v>
      </c>
      <c r="E456" s="26" t="s">
        <v>1070</v>
      </c>
      <c r="F456" s="26" t="s">
        <v>1071</v>
      </c>
      <c r="G456" s="26" t="s">
        <v>160</v>
      </c>
      <c r="H456" s="14"/>
      <c r="I456" s="14"/>
    </row>
    <row r="457" spans="1:9" s="16" customFormat="1" ht="12">
      <c r="A457" s="30"/>
      <c r="B457" s="25" t="s">
        <v>187</v>
      </c>
      <c r="C457" s="31">
        <v>0</v>
      </c>
      <c r="D457" s="31">
        <v>7</v>
      </c>
      <c r="E457" s="31">
        <v>11</v>
      </c>
      <c r="F457" s="31">
        <v>20</v>
      </c>
      <c r="G457" s="31">
        <v>38</v>
      </c>
      <c r="H457" s="14"/>
      <c r="I457" s="14"/>
    </row>
    <row r="458" spans="1:9" s="16" customFormat="1" ht="12">
      <c r="A458" s="30"/>
      <c r="B458" s="25" t="s">
        <v>188</v>
      </c>
      <c r="C458" s="31">
        <v>0</v>
      </c>
      <c r="D458" s="32">
        <v>2</v>
      </c>
      <c r="E458" s="32">
        <v>9</v>
      </c>
      <c r="F458" s="32">
        <v>27</v>
      </c>
      <c r="G458" s="32">
        <v>38</v>
      </c>
      <c r="H458" s="14"/>
      <c r="I458" s="14"/>
    </row>
    <row r="459" spans="1:9" s="16" customFormat="1" ht="12">
      <c r="A459" s="30"/>
      <c r="B459" s="25" t="s">
        <v>189</v>
      </c>
      <c r="C459" s="31">
        <v>0</v>
      </c>
      <c r="D459" s="32">
        <v>7</v>
      </c>
      <c r="E459" s="32">
        <v>8</v>
      </c>
      <c r="F459" s="32">
        <v>30</v>
      </c>
      <c r="G459" s="32">
        <v>45</v>
      </c>
      <c r="H459" s="14"/>
      <c r="I459" s="14"/>
    </row>
    <row r="460" spans="1:9" s="16" customFormat="1" ht="12">
      <c r="A460" s="30"/>
      <c r="B460" s="25" t="s">
        <v>190</v>
      </c>
      <c r="C460" s="31">
        <v>0</v>
      </c>
      <c r="D460" s="32">
        <v>7</v>
      </c>
      <c r="E460" s="32">
        <v>8</v>
      </c>
      <c r="F460" s="32">
        <v>29</v>
      </c>
      <c r="G460" s="32">
        <v>44</v>
      </c>
      <c r="H460" s="14"/>
      <c r="I460" s="14"/>
    </row>
    <row r="461" spans="1:9" s="16" customFormat="1" ht="12">
      <c r="A461" s="30"/>
      <c r="B461" s="25" t="s">
        <v>191</v>
      </c>
      <c r="C461" s="31">
        <v>0</v>
      </c>
      <c r="D461" s="32">
        <v>7</v>
      </c>
      <c r="E461" s="32">
        <v>8</v>
      </c>
      <c r="F461" s="32">
        <v>29</v>
      </c>
      <c r="G461" s="32">
        <v>44</v>
      </c>
      <c r="H461" s="14"/>
      <c r="I461" s="14"/>
    </row>
    <row r="462" spans="1:9" s="16" customFormat="1" ht="12">
      <c r="A462" s="30"/>
      <c r="B462" s="25" t="s">
        <v>192</v>
      </c>
      <c r="C462" s="31">
        <v>0</v>
      </c>
      <c r="D462" s="32">
        <v>5</v>
      </c>
      <c r="E462" s="32">
        <v>7</v>
      </c>
      <c r="F462" s="32">
        <v>25</v>
      </c>
      <c r="G462" s="32">
        <v>37</v>
      </c>
      <c r="H462" s="14"/>
      <c r="I462" s="14"/>
    </row>
    <row r="463" spans="1:9" s="16" customFormat="1" ht="12">
      <c r="A463" s="30"/>
      <c r="B463" s="25" t="s">
        <v>193</v>
      </c>
      <c r="C463" s="31">
        <v>0</v>
      </c>
      <c r="D463" s="32">
        <v>8</v>
      </c>
      <c r="E463" s="32">
        <v>10</v>
      </c>
      <c r="F463" s="32">
        <v>24</v>
      </c>
      <c r="G463" s="32">
        <v>42</v>
      </c>
      <c r="H463" s="14"/>
      <c r="I463" s="14"/>
    </row>
    <row r="464" spans="1:9" s="16" customFormat="1" ht="12">
      <c r="A464" s="30"/>
      <c r="B464" s="25" t="s">
        <v>194</v>
      </c>
      <c r="C464" s="31">
        <v>0</v>
      </c>
      <c r="D464" s="32">
        <v>6</v>
      </c>
      <c r="E464" s="32">
        <v>5</v>
      </c>
      <c r="F464" s="32">
        <v>21</v>
      </c>
      <c r="G464" s="32">
        <v>32</v>
      </c>
      <c r="H464" s="14"/>
      <c r="I464" s="14"/>
    </row>
    <row r="465" spans="1:12" s="16" customFormat="1" ht="12">
      <c r="A465" s="30"/>
      <c r="B465" s="25" t="s">
        <v>195</v>
      </c>
      <c r="C465" s="31">
        <v>0</v>
      </c>
      <c r="D465" s="32">
        <v>8</v>
      </c>
      <c r="E465" s="32">
        <v>12</v>
      </c>
      <c r="F465" s="32">
        <v>24</v>
      </c>
      <c r="G465" s="32">
        <v>44</v>
      </c>
      <c r="H465" s="14"/>
      <c r="I465" s="14"/>
    </row>
    <row r="466" spans="1:12" s="16" customFormat="1" ht="12">
      <c r="A466" s="30"/>
      <c r="B466" s="25" t="s">
        <v>196</v>
      </c>
      <c r="C466" s="31">
        <v>0</v>
      </c>
      <c r="D466" s="32">
        <v>8</v>
      </c>
      <c r="E466" s="32">
        <v>11</v>
      </c>
      <c r="F466" s="32">
        <v>22</v>
      </c>
      <c r="G466" s="32">
        <v>41</v>
      </c>
      <c r="H466" s="14"/>
      <c r="I466" s="14"/>
    </row>
    <row r="467" spans="1:12" s="16" customFormat="1" ht="12">
      <c r="A467" s="30"/>
      <c r="B467" s="25" t="s">
        <v>197</v>
      </c>
      <c r="C467" s="31">
        <v>0</v>
      </c>
      <c r="D467" s="32">
        <v>9</v>
      </c>
      <c r="E467" s="32">
        <v>11</v>
      </c>
      <c r="F467" s="32">
        <v>24</v>
      </c>
      <c r="G467" s="32">
        <v>44</v>
      </c>
      <c r="H467" s="14"/>
      <c r="I467" s="14"/>
    </row>
    <row r="468" spans="1:12" s="16" customFormat="1" ht="12">
      <c r="A468" s="30"/>
      <c r="B468" s="25" t="s">
        <v>198</v>
      </c>
      <c r="C468" s="31">
        <v>0</v>
      </c>
      <c r="D468" s="32">
        <v>9</v>
      </c>
      <c r="E468" s="32">
        <v>11</v>
      </c>
      <c r="F468" s="32">
        <v>18</v>
      </c>
      <c r="G468" s="32">
        <v>38</v>
      </c>
      <c r="H468" s="14"/>
      <c r="I468" s="14"/>
    </row>
    <row r="469" spans="1:12" s="16" customFormat="1" ht="12">
      <c r="A469" s="14"/>
      <c r="B469" s="25" t="s">
        <v>199</v>
      </c>
      <c r="C469" s="31">
        <v>0</v>
      </c>
      <c r="D469" s="32">
        <v>7</v>
      </c>
      <c r="E469" s="32">
        <v>15</v>
      </c>
      <c r="F469" s="32">
        <v>22</v>
      </c>
      <c r="G469" s="32">
        <v>44</v>
      </c>
      <c r="H469" s="14"/>
      <c r="I469" s="14"/>
    </row>
    <row r="470" spans="1:12" s="16" customFormat="1" ht="12">
      <c r="A470" s="14"/>
      <c r="B470" s="25" t="s">
        <v>200</v>
      </c>
      <c r="C470" s="31">
        <v>0</v>
      </c>
      <c r="D470" s="32">
        <v>7</v>
      </c>
      <c r="E470" s="32">
        <v>18</v>
      </c>
      <c r="F470" s="32">
        <v>22</v>
      </c>
      <c r="G470" s="32">
        <v>47</v>
      </c>
      <c r="H470" s="14"/>
      <c r="I470" s="14"/>
    </row>
    <row r="471" spans="1:12" s="16" customFormat="1" ht="12">
      <c r="A471" s="14"/>
      <c r="B471" s="25" t="s">
        <v>201</v>
      </c>
      <c r="C471" s="31">
        <v>0</v>
      </c>
      <c r="D471" s="32">
        <v>9</v>
      </c>
      <c r="E471" s="32">
        <v>12</v>
      </c>
      <c r="F471" s="32">
        <v>24</v>
      </c>
      <c r="G471" s="32">
        <v>45</v>
      </c>
      <c r="H471" s="27"/>
      <c r="I471" s="27"/>
      <c r="J471" s="28"/>
      <c r="K471" s="28"/>
      <c r="L471" s="29"/>
    </row>
    <row r="472" spans="1:12" s="16" customFormat="1" ht="12">
      <c r="A472" s="14"/>
      <c r="B472" s="25" t="s">
        <v>202</v>
      </c>
      <c r="C472" s="31">
        <v>0</v>
      </c>
      <c r="D472" s="32">
        <v>7</v>
      </c>
      <c r="E472" s="32">
        <v>19</v>
      </c>
      <c r="F472" s="32">
        <v>21</v>
      </c>
      <c r="G472" s="32">
        <v>47</v>
      </c>
      <c r="H472" s="27"/>
      <c r="I472" s="27"/>
      <c r="J472" s="28"/>
      <c r="K472" s="28"/>
      <c r="L472" s="29"/>
    </row>
    <row r="473" spans="1:12" s="16" customFormat="1" ht="12">
      <c r="A473" s="14"/>
      <c r="B473" s="25" t="s">
        <v>203</v>
      </c>
      <c r="C473" s="31">
        <v>0</v>
      </c>
      <c r="D473" s="32">
        <v>11</v>
      </c>
      <c r="E473" s="32">
        <v>12</v>
      </c>
      <c r="F473" s="32">
        <v>22</v>
      </c>
      <c r="G473" s="32">
        <v>45</v>
      </c>
      <c r="H473" s="27"/>
      <c r="I473" s="27"/>
      <c r="J473" s="28"/>
      <c r="K473" s="28"/>
      <c r="L473" s="29"/>
    </row>
    <row r="474" spans="1:12" s="16" customFormat="1" ht="12">
      <c r="A474" s="14"/>
      <c r="B474" s="25" t="s">
        <v>204</v>
      </c>
      <c r="C474" s="31">
        <v>0</v>
      </c>
      <c r="D474" s="32">
        <v>17</v>
      </c>
      <c r="E474" s="32">
        <v>15</v>
      </c>
      <c r="F474" s="32">
        <v>20</v>
      </c>
      <c r="G474" s="32">
        <v>52</v>
      </c>
      <c r="H474" s="27"/>
      <c r="I474" s="27"/>
      <c r="J474" s="28"/>
      <c r="K474" s="28"/>
      <c r="L474" s="29"/>
    </row>
    <row r="475" spans="1:12" s="16" customFormat="1" ht="12">
      <c r="A475" s="14"/>
      <c r="B475" s="25" t="s">
        <v>205</v>
      </c>
      <c r="C475" s="31">
        <v>0</v>
      </c>
      <c r="D475" s="32">
        <v>12</v>
      </c>
      <c r="E475" s="32">
        <v>15</v>
      </c>
      <c r="F475" s="32">
        <v>21</v>
      </c>
      <c r="G475" s="32">
        <v>48</v>
      </c>
      <c r="H475" s="27"/>
      <c r="I475" s="27"/>
      <c r="J475" s="28"/>
      <c r="K475" s="28"/>
      <c r="L475" s="29"/>
    </row>
    <row r="476" spans="1:12" s="16" customFormat="1" ht="12">
      <c r="A476" s="14"/>
      <c r="B476" s="25" t="s">
        <v>206</v>
      </c>
      <c r="C476" s="31">
        <v>0</v>
      </c>
      <c r="D476" s="32">
        <v>10</v>
      </c>
      <c r="E476" s="32">
        <v>10</v>
      </c>
      <c r="F476" s="32">
        <v>21</v>
      </c>
      <c r="G476" s="32">
        <v>41</v>
      </c>
      <c r="H476" s="27"/>
      <c r="I476" s="27"/>
      <c r="J476" s="28"/>
      <c r="K476" s="28"/>
      <c r="L476" s="29"/>
    </row>
    <row r="477" spans="1:12" s="16" customFormat="1" ht="12">
      <c r="A477" s="14"/>
      <c r="B477" s="25" t="s">
        <v>207</v>
      </c>
      <c r="C477" s="31">
        <v>0</v>
      </c>
      <c r="D477" s="32">
        <v>7</v>
      </c>
      <c r="E477" s="32">
        <v>20</v>
      </c>
      <c r="F477" s="32">
        <v>24</v>
      </c>
      <c r="G477" s="32">
        <v>51</v>
      </c>
      <c r="H477" s="27"/>
      <c r="I477" s="27"/>
      <c r="J477" s="28"/>
      <c r="K477" s="28"/>
      <c r="L477" s="29"/>
    </row>
    <row r="478" spans="1:12" s="16" customFormat="1" ht="12">
      <c r="A478" s="14"/>
      <c r="B478" s="25" t="s">
        <v>208</v>
      </c>
      <c r="C478" s="31">
        <v>0</v>
      </c>
      <c r="D478" s="32">
        <v>11</v>
      </c>
      <c r="E478" s="32">
        <v>19</v>
      </c>
      <c r="F478" s="32">
        <v>23</v>
      </c>
      <c r="G478" s="32">
        <v>53</v>
      </c>
      <c r="H478" s="27"/>
      <c r="I478" s="27"/>
      <c r="J478" s="28"/>
      <c r="K478" s="28"/>
      <c r="L478" s="29"/>
    </row>
    <row r="479" spans="1:12" s="16" customFormat="1" ht="12">
      <c r="A479" s="14"/>
      <c r="B479" s="25" t="s">
        <v>209</v>
      </c>
      <c r="C479" s="31">
        <v>0</v>
      </c>
      <c r="D479" s="32">
        <v>5</v>
      </c>
      <c r="E479" s="32">
        <v>20</v>
      </c>
      <c r="F479" s="32">
        <v>16</v>
      </c>
      <c r="G479" s="32">
        <v>41</v>
      </c>
      <c r="H479" s="27"/>
      <c r="I479" s="27"/>
      <c r="J479" s="28"/>
      <c r="K479" s="28"/>
      <c r="L479" s="29"/>
    </row>
    <row r="480" spans="1:12" s="16" customFormat="1" ht="12">
      <c r="A480" s="14"/>
      <c r="B480" s="25" t="s">
        <v>210</v>
      </c>
      <c r="C480" s="31">
        <v>0</v>
      </c>
      <c r="D480" s="32">
        <v>9</v>
      </c>
      <c r="E480" s="32">
        <v>19</v>
      </c>
      <c r="F480" s="32">
        <v>9</v>
      </c>
      <c r="G480" s="32">
        <v>37</v>
      </c>
      <c r="H480" s="27"/>
      <c r="I480" s="27"/>
      <c r="J480" s="28"/>
      <c r="K480" s="28"/>
      <c r="L480" s="29"/>
    </row>
    <row r="481" spans="1:12" s="16" customFormat="1" ht="12">
      <c r="A481" s="14"/>
      <c r="B481" s="25" t="s">
        <v>211</v>
      </c>
      <c r="C481" s="31">
        <v>0</v>
      </c>
      <c r="D481" s="32">
        <v>6</v>
      </c>
      <c r="E481" s="32">
        <v>16</v>
      </c>
      <c r="F481" s="32">
        <v>13</v>
      </c>
      <c r="G481" s="32">
        <v>35</v>
      </c>
      <c r="H481" s="27"/>
      <c r="I481" s="27"/>
      <c r="J481" s="28"/>
      <c r="K481" s="28"/>
      <c r="L481" s="29"/>
    </row>
    <row r="482" spans="1:12" s="16" customFormat="1" ht="12">
      <c r="A482" s="14"/>
      <c r="B482" s="25" t="s">
        <v>212</v>
      </c>
      <c r="C482" s="31">
        <v>0</v>
      </c>
      <c r="D482" s="32">
        <v>9</v>
      </c>
      <c r="E482" s="32">
        <v>14</v>
      </c>
      <c r="F482" s="32">
        <v>17</v>
      </c>
      <c r="G482" s="32">
        <v>40</v>
      </c>
      <c r="H482" s="27"/>
      <c r="I482" s="27"/>
      <c r="J482" s="28"/>
      <c r="K482" s="28"/>
      <c r="L482" s="29"/>
    </row>
    <row r="483" spans="1:12" s="16" customFormat="1" ht="12">
      <c r="A483" s="14"/>
      <c r="B483" s="25" t="s">
        <v>213</v>
      </c>
      <c r="C483" s="31">
        <v>0</v>
      </c>
      <c r="D483" s="32">
        <v>5</v>
      </c>
      <c r="E483" s="32">
        <v>17</v>
      </c>
      <c r="F483" s="32">
        <v>23</v>
      </c>
      <c r="G483" s="32">
        <v>45</v>
      </c>
      <c r="H483" s="27"/>
      <c r="I483" s="27"/>
      <c r="J483" s="28"/>
      <c r="K483" s="28"/>
      <c r="L483" s="29"/>
    </row>
    <row r="484" spans="1:12" s="16" customFormat="1" ht="12">
      <c r="A484" s="14"/>
      <c r="B484" s="25" t="s">
        <v>214</v>
      </c>
      <c r="C484" s="31">
        <v>0</v>
      </c>
      <c r="D484" s="32">
        <v>7</v>
      </c>
      <c r="E484" s="32">
        <v>17</v>
      </c>
      <c r="F484" s="32">
        <v>22</v>
      </c>
      <c r="G484" s="32">
        <v>46</v>
      </c>
      <c r="H484" s="27"/>
      <c r="I484" s="27"/>
      <c r="J484" s="28"/>
      <c r="K484" s="28"/>
      <c r="L484" s="29"/>
    </row>
    <row r="485" spans="1:12" s="16" customFormat="1" ht="12">
      <c r="A485" s="14"/>
      <c r="B485" s="25" t="s">
        <v>215</v>
      </c>
      <c r="C485" s="31">
        <v>0</v>
      </c>
      <c r="D485" s="32">
        <v>6</v>
      </c>
      <c r="E485" s="32">
        <v>14</v>
      </c>
      <c r="F485" s="32">
        <v>22</v>
      </c>
      <c r="G485" s="32">
        <v>42</v>
      </c>
      <c r="H485" s="27"/>
      <c r="I485" s="27"/>
      <c r="J485" s="28"/>
      <c r="K485" s="28"/>
      <c r="L485" s="29"/>
    </row>
    <row r="486" spans="1:12" s="16" customFormat="1" ht="12">
      <c r="A486" s="14"/>
      <c r="B486" s="25" t="s">
        <v>216</v>
      </c>
      <c r="C486" s="31">
        <v>0</v>
      </c>
      <c r="D486" s="32">
        <v>8</v>
      </c>
      <c r="E486" s="32">
        <v>9</v>
      </c>
      <c r="F486" s="32">
        <v>20</v>
      </c>
      <c r="G486" s="32">
        <v>37</v>
      </c>
      <c r="H486" s="27"/>
      <c r="I486" s="27"/>
      <c r="J486" s="28"/>
      <c r="K486" s="28"/>
      <c r="L486" s="29"/>
    </row>
    <row r="487" spans="1:12" s="16" customFormat="1" ht="12">
      <c r="A487" s="14"/>
      <c r="B487" s="25" t="s">
        <v>217</v>
      </c>
      <c r="C487" s="31">
        <v>0</v>
      </c>
      <c r="D487" s="32">
        <v>8</v>
      </c>
      <c r="E487" s="32">
        <v>11</v>
      </c>
      <c r="F487" s="32">
        <v>25</v>
      </c>
      <c r="G487" s="32">
        <v>44</v>
      </c>
      <c r="H487" s="27"/>
      <c r="I487" s="27"/>
      <c r="J487" s="28"/>
      <c r="K487" s="28"/>
      <c r="L487" s="29"/>
    </row>
    <row r="488" spans="1:12" s="16" customFormat="1" ht="12">
      <c r="A488" s="14"/>
      <c r="B488" s="25" t="s">
        <v>218</v>
      </c>
      <c r="C488" s="31">
        <v>0</v>
      </c>
      <c r="D488" s="32">
        <v>8</v>
      </c>
      <c r="E488" s="32">
        <v>14</v>
      </c>
      <c r="F488" s="32">
        <v>20</v>
      </c>
      <c r="G488" s="32">
        <v>42</v>
      </c>
      <c r="H488" s="27"/>
      <c r="I488" s="27"/>
      <c r="J488" s="28"/>
      <c r="K488" s="28"/>
      <c r="L488" s="29"/>
    </row>
    <row r="489" spans="1:12" s="16" customFormat="1" ht="12">
      <c r="A489" s="14"/>
      <c r="B489" s="25" t="s">
        <v>219</v>
      </c>
      <c r="C489" s="31">
        <v>0</v>
      </c>
      <c r="D489" s="32">
        <v>7</v>
      </c>
      <c r="E489" s="32">
        <v>21</v>
      </c>
      <c r="F489" s="32">
        <v>28</v>
      </c>
      <c r="G489" s="32">
        <v>56</v>
      </c>
      <c r="H489" s="27"/>
      <c r="I489" s="27"/>
      <c r="J489" s="28"/>
      <c r="K489" s="28"/>
      <c r="L489" s="29"/>
    </row>
    <row r="490" spans="1:12" s="16" customFormat="1" ht="12">
      <c r="A490" s="14"/>
      <c r="B490" s="25" t="s">
        <v>220</v>
      </c>
      <c r="C490" s="31">
        <v>0</v>
      </c>
      <c r="D490" s="32">
        <v>7</v>
      </c>
      <c r="E490" s="32">
        <v>28</v>
      </c>
      <c r="F490" s="32">
        <v>21</v>
      </c>
      <c r="G490" s="32">
        <v>56</v>
      </c>
      <c r="H490" s="27"/>
      <c r="I490" s="27"/>
      <c r="J490" s="28"/>
      <c r="K490" s="28"/>
      <c r="L490" s="29"/>
    </row>
    <row r="491" spans="1:12" s="16" customFormat="1" ht="12">
      <c r="A491" s="14"/>
      <c r="B491" s="25" t="s">
        <v>221</v>
      </c>
      <c r="C491" s="31">
        <v>0</v>
      </c>
      <c r="D491" s="32">
        <v>6</v>
      </c>
      <c r="E491" s="32">
        <v>31</v>
      </c>
      <c r="F491" s="32">
        <v>25</v>
      </c>
      <c r="G491" s="32">
        <v>62</v>
      </c>
      <c r="H491" s="27"/>
      <c r="I491" s="27"/>
      <c r="J491" s="28"/>
      <c r="K491" s="28"/>
      <c r="L491" s="29"/>
    </row>
    <row r="492" spans="1:12" s="16" customFormat="1" ht="12">
      <c r="A492" s="14"/>
      <c r="B492" s="25" t="s">
        <v>222</v>
      </c>
      <c r="C492" s="31">
        <v>0</v>
      </c>
      <c r="D492" s="32">
        <v>9</v>
      </c>
      <c r="E492" s="32">
        <v>25</v>
      </c>
      <c r="F492" s="32">
        <v>20</v>
      </c>
      <c r="G492" s="32">
        <v>54</v>
      </c>
      <c r="H492" s="27"/>
      <c r="I492" s="27"/>
      <c r="J492" s="28"/>
      <c r="K492" s="28"/>
      <c r="L492" s="29"/>
    </row>
    <row r="493" spans="1:12" s="16" customFormat="1" ht="12">
      <c r="A493" s="14"/>
      <c r="B493" s="25" t="s">
        <v>223</v>
      </c>
      <c r="C493" s="31">
        <v>0</v>
      </c>
      <c r="D493" s="32">
        <v>8</v>
      </c>
      <c r="E493" s="32">
        <v>27</v>
      </c>
      <c r="F493" s="32">
        <v>13</v>
      </c>
      <c r="G493" s="32">
        <v>48</v>
      </c>
      <c r="H493" s="27"/>
      <c r="I493" s="27"/>
      <c r="J493" s="28"/>
      <c r="K493" s="28"/>
      <c r="L493" s="29"/>
    </row>
    <row r="494" spans="1:12" s="16" customFormat="1" ht="12">
      <c r="A494" s="14"/>
      <c r="B494" s="25" t="s">
        <v>224</v>
      </c>
      <c r="C494" s="31">
        <v>0</v>
      </c>
      <c r="D494" s="32">
        <v>9</v>
      </c>
      <c r="E494" s="32">
        <v>20</v>
      </c>
      <c r="F494" s="32">
        <v>20</v>
      </c>
      <c r="G494" s="32">
        <v>49</v>
      </c>
      <c r="H494" s="27"/>
      <c r="I494" s="27"/>
      <c r="J494" s="28"/>
      <c r="K494" s="28"/>
      <c r="L494" s="29"/>
    </row>
    <row r="495" spans="1:12" s="16" customFormat="1" ht="12">
      <c r="A495" s="14"/>
      <c r="B495" s="25" t="s">
        <v>225</v>
      </c>
      <c r="C495" s="31">
        <v>0</v>
      </c>
      <c r="D495" s="32">
        <v>8</v>
      </c>
      <c r="E495" s="32">
        <v>27</v>
      </c>
      <c r="F495" s="32">
        <v>19</v>
      </c>
      <c r="G495" s="32">
        <v>54</v>
      </c>
      <c r="H495" s="27"/>
      <c r="I495" s="27"/>
      <c r="J495" s="28"/>
      <c r="K495" s="28"/>
      <c r="L495" s="29"/>
    </row>
    <row r="496" spans="1:12" s="16" customFormat="1" ht="12">
      <c r="A496" s="14"/>
      <c r="B496" s="25" t="s">
        <v>226</v>
      </c>
      <c r="C496" s="31">
        <v>0</v>
      </c>
      <c r="D496" s="32">
        <v>5</v>
      </c>
      <c r="E496" s="32">
        <v>22</v>
      </c>
      <c r="F496" s="32">
        <v>18</v>
      </c>
      <c r="G496" s="32">
        <v>45</v>
      </c>
      <c r="H496" s="27"/>
      <c r="I496" s="27"/>
      <c r="J496" s="28"/>
      <c r="K496" s="28"/>
      <c r="L496" s="29"/>
    </row>
    <row r="497" spans="1:12" s="16" customFormat="1" ht="12">
      <c r="A497" s="14"/>
      <c r="B497" s="25" t="s">
        <v>227</v>
      </c>
      <c r="C497" s="31">
        <v>0</v>
      </c>
      <c r="D497" s="32">
        <v>8</v>
      </c>
      <c r="E497" s="32">
        <v>17</v>
      </c>
      <c r="F497" s="32">
        <v>21</v>
      </c>
      <c r="G497" s="32">
        <v>46</v>
      </c>
      <c r="H497" s="27"/>
      <c r="I497" s="27"/>
      <c r="J497" s="28"/>
      <c r="K497" s="28"/>
      <c r="L497" s="29"/>
    </row>
    <row r="498" spans="1:12" s="16" customFormat="1" ht="12">
      <c r="A498" s="14"/>
      <c r="B498" s="25" t="s">
        <v>228</v>
      </c>
      <c r="C498" s="31">
        <v>0</v>
      </c>
      <c r="D498" s="32">
        <v>11</v>
      </c>
      <c r="E498" s="32">
        <v>15</v>
      </c>
      <c r="F498" s="32">
        <v>19</v>
      </c>
      <c r="G498" s="32">
        <v>45</v>
      </c>
      <c r="H498" s="27"/>
      <c r="I498" s="27"/>
      <c r="J498" s="28"/>
      <c r="K498" s="28"/>
      <c r="L498" s="29"/>
    </row>
    <row r="499" spans="1:12" s="16" customFormat="1" ht="12">
      <c r="A499" s="14"/>
      <c r="B499" s="25" t="s">
        <v>229</v>
      </c>
      <c r="C499" s="31">
        <v>0</v>
      </c>
      <c r="D499" s="32">
        <v>10</v>
      </c>
      <c r="E499" s="32">
        <v>14</v>
      </c>
      <c r="F499" s="32">
        <v>20</v>
      </c>
      <c r="G499" s="32">
        <v>44</v>
      </c>
      <c r="H499" s="27"/>
      <c r="I499" s="27"/>
      <c r="J499" s="28"/>
      <c r="K499" s="28"/>
      <c r="L499" s="29"/>
    </row>
    <row r="500" spans="1:12" s="16" customFormat="1" ht="12">
      <c r="A500" s="14"/>
      <c r="B500" s="25" t="s">
        <v>230</v>
      </c>
      <c r="C500" s="31">
        <v>0</v>
      </c>
      <c r="D500" s="32">
        <v>7</v>
      </c>
      <c r="E500" s="32">
        <v>15</v>
      </c>
      <c r="F500" s="32">
        <v>29</v>
      </c>
      <c r="G500" s="32">
        <v>51</v>
      </c>
      <c r="H500" s="27"/>
      <c r="I500" s="27"/>
      <c r="J500" s="28"/>
      <c r="K500" s="28"/>
      <c r="L500" s="29"/>
    </row>
    <row r="501" spans="1:12" s="16" customFormat="1" ht="12">
      <c r="A501" s="14"/>
      <c r="B501" s="25" t="s">
        <v>231</v>
      </c>
      <c r="C501" s="31">
        <v>0</v>
      </c>
      <c r="D501" s="32">
        <v>8</v>
      </c>
      <c r="E501" s="32">
        <v>16</v>
      </c>
      <c r="F501" s="32">
        <v>28</v>
      </c>
      <c r="G501" s="32">
        <v>52</v>
      </c>
      <c r="H501" s="27"/>
      <c r="I501" s="27"/>
      <c r="J501" s="28"/>
      <c r="K501" s="28"/>
      <c r="L501" s="29"/>
    </row>
    <row r="502" spans="1:12" s="16" customFormat="1" ht="12">
      <c r="A502" s="30"/>
      <c r="B502" s="25" t="s">
        <v>232</v>
      </c>
      <c r="C502" s="31">
        <v>0</v>
      </c>
      <c r="D502" s="32">
        <v>7</v>
      </c>
      <c r="E502" s="32">
        <v>8</v>
      </c>
      <c r="F502" s="32">
        <v>37</v>
      </c>
      <c r="G502" s="32">
        <v>52</v>
      </c>
      <c r="H502" s="27"/>
      <c r="I502" s="27"/>
      <c r="J502" s="28"/>
      <c r="K502" s="28"/>
      <c r="L502" s="29"/>
    </row>
    <row r="503" spans="1:12" s="16" customFormat="1" ht="12">
      <c r="A503" s="30"/>
      <c r="B503" s="25" t="s">
        <v>233</v>
      </c>
      <c r="C503" s="31">
        <v>0</v>
      </c>
      <c r="D503" s="32">
        <v>3</v>
      </c>
      <c r="E503" s="32">
        <v>13</v>
      </c>
      <c r="F503" s="32">
        <v>28</v>
      </c>
      <c r="G503" s="32">
        <v>44</v>
      </c>
      <c r="H503" s="27"/>
      <c r="I503" s="27"/>
      <c r="J503" s="28"/>
      <c r="K503" s="28"/>
      <c r="L503" s="29"/>
    </row>
    <row r="504" spans="1:12" s="16" customFormat="1" ht="12">
      <c r="A504" s="30"/>
      <c r="B504" s="25" t="s">
        <v>234</v>
      </c>
      <c r="C504" s="31">
        <v>0</v>
      </c>
      <c r="D504" s="32">
        <v>4</v>
      </c>
      <c r="E504" s="32">
        <v>11</v>
      </c>
      <c r="F504" s="32">
        <v>27</v>
      </c>
      <c r="G504" s="32">
        <v>42</v>
      </c>
      <c r="H504" s="27"/>
      <c r="I504" s="27"/>
      <c r="J504" s="28"/>
      <c r="K504" s="28"/>
      <c r="L504" s="29"/>
    </row>
    <row r="505" spans="1:12" s="16" customFormat="1" ht="12">
      <c r="A505" s="30"/>
      <c r="B505" s="25" t="s">
        <v>235</v>
      </c>
      <c r="C505" s="31">
        <v>0</v>
      </c>
      <c r="D505" s="32">
        <v>4</v>
      </c>
      <c r="E505" s="32">
        <v>11</v>
      </c>
      <c r="F505" s="32">
        <v>28</v>
      </c>
      <c r="G505" s="32">
        <v>43</v>
      </c>
      <c r="H505" s="27"/>
      <c r="I505" s="27"/>
      <c r="J505" s="28"/>
      <c r="K505" s="28"/>
      <c r="L505" s="29"/>
    </row>
    <row r="506" spans="1:12" s="16" customFormat="1" ht="12">
      <c r="A506" s="30"/>
      <c r="B506" s="25" t="s">
        <v>236</v>
      </c>
      <c r="C506" s="31">
        <v>0</v>
      </c>
      <c r="D506" s="32">
        <v>2</v>
      </c>
      <c r="E506" s="32">
        <v>5</v>
      </c>
      <c r="F506" s="32">
        <v>12</v>
      </c>
      <c r="G506" s="32">
        <v>19</v>
      </c>
      <c r="H506" s="27"/>
      <c r="I506" s="27"/>
      <c r="J506" s="28"/>
      <c r="K506" s="28"/>
      <c r="L506" s="29"/>
    </row>
    <row r="507" spans="1:12" s="16" customFormat="1" ht="12">
      <c r="A507" s="30"/>
      <c r="B507" s="25" t="s">
        <v>237</v>
      </c>
      <c r="C507" s="31">
        <v>0</v>
      </c>
      <c r="D507" s="32">
        <v>3</v>
      </c>
      <c r="E507" s="32">
        <v>8</v>
      </c>
      <c r="F507" s="32">
        <v>14</v>
      </c>
      <c r="G507" s="32">
        <v>25</v>
      </c>
      <c r="H507" s="27"/>
      <c r="I507" s="27"/>
      <c r="J507" s="28"/>
      <c r="K507" s="28"/>
      <c r="L507" s="29"/>
    </row>
    <row r="508" spans="1:12" s="16" customFormat="1" ht="12">
      <c r="A508" s="30"/>
      <c r="B508" s="25" t="s">
        <v>238</v>
      </c>
      <c r="C508" s="31">
        <v>0</v>
      </c>
      <c r="D508" s="32">
        <v>6</v>
      </c>
      <c r="E508" s="32">
        <v>8</v>
      </c>
      <c r="F508" s="32">
        <v>10</v>
      </c>
      <c r="G508" s="32">
        <v>24</v>
      </c>
      <c r="H508" s="27"/>
      <c r="I508" s="27"/>
      <c r="J508" s="28"/>
      <c r="K508" s="28"/>
      <c r="L508" s="29"/>
    </row>
    <row r="509" spans="1:12" s="16" customFormat="1" ht="12">
      <c r="A509" s="30"/>
      <c r="B509" s="25" t="s">
        <v>239</v>
      </c>
      <c r="C509" s="31">
        <v>0</v>
      </c>
      <c r="D509" s="32">
        <v>5</v>
      </c>
      <c r="E509" s="32">
        <v>14</v>
      </c>
      <c r="F509" s="32">
        <v>11</v>
      </c>
      <c r="G509" s="32">
        <v>30</v>
      </c>
      <c r="H509" s="27"/>
      <c r="I509" s="27"/>
      <c r="J509" s="28"/>
      <c r="K509" s="28"/>
      <c r="L509" s="29"/>
    </row>
    <row r="510" spans="1:12" s="16" customFormat="1" ht="12">
      <c r="A510" s="30"/>
      <c r="B510" s="25" t="s">
        <v>240</v>
      </c>
      <c r="C510" s="31">
        <v>0</v>
      </c>
      <c r="D510" s="32">
        <v>5</v>
      </c>
      <c r="E510" s="32">
        <v>20</v>
      </c>
      <c r="F510" s="32">
        <v>14</v>
      </c>
      <c r="G510" s="32">
        <v>39</v>
      </c>
      <c r="H510" s="27"/>
      <c r="I510" s="27"/>
      <c r="J510" s="28"/>
      <c r="K510" s="28"/>
      <c r="L510" s="29"/>
    </row>
    <row r="511" spans="1:12" s="16" customFormat="1" ht="12">
      <c r="A511" s="30"/>
      <c r="B511" s="25" t="s">
        <v>241</v>
      </c>
      <c r="C511" s="31">
        <v>0</v>
      </c>
      <c r="D511" s="32">
        <v>8</v>
      </c>
      <c r="E511" s="32">
        <v>22</v>
      </c>
      <c r="F511" s="32">
        <v>13</v>
      </c>
      <c r="G511" s="32">
        <v>43</v>
      </c>
      <c r="H511" s="27"/>
      <c r="I511" s="27"/>
      <c r="J511" s="28"/>
      <c r="K511" s="28"/>
      <c r="L511" s="29"/>
    </row>
    <row r="512" spans="1:12" s="16" customFormat="1" ht="12">
      <c r="A512" s="30"/>
      <c r="B512" s="25" t="s">
        <v>242</v>
      </c>
      <c r="C512" s="31">
        <v>0</v>
      </c>
      <c r="D512" s="32">
        <v>10</v>
      </c>
      <c r="E512" s="32">
        <v>16</v>
      </c>
      <c r="F512" s="32">
        <v>13</v>
      </c>
      <c r="G512" s="32">
        <v>39</v>
      </c>
      <c r="H512" s="27"/>
      <c r="I512" s="27"/>
      <c r="J512" s="28"/>
      <c r="K512" s="28"/>
      <c r="L512" s="29"/>
    </row>
    <row r="513" spans="1:12" s="16" customFormat="1" ht="12">
      <c r="A513" s="30"/>
      <c r="B513" s="25" t="s">
        <v>243</v>
      </c>
      <c r="C513" s="31">
        <v>0</v>
      </c>
      <c r="D513" s="32">
        <v>9</v>
      </c>
      <c r="E513" s="32">
        <v>11</v>
      </c>
      <c r="F513" s="32">
        <v>4</v>
      </c>
      <c r="G513" s="32">
        <v>24</v>
      </c>
      <c r="H513" s="27"/>
      <c r="I513" s="27"/>
      <c r="J513" s="28"/>
      <c r="K513" s="28"/>
      <c r="L513" s="29"/>
    </row>
    <row r="514" spans="1:12" s="16" customFormat="1" ht="12">
      <c r="A514" s="30"/>
      <c r="B514" s="25" t="s">
        <v>244</v>
      </c>
      <c r="C514" s="31">
        <v>0</v>
      </c>
      <c r="D514" s="32">
        <v>11</v>
      </c>
      <c r="E514" s="32">
        <v>11</v>
      </c>
      <c r="F514" s="32">
        <v>15</v>
      </c>
      <c r="G514" s="32">
        <v>37</v>
      </c>
      <c r="H514" s="27"/>
      <c r="I514" s="27"/>
      <c r="J514" s="28"/>
      <c r="K514" s="28"/>
      <c r="L514" s="29"/>
    </row>
    <row r="515" spans="1:12" s="16" customFormat="1" ht="12">
      <c r="A515" s="30"/>
      <c r="B515" s="25" t="s">
        <v>245</v>
      </c>
      <c r="C515" s="31">
        <v>0</v>
      </c>
      <c r="D515" s="32">
        <v>13</v>
      </c>
      <c r="E515" s="32">
        <v>8</v>
      </c>
      <c r="F515" s="32">
        <v>14</v>
      </c>
      <c r="G515" s="32">
        <v>35</v>
      </c>
      <c r="H515" s="27"/>
      <c r="I515" s="27"/>
      <c r="J515" s="28"/>
      <c r="K515" s="28"/>
      <c r="L515" s="29"/>
    </row>
    <row r="516" spans="1:12" s="16" customFormat="1" ht="12">
      <c r="A516" s="30"/>
      <c r="B516" s="25" t="s">
        <v>246</v>
      </c>
      <c r="C516" s="31">
        <v>0</v>
      </c>
      <c r="D516" s="32">
        <v>15</v>
      </c>
      <c r="E516" s="32">
        <v>17</v>
      </c>
      <c r="F516" s="32">
        <v>10</v>
      </c>
      <c r="G516" s="32">
        <v>42</v>
      </c>
      <c r="H516" s="27"/>
      <c r="I516" s="27"/>
      <c r="J516" s="28"/>
      <c r="K516" s="28"/>
      <c r="L516" s="29"/>
    </row>
    <row r="517" spans="1:12" s="16" customFormat="1" ht="12">
      <c r="A517" s="30"/>
      <c r="B517" s="25" t="s">
        <v>247</v>
      </c>
      <c r="C517" s="31">
        <v>0</v>
      </c>
      <c r="D517" s="32">
        <v>13</v>
      </c>
      <c r="E517" s="32">
        <v>15</v>
      </c>
      <c r="F517" s="32">
        <v>12</v>
      </c>
      <c r="G517" s="32">
        <v>40</v>
      </c>
      <c r="H517" s="27"/>
      <c r="I517" s="27"/>
      <c r="J517" s="28"/>
      <c r="K517" s="28"/>
      <c r="L517" s="29"/>
    </row>
    <row r="518" spans="1:12" s="16" customFormat="1" ht="12">
      <c r="A518" s="30"/>
      <c r="B518" s="25" t="s">
        <v>248</v>
      </c>
      <c r="C518" s="31">
        <v>0</v>
      </c>
      <c r="D518" s="32">
        <v>11</v>
      </c>
      <c r="E518" s="32">
        <v>17</v>
      </c>
      <c r="F518" s="32">
        <v>10</v>
      </c>
      <c r="G518" s="32">
        <v>38</v>
      </c>
      <c r="H518" s="27"/>
      <c r="I518" s="27"/>
      <c r="J518" s="28"/>
      <c r="K518" s="28"/>
      <c r="L518" s="29"/>
    </row>
    <row r="519" spans="1:12" s="16" customFormat="1" ht="12">
      <c r="A519" s="30"/>
      <c r="B519" s="25" t="s">
        <v>249</v>
      </c>
      <c r="C519" s="31">
        <v>0</v>
      </c>
      <c r="D519" s="32">
        <v>18</v>
      </c>
      <c r="E519" s="32">
        <v>10</v>
      </c>
      <c r="F519" s="32">
        <v>11</v>
      </c>
      <c r="G519" s="32">
        <v>39</v>
      </c>
      <c r="H519" s="27"/>
      <c r="I519" s="27"/>
      <c r="J519" s="28"/>
      <c r="K519" s="28"/>
      <c r="L519" s="29"/>
    </row>
    <row r="520" spans="1:12" s="16" customFormat="1" ht="12">
      <c r="A520" s="30"/>
      <c r="B520" s="25" t="s">
        <v>250</v>
      </c>
      <c r="C520" s="31">
        <v>0</v>
      </c>
      <c r="D520" s="32">
        <v>18</v>
      </c>
      <c r="E520" s="32">
        <v>10</v>
      </c>
      <c r="F520" s="32">
        <v>11</v>
      </c>
      <c r="G520" s="32">
        <v>39</v>
      </c>
      <c r="H520" s="27"/>
      <c r="I520" s="27"/>
      <c r="J520" s="28"/>
      <c r="K520" s="28"/>
      <c r="L520" s="29"/>
    </row>
    <row r="521" spans="1:12" s="16" customFormat="1" ht="12">
      <c r="A521" s="30"/>
      <c r="B521" s="25" t="s">
        <v>251</v>
      </c>
      <c r="C521" s="31">
        <v>0</v>
      </c>
      <c r="D521" s="32">
        <v>23</v>
      </c>
      <c r="E521" s="32">
        <v>12</v>
      </c>
      <c r="F521" s="32">
        <v>5</v>
      </c>
      <c r="G521" s="32">
        <v>40</v>
      </c>
      <c r="H521" s="27"/>
      <c r="I521" s="27"/>
      <c r="J521" s="28"/>
      <c r="K521" s="28"/>
      <c r="L521" s="29"/>
    </row>
    <row r="522" spans="1:12" s="16" customFormat="1" ht="12">
      <c r="A522" s="30"/>
      <c r="B522" s="25" t="s">
        <v>252</v>
      </c>
      <c r="C522" s="31">
        <v>0</v>
      </c>
      <c r="D522" s="32">
        <v>18</v>
      </c>
      <c r="E522" s="32">
        <v>11</v>
      </c>
      <c r="F522" s="32">
        <v>5</v>
      </c>
      <c r="G522" s="32">
        <v>34</v>
      </c>
      <c r="H522" s="27"/>
      <c r="I522" s="27"/>
      <c r="J522" s="28"/>
      <c r="K522" s="28"/>
      <c r="L522" s="29"/>
    </row>
    <row r="523" spans="1:12" s="16" customFormat="1" ht="12">
      <c r="A523" s="30"/>
      <c r="B523" s="25" t="s">
        <v>253</v>
      </c>
      <c r="C523" s="31">
        <v>0</v>
      </c>
      <c r="D523" s="32">
        <v>19</v>
      </c>
      <c r="E523" s="32">
        <v>8</v>
      </c>
      <c r="F523" s="32">
        <v>6</v>
      </c>
      <c r="G523" s="32">
        <v>33</v>
      </c>
      <c r="H523" s="27"/>
      <c r="I523" s="27"/>
      <c r="J523" s="28"/>
      <c r="K523" s="28"/>
      <c r="L523" s="29"/>
    </row>
    <row r="524" spans="1:12" s="16" customFormat="1" ht="12">
      <c r="A524" s="30"/>
      <c r="B524" s="25" t="s">
        <v>254</v>
      </c>
      <c r="C524" s="31">
        <v>0</v>
      </c>
      <c r="D524" s="32">
        <v>14</v>
      </c>
      <c r="E524" s="32">
        <v>8</v>
      </c>
      <c r="F524" s="32">
        <v>11</v>
      </c>
      <c r="G524" s="32">
        <v>33</v>
      </c>
      <c r="H524" s="27"/>
      <c r="I524" s="27"/>
      <c r="J524" s="28"/>
      <c r="K524" s="28"/>
      <c r="L524" s="29"/>
    </row>
    <row r="525" spans="1:12" s="16" customFormat="1" ht="12">
      <c r="A525" s="30"/>
      <c r="B525" s="25" t="s">
        <v>255</v>
      </c>
      <c r="C525" s="31">
        <v>0</v>
      </c>
      <c r="D525" s="32">
        <v>14</v>
      </c>
      <c r="E525" s="32">
        <v>8</v>
      </c>
      <c r="F525" s="32">
        <v>11</v>
      </c>
      <c r="G525" s="32">
        <v>33</v>
      </c>
      <c r="H525" s="27"/>
      <c r="I525" s="27"/>
      <c r="J525" s="28"/>
      <c r="K525" s="28"/>
      <c r="L525" s="29"/>
    </row>
    <row r="526" spans="1:12" s="16" customFormat="1" ht="12">
      <c r="A526" s="30"/>
      <c r="B526" s="25" t="s">
        <v>256</v>
      </c>
      <c r="C526" s="31">
        <v>0</v>
      </c>
      <c r="D526" s="32">
        <v>16</v>
      </c>
      <c r="E526" s="32">
        <v>8</v>
      </c>
      <c r="F526" s="32">
        <v>12</v>
      </c>
      <c r="G526" s="32">
        <v>36</v>
      </c>
      <c r="H526" s="27"/>
      <c r="I526" s="27"/>
      <c r="J526" s="28"/>
      <c r="K526" s="28"/>
      <c r="L526" s="29"/>
    </row>
    <row r="527" spans="1:12" s="16" customFormat="1" ht="12">
      <c r="A527" s="30"/>
      <c r="B527" s="25" t="s">
        <v>257</v>
      </c>
      <c r="C527" s="31">
        <v>0</v>
      </c>
      <c r="D527" s="32">
        <v>25</v>
      </c>
      <c r="E527" s="32">
        <v>7</v>
      </c>
      <c r="F527" s="32">
        <v>12</v>
      </c>
      <c r="G527" s="32">
        <v>44</v>
      </c>
      <c r="H527" s="27"/>
      <c r="I527" s="27"/>
      <c r="J527" s="28"/>
      <c r="K527" s="28"/>
      <c r="L527" s="29"/>
    </row>
    <row r="528" spans="1:12" s="16" customFormat="1" ht="12">
      <c r="A528" s="30"/>
      <c r="B528" s="25" t="s">
        <v>258</v>
      </c>
      <c r="C528" s="31">
        <v>0</v>
      </c>
      <c r="D528" s="32">
        <v>19</v>
      </c>
      <c r="E528" s="32">
        <v>11</v>
      </c>
      <c r="F528" s="32">
        <v>12</v>
      </c>
      <c r="G528" s="32">
        <v>42</v>
      </c>
      <c r="H528" s="27"/>
      <c r="I528" s="27"/>
      <c r="J528" s="28"/>
      <c r="K528" s="28"/>
      <c r="L528" s="29"/>
    </row>
    <row r="529" spans="1:12" s="16" customFormat="1" ht="12">
      <c r="A529" s="30"/>
      <c r="B529" s="25" t="s">
        <v>259</v>
      </c>
      <c r="C529" s="31">
        <v>0</v>
      </c>
      <c r="D529" s="32">
        <v>23</v>
      </c>
      <c r="E529" s="32">
        <v>16</v>
      </c>
      <c r="F529" s="32">
        <v>13</v>
      </c>
      <c r="G529" s="32">
        <v>52</v>
      </c>
      <c r="H529" s="27"/>
      <c r="I529" s="27"/>
      <c r="J529" s="28"/>
      <c r="K529" s="28"/>
      <c r="L529" s="29"/>
    </row>
    <row r="530" spans="1:12" s="16" customFormat="1" ht="12">
      <c r="A530" s="30"/>
      <c r="B530" s="25" t="s">
        <v>260</v>
      </c>
      <c r="C530" s="31">
        <v>0</v>
      </c>
      <c r="D530" s="32">
        <v>23</v>
      </c>
      <c r="E530" s="32">
        <v>16</v>
      </c>
      <c r="F530" s="32">
        <v>13</v>
      </c>
      <c r="G530" s="32">
        <v>52</v>
      </c>
      <c r="H530" s="27"/>
      <c r="I530" s="27"/>
      <c r="J530" s="28"/>
      <c r="K530" s="28"/>
      <c r="L530" s="29"/>
    </row>
    <row r="531" spans="1:12" s="16" customFormat="1" ht="12">
      <c r="A531" s="30"/>
      <c r="B531" s="25" t="s">
        <v>261</v>
      </c>
      <c r="C531" s="31">
        <v>0</v>
      </c>
      <c r="D531" s="32">
        <v>29</v>
      </c>
      <c r="E531" s="32">
        <v>14</v>
      </c>
      <c r="F531" s="32">
        <v>9</v>
      </c>
      <c r="G531" s="32">
        <v>52</v>
      </c>
      <c r="H531" s="27"/>
      <c r="I531" s="27"/>
      <c r="J531" s="28"/>
      <c r="K531" s="28"/>
      <c r="L531" s="29"/>
    </row>
    <row r="532" spans="1:12" s="16" customFormat="1" ht="12">
      <c r="A532" s="30"/>
      <c r="B532" s="25" t="s">
        <v>262</v>
      </c>
      <c r="C532" s="31">
        <v>0</v>
      </c>
      <c r="D532" s="32">
        <v>21</v>
      </c>
      <c r="E532" s="32">
        <v>15</v>
      </c>
      <c r="F532" s="32">
        <v>14</v>
      </c>
      <c r="G532" s="32">
        <v>50</v>
      </c>
      <c r="H532" s="27"/>
      <c r="I532" s="27"/>
      <c r="J532" s="28"/>
      <c r="K532" s="28"/>
      <c r="L532" s="29"/>
    </row>
    <row r="533" spans="1:12" s="16" customFormat="1" ht="12">
      <c r="A533" s="30"/>
      <c r="B533" s="25" t="s">
        <v>263</v>
      </c>
      <c r="C533" s="31">
        <v>0</v>
      </c>
      <c r="D533" s="32">
        <v>23</v>
      </c>
      <c r="E533" s="32">
        <v>21</v>
      </c>
      <c r="F533" s="32">
        <v>10</v>
      </c>
      <c r="G533" s="32">
        <v>54</v>
      </c>
      <c r="H533" s="27"/>
      <c r="I533" s="27"/>
      <c r="J533" s="28"/>
      <c r="K533" s="28"/>
      <c r="L533" s="29"/>
    </row>
    <row r="534" spans="1:12" s="16" customFormat="1" ht="12">
      <c r="A534" s="30"/>
      <c r="B534" s="25" t="s">
        <v>264</v>
      </c>
      <c r="C534" s="31">
        <v>0</v>
      </c>
      <c r="D534" s="32">
        <v>25</v>
      </c>
      <c r="E534" s="32">
        <v>28</v>
      </c>
      <c r="F534" s="32">
        <v>10</v>
      </c>
      <c r="G534" s="32">
        <v>63</v>
      </c>
      <c r="H534" s="27"/>
      <c r="I534" s="27"/>
      <c r="J534" s="28"/>
      <c r="K534" s="28"/>
      <c r="L534" s="29"/>
    </row>
    <row r="535" spans="1:12" s="16" customFormat="1" ht="12">
      <c r="A535" s="30"/>
      <c r="B535" s="25" t="s">
        <v>265</v>
      </c>
      <c r="C535" s="31">
        <v>0</v>
      </c>
      <c r="D535" s="32">
        <v>22</v>
      </c>
      <c r="E535" s="32">
        <v>17</v>
      </c>
      <c r="F535" s="32">
        <v>11</v>
      </c>
      <c r="G535" s="32">
        <v>50</v>
      </c>
      <c r="H535" s="27"/>
      <c r="I535" s="27"/>
      <c r="J535" s="28"/>
      <c r="K535" s="28"/>
      <c r="L535" s="29"/>
    </row>
    <row r="536" spans="1:12" s="16" customFormat="1" ht="12">
      <c r="A536" s="30"/>
      <c r="B536" s="25" t="s">
        <v>266</v>
      </c>
      <c r="C536" s="31">
        <v>0</v>
      </c>
      <c r="D536" s="32">
        <v>17</v>
      </c>
      <c r="E536" s="32">
        <v>16</v>
      </c>
      <c r="F536" s="32">
        <v>11</v>
      </c>
      <c r="G536" s="32">
        <v>44</v>
      </c>
      <c r="H536" s="27"/>
      <c r="I536" s="27"/>
      <c r="J536" s="28"/>
      <c r="K536" s="28"/>
      <c r="L536" s="29"/>
    </row>
    <row r="537" spans="1:12" s="16" customFormat="1" ht="12">
      <c r="A537" s="30"/>
      <c r="B537" s="25" t="s">
        <v>267</v>
      </c>
      <c r="C537" s="31">
        <v>0</v>
      </c>
      <c r="D537" s="32">
        <v>15</v>
      </c>
      <c r="E537" s="32">
        <v>23</v>
      </c>
      <c r="F537" s="32">
        <v>12</v>
      </c>
      <c r="G537" s="32">
        <v>50</v>
      </c>
      <c r="H537" s="27"/>
      <c r="I537" s="27"/>
      <c r="J537" s="28"/>
      <c r="K537" s="28"/>
      <c r="L537" s="29"/>
    </row>
    <row r="538" spans="1:12" s="16" customFormat="1" ht="12">
      <c r="A538" s="30"/>
      <c r="B538" s="25" t="s">
        <v>268</v>
      </c>
      <c r="C538" s="31">
        <v>0</v>
      </c>
      <c r="D538" s="32">
        <v>17</v>
      </c>
      <c r="E538" s="32">
        <v>23</v>
      </c>
      <c r="F538" s="32">
        <v>15</v>
      </c>
      <c r="G538" s="32">
        <v>55</v>
      </c>
      <c r="H538" s="27"/>
      <c r="I538" s="27"/>
      <c r="J538" s="28"/>
      <c r="K538" s="28"/>
      <c r="L538" s="29"/>
    </row>
    <row r="539" spans="1:12" s="16" customFormat="1" ht="12">
      <c r="A539" s="30"/>
      <c r="B539" s="25" t="s">
        <v>269</v>
      </c>
      <c r="C539" s="31">
        <v>0</v>
      </c>
      <c r="D539" s="32">
        <v>18</v>
      </c>
      <c r="E539" s="32">
        <v>21</v>
      </c>
      <c r="F539" s="32">
        <v>13</v>
      </c>
      <c r="G539" s="32">
        <v>52</v>
      </c>
      <c r="H539" s="27"/>
      <c r="I539" s="27"/>
      <c r="J539" s="28"/>
      <c r="K539" s="28"/>
      <c r="L539" s="29"/>
    </row>
    <row r="540" spans="1:12" s="16" customFormat="1" ht="12">
      <c r="A540" s="30"/>
      <c r="B540" s="25" t="s">
        <v>270</v>
      </c>
      <c r="C540" s="31">
        <v>0</v>
      </c>
      <c r="D540" s="32">
        <v>10</v>
      </c>
      <c r="E540" s="32">
        <v>22</v>
      </c>
      <c r="F540" s="32">
        <v>11</v>
      </c>
      <c r="G540" s="32">
        <v>43</v>
      </c>
      <c r="H540" s="27"/>
      <c r="I540" s="27"/>
      <c r="J540" s="28"/>
      <c r="K540" s="28"/>
      <c r="L540" s="29"/>
    </row>
    <row r="541" spans="1:12" s="16" customFormat="1" ht="12">
      <c r="A541" s="30"/>
      <c r="B541" s="25" t="s">
        <v>271</v>
      </c>
      <c r="C541" s="31">
        <v>0</v>
      </c>
      <c r="D541" s="32">
        <v>9</v>
      </c>
      <c r="E541" s="32">
        <v>17</v>
      </c>
      <c r="F541" s="32">
        <v>10</v>
      </c>
      <c r="G541" s="32">
        <v>36</v>
      </c>
      <c r="H541" s="27"/>
      <c r="I541" s="27"/>
      <c r="J541" s="28"/>
      <c r="K541" s="28"/>
      <c r="L541" s="29"/>
    </row>
    <row r="542" spans="1:12" s="16" customFormat="1" ht="12">
      <c r="A542" s="30"/>
      <c r="B542" s="25" t="s">
        <v>272</v>
      </c>
      <c r="C542" s="31">
        <v>0</v>
      </c>
      <c r="D542" s="32">
        <v>12</v>
      </c>
      <c r="E542" s="32">
        <v>15</v>
      </c>
      <c r="F542" s="32">
        <v>13</v>
      </c>
      <c r="G542" s="32">
        <v>40</v>
      </c>
      <c r="H542" s="27"/>
      <c r="I542" s="27"/>
      <c r="J542" s="28"/>
      <c r="K542" s="28"/>
      <c r="L542" s="29"/>
    </row>
    <row r="543" spans="1:12" s="16" customFormat="1" ht="12">
      <c r="A543" s="30"/>
      <c r="B543" s="25" t="s">
        <v>273</v>
      </c>
      <c r="C543" s="31">
        <v>0</v>
      </c>
      <c r="D543" s="32">
        <v>18</v>
      </c>
      <c r="E543" s="32">
        <v>14</v>
      </c>
      <c r="F543" s="32">
        <v>12</v>
      </c>
      <c r="G543" s="32">
        <v>44</v>
      </c>
      <c r="H543" s="27"/>
      <c r="I543" s="27"/>
      <c r="J543" s="28"/>
      <c r="K543" s="28"/>
      <c r="L543" s="29"/>
    </row>
    <row r="544" spans="1:12" s="16" customFormat="1" ht="12">
      <c r="A544" s="30"/>
      <c r="B544" s="25" t="s">
        <v>274</v>
      </c>
      <c r="C544" s="31">
        <v>0</v>
      </c>
      <c r="D544" s="32">
        <v>12</v>
      </c>
      <c r="E544" s="32">
        <v>19</v>
      </c>
      <c r="F544" s="32">
        <v>13</v>
      </c>
      <c r="G544" s="32">
        <v>44</v>
      </c>
      <c r="H544" s="27"/>
      <c r="I544" s="27"/>
      <c r="J544" s="28"/>
      <c r="K544" s="28"/>
      <c r="L544" s="29"/>
    </row>
    <row r="545" spans="1:12" s="16" customFormat="1" ht="12">
      <c r="A545" s="30"/>
      <c r="B545" s="25" t="s">
        <v>275</v>
      </c>
      <c r="C545" s="31">
        <v>0</v>
      </c>
      <c r="D545" s="32">
        <v>15</v>
      </c>
      <c r="E545" s="32">
        <v>13</v>
      </c>
      <c r="F545" s="32">
        <v>11</v>
      </c>
      <c r="G545" s="32">
        <v>39</v>
      </c>
      <c r="H545" s="27"/>
      <c r="I545" s="27"/>
      <c r="J545" s="28"/>
      <c r="K545" s="28"/>
      <c r="L545" s="29"/>
    </row>
    <row r="546" spans="1:12" s="16" customFormat="1" ht="12">
      <c r="A546" s="30"/>
      <c r="B546" s="25" t="s">
        <v>276</v>
      </c>
      <c r="C546" s="31">
        <v>0</v>
      </c>
      <c r="D546" s="32">
        <v>12</v>
      </c>
      <c r="E546" s="32">
        <v>18</v>
      </c>
      <c r="F546" s="32">
        <v>18</v>
      </c>
      <c r="G546" s="32">
        <v>48</v>
      </c>
      <c r="H546" s="27"/>
      <c r="I546" s="27"/>
      <c r="J546" s="28"/>
      <c r="K546" s="28"/>
      <c r="L546" s="29"/>
    </row>
    <row r="547" spans="1:12" s="16" customFormat="1" ht="12">
      <c r="A547" s="30"/>
      <c r="B547" s="25" t="s">
        <v>277</v>
      </c>
      <c r="C547" s="31">
        <v>0</v>
      </c>
      <c r="D547" s="32">
        <v>23</v>
      </c>
      <c r="E547" s="32">
        <v>15</v>
      </c>
      <c r="F547" s="32">
        <v>15</v>
      </c>
      <c r="G547" s="32">
        <v>53</v>
      </c>
      <c r="H547" s="27"/>
      <c r="I547" s="27"/>
      <c r="J547" s="28"/>
      <c r="K547" s="28"/>
      <c r="L547" s="29"/>
    </row>
    <row r="548" spans="1:12" s="16" customFormat="1" ht="12">
      <c r="A548" s="30"/>
      <c r="B548" s="25" t="s">
        <v>278</v>
      </c>
      <c r="C548" s="31">
        <v>0</v>
      </c>
      <c r="D548" s="32">
        <v>18</v>
      </c>
      <c r="E548" s="32">
        <v>18</v>
      </c>
      <c r="F548" s="32">
        <v>17</v>
      </c>
      <c r="G548" s="32">
        <v>53</v>
      </c>
      <c r="H548" s="27"/>
      <c r="I548" s="27"/>
      <c r="J548" s="28"/>
      <c r="K548" s="28"/>
      <c r="L548" s="29"/>
    </row>
    <row r="549" spans="1:12" s="16" customFormat="1" ht="12">
      <c r="A549" s="30"/>
      <c r="B549" s="25" t="s">
        <v>279</v>
      </c>
      <c r="C549" s="31">
        <v>0</v>
      </c>
      <c r="D549" s="32">
        <v>7</v>
      </c>
      <c r="E549" s="32">
        <v>17</v>
      </c>
      <c r="F549" s="32">
        <v>14</v>
      </c>
      <c r="G549" s="32">
        <v>38</v>
      </c>
      <c r="H549" s="27"/>
      <c r="I549" s="27"/>
      <c r="J549" s="28"/>
      <c r="K549" s="28"/>
      <c r="L549" s="29"/>
    </row>
    <row r="550" spans="1:12" s="16" customFormat="1" ht="12">
      <c r="A550" s="30"/>
      <c r="B550" s="25" t="s">
        <v>280</v>
      </c>
      <c r="C550" s="31">
        <v>0</v>
      </c>
      <c r="D550" s="32">
        <v>5</v>
      </c>
      <c r="E550" s="32">
        <v>17</v>
      </c>
      <c r="F550" s="32">
        <v>12</v>
      </c>
      <c r="G550" s="32">
        <v>34</v>
      </c>
      <c r="H550" s="27"/>
      <c r="I550" s="27"/>
      <c r="J550" s="28"/>
      <c r="K550" s="28"/>
      <c r="L550" s="29"/>
    </row>
    <row r="551" spans="1:12" s="16" customFormat="1" ht="12">
      <c r="A551" s="30"/>
      <c r="B551" s="25" t="s">
        <v>281</v>
      </c>
      <c r="C551" s="31">
        <v>0</v>
      </c>
      <c r="D551" s="32">
        <v>20</v>
      </c>
      <c r="E551" s="32">
        <v>14</v>
      </c>
      <c r="F551" s="32">
        <v>12</v>
      </c>
      <c r="G551" s="32">
        <v>46</v>
      </c>
      <c r="H551" s="27"/>
      <c r="I551" s="27"/>
      <c r="J551" s="28"/>
      <c r="K551" s="28"/>
      <c r="L551" s="29"/>
    </row>
    <row r="552" spans="1:12" s="16" customFormat="1" ht="12">
      <c r="A552" s="30"/>
      <c r="B552" s="25" t="s">
        <v>282</v>
      </c>
      <c r="C552" s="31">
        <v>0</v>
      </c>
      <c r="D552" s="32">
        <v>17</v>
      </c>
      <c r="E552" s="32">
        <v>16</v>
      </c>
      <c r="F552" s="32">
        <v>13</v>
      </c>
      <c r="G552" s="32">
        <v>46</v>
      </c>
      <c r="H552" s="27"/>
      <c r="I552" s="27"/>
      <c r="J552" s="28"/>
      <c r="K552" s="28"/>
      <c r="L552" s="29"/>
    </row>
    <row r="553" spans="1:12" s="16" customFormat="1" ht="12">
      <c r="A553" s="30"/>
      <c r="B553" s="25" t="s">
        <v>283</v>
      </c>
      <c r="C553" s="31">
        <v>0</v>
      </c>
      <c r="D553" s="32">
        <v>11</v>
      </c>
      <c r="E553" s="32">
        <v>17</v>
      </c>
      <c r="F553" s="32">
        <v>10</v>
      </c>
      <c r="G553" s="32">
        <v>38</v>
      </c>
      <c r="H553" s="27"/>
      <c r="I553" s="27"/>
      <c r="J553" s="28"/>
      <c r="K553" s="28"/>
      <c r="L553" s="29"/>
    </row>
    <row r="554" spans="1:12" s="16" customFormat="1" ht="12">
      <c r="A554" s="30"/>
      <c r="B554" s="25" t="s">
        <v>284</v>
      </c>
      <c r="C554" s="31">
        <v>0</v>
      </c>
      <c r="D554" s="32">
        <v>4</v>
      </c>
      <c r="E554" s="32">
        <v>23</v>
      </c>
      <c r="F554" s="32">
        <v>9</v>
      </c>
      <c r="G554" s="32">
        <v>36</v>
      </c>
      <c r="H554" s="27"/>
      <c r="I554" s="27"/>
      <c r="J554" s="28"/>
      <c r="K554" s="28"/>
      <c r="L554" s="29"/>
    </row>
    <row r="555" spans="1:12" s="16" customFormat="1" ht="12">
      <c r="A555" s="30"/>
      <c r="B555" s="25" t="s">
        <v>285</v>
      </c>
      <c r="C555" s="31">
        <v>0</v>
      </c>
      <c r="D555" s="32">
        <v>16</v>
      </c>
      <c r="E555" s="32">
        <v>18</v>
      </c>
      <c r="F555" s="32">
        <v>9</v>
      </c>
      <c r="G555" s="32">
        <v>43</v>
      </c>
      <c r="H555" s="27"/>
      <c r="I555" s="27"/>
      <c r="J555" s="28"/>
      <c r="K555" s="28"/>
      <c r="L555" s="29"/>
    </row>
    <row r="556" spans="1:12" s="16" customFormat="1" ht="12">
      <c r="A556" s="30"/>
      <c r="B556" s="25" t="s">
        <v>286</v>
      </c>
      <c r="C556" s="31">
        <v>0</v>
      </c>
      <c r="D556" s="32">
        <v>21</v>
      </c>
      <c r="E556" s="32">
        <v>18</v>
      </c>
      <c r="F556" s="32">
        <v>12</v>
      </c>
      <c r="G556" s="32">
        <v>51</v>
      </c>
      <c r="H556" s="27"/>
      <c r="I556" s="27"/>
      <c r="J556" s="28"/>
      <c r="K556" s="28"/>
      <c r="L556" s="29"/>
    </row>
    <row r="557" spans="1:12" s="16" customFormat="1" ht="12">
      <c r="A557" s="30"/>
      <c r="B557" s="25" t="s">
        <v>287</v>
      </c>
      <c r="C557" s="31">
        <v>0</v>
      </c>
      <c r="D557" s="32">
        <v>20</v>
      </c>
      <c r="E557" s="32">
        <v>13</v>
      </c>
      <c r="F557" s="32">
        <v>10</v>
      </c>
      <c r="G557" s="32">
        <v>43</v>
      </c>
      <c r="H557" s="27"/>
      <c r="I557" s="27"/>
      <c r="J557" s="28"/>
      <c r="K557" s="28"/>
      <c r="L557" s="29"/>
    </row>
    <row r="558" spans="1:12" s="16" customFormat="1" ht="12">
      <c r="A558" s="30"/>
      <c r="B558" s="25" t="s">
        <v>288</v>
      </c>
      <c r="C558" s="31">
        <v>0</v>
      </c>
      <c r="D558" s="32">
        <v>14</v>
      </c>
      <c r="E558" s="32">
        <v>16</v>
      </c>
      <c r="F558" s="32">
        <v>15</v>
      </c>
      <c r="G558" s="32">
        <v>45</v>
      </c>
      <c r="H558" s="27"/>
      <c r="I558" s="27"/>
      <c r="J558" s="28"/>
      <c r="K558" s="28"/>
      <c r="L558" s="29"/>
    </row>
    <row r="559" spans="1:12" s="16" customFormat="1" ht="12">
      <c r="A559" s="30"/>
      <c r="B559" s="25" t="s">
        <v>289</v>
      </c>
      <c r="C559" s="31">
        <v>0</v>
      </c>
      <c r="D559" s="32">
        <v>15</v>
      </c>
      <c r="E559" s="32">
        <v>15</v>
      </c>
      <c r="F559" s="32">
        <v>10</v>
      </c>
      <c r="G559" s="32">
        <v>40</v>
      </c>
      <c r="H559" s="27"/>
      <c r="I559" s="27"/>
      <c r="J559" s="28"/>
      <c r="K559" s="28"/>
      <c r="L559" s="29"/>
    </row>
    <row r="560" spans="1:12" s="16" customFormat="1" ht="12">
      <c r="A560" s="30"/>
      <c r="B560" s="25" t="s">
        <v>290</v>
      </c>
      <c r="C560" s="31">
        <v>0</v>
      </c>
      <c r="D560" s="32">
        <v>8</v>
      </c>
      <c r="E560" s="32">
        <v>14</v>
      </c>
      <c r="F560" s="32">
        <v>11</v>
      </c>
      <c r="G560" s="32">
        <v>33</v>
      </c>
      <c r="H560" s="27"/>
      <c r="I560" s="27"/>
      <c r="J560" s="28"/>
      <c r="K560" s="28"/>
      <c r="L560" s="29"/>
    </row>
    <row r="561" spans="1:12" s="16" customFormat="1" ht="12">
      <c r="A561" s="30"/>
      <c r="B561" s="25" t="s">
        <v>291</v>
      </c>
      <c r="C561" s="31">
        <v>0</v>
      </c>
      <c r="D561" s="32">
        <v>11</v>
      </c>
      <c r="E561" s="32">
        <v>11</v>
      </c>
      <c r="F561" s="32">
        <v>13</v>
      </c>
      <c r="G561" s="32">
        <v>35</v>
      </c>
      <c r="H561" s="27"/>
      <c r="I561" s="27"/>
      <c r="J561" s="28"/>
      <c r="K561" s="28"/>
      <c r="L561" s="29"/>
    </row>
    <row r="562" spans="1:12" s="16" customFormat="1" ht="12">
      <c r="A562" s="30"/>
      <c r="B562" s="25" t="s">
        <v>292</v>
      </c>
      <c r="C562" s="31">
        <v>0</v>
      </c>
      <c r="D562" s="32">
        <v>7</v>
      </c>
      <c r="E562" s="32">
        <v>20</v>
      </c>
      <c r="F562" s="32">
        <v>12</v>
      </c>
      <c r="G562" s="32">
        <v>39</v>
      </c>
      <c r="H562" s="27"/>
      <c r="I562" s="27"/>
      <c r="J562" s="28"/>
      <c r="K562" s="28"/>
      <c r="L562" s="29"/>
    </row>
    <row r="563" spans="1:12" s="16" customFormat="1" ht="12">
      <c r="A563" s="30"/>
      <c r="B563" s="25" t="s">
        <v>293</v>
      </c>
      <c r="C563" s="31">
        <v>0</v>
      </c>
      <c r="D563" s="32">
        <v>12</v>
      </c>
      <c r="E563" s="32">
        <v>14</v>
      </c>
      <c r="F563" s="32">
        <v>11</v>
      </c>
      <c r="G563" s="32">
        <v>37</v>
      </c>
      <c r="H563" s="27"/>
      <c r="I563" s="27"/>
      <c r="J563" s="28"/>
      <c r="K563" s="28"/>
      <c r="L563" s="29"/>
    </row>
    <row r="564" spans="1:12" s="16" customFormat="1" ht="12">
      <c r="A564" s="30"/>
      <c r="B564" s="25" t="s">
        <v>294</v>
      </c>
      <c r="C564" s="31">
        <v>0</v>
      </c>
      <c r="D564" s="32">
        <v>16</v>
      </c>
      <c r="E564" s="32">
        <v>15</v>
      </c>
      <c r="F564" s="32">
        <v>13</v>
      </c>
      <c r="G564" s="32">
        <v>44</v>
      </c>
      <c r="H564" s="27"/>
      <c r="I564" s="27"/>
      <c r="J564" s="28"/>
      <c r="K564" s="28"/>
      <c r="L564" s="29"/>
    </row>
    <row r="565" spans="1:12" s="16" customFormat="1" ht="12">
      <c r="A565" s="30"/>
      <c r="B565" s="25" t="s">
        <v>295</v>
      </c>
      <c r="C565" s="31">
        <v>0</v>
      </c>
      <c r="D565" s="32">
        <v>13</v>
      </c>
      <c r="E565" s="32">
        <v>16</v>
      </c>
      <c r="F565" s="32">
        <v>13</v>
      </c>
      <c r="G565" s="32">
        <v>42</v>
      </c>
      <c r="H565" s="27"/>
      <c r="I565" s="27"/>
      <c r="J565" s="28"/>
      <c r="K565" s="28"/>
      <c r="L565" s="29"/>
    </row>
    <row r="566" spans="1:12" s="16" customFormat="1" ht="12">
      <c r="A566" s="30"/>
      <c r="B566" s="25" t="s">
        <v>296</v>
      </c>
      <c r="C566" s="31">
        <v>0</v>
      </c>
      <c r="D566" s="32">
        <v>8</v>
      </c>
      <c r="E566" s="32">
        <v>17</v>
      </c>
      <c r="F566" s="32">
        <v>12</v>
      </c>
      <c r="G566" s="32">
        <v>37</v>
      </c>
      <c r="H566" s="27"/>
      <c r="I566" s="27"/>
      <c r="J566" s="28"/>
      <c r="K566" s="28"/>
      <c r="L566" s="29"/>
    </row>
    <row r="567" spans="1:12" s="16" customFormat="1" ht="12">
      <c r="A567" s="30"/>
      <c r="B567" s="25" t="s">
        <v>297</v>
      </c>
      <c r="C567" s="31">
        <v>0</v>
      </c>
      <c r="D567" s="32">
        <v>17</v>
      </c>
      <c r="E567" s="32">
        <v>13</v>
      </c>
      <c r="F567" s="32">
        <v>13</v>
      </c>
      <c r="G567" s="32">
        <v>43</v>
      </c>
      <c r="H567" s="27"/>
      <c r="I567" s="27"/>
      <c r="J567" s="28"/>
      <c r="K567" s="28"/>
      <c r="L567" s="29"/>
    </row>
    <row r="568" spans="1:12" s="16" customFormat="1" ht="12">
      <c r="A568" s="30"/>
      <c r="B568" s="25" t="s">
        <v>298</v>
      </c>
      <c r="C568" s="31">
        <v>0</v>
      </c>
      <c r="D568" s="32">
        <v>19</v>
      </c>
      <c r="E568" s="32">
        <v>15</v>
      </c>
      <c r="F568" s="32">
        <v>10</v>
      </c>
      <c r="G568" s="32">
        <v>44</v>
      </c>
      <c r="H568" s="27"/>
      <c r="I568" s="27"/>
      <c r="J568" s="28"/>
      <c r="K568" s="28"/>
      <c r="L568" s="29"/>
    </row>
    <row r="569" spans="1:12" s="16" customFormat="1" ht="12">
      <c r="A569" s="30"/>
      <c r="B569" s="25" t="s">
        <v>299</v>
      </c>
      <c r="C569" s="31">
        <v>0</v>
      </c>
      <c r="D569" s="32">
        <v>10</v>
      </c>
      <c r="E569" s="32">
        <v>19</v>
      </c>
      <c r="F569" s="32">
        <v>14</v>
      </c>
      <c r="G569" s="32">
        <v>43</v>
      </c>
      <c r="H569" s="27"/>
      <c r="I569" s="27"/>
      <c r="J569" s="28"/>
      <c r="K569" s="28"/>
      <c r="L569" s="29"/>
    </row>
    <row r="570" spans="1:12" s="16" customFormat="1" ht="12">
      <c r="A570" s="30"/>
      <c r="B570" s="25" t="s">
        <v>300</v>
      </c>
      <c r="C570" s="31">
        <v>0</v>
      </c>
      <c r="D570" s="32">
        <v>9</v>
      </c>
      <c r="E570" s="32">
        <v>11</v>
      </c>
      <c r="F570" s="32">
        <v>14</v>
      </c>
      <c r="G570" s="32">
        <v>34</v>
      </c>
      <c r="H570" s="27"/>
      <c r="I570" s="27"/>
      <c r="J570" s="28"/>
      <c r="K570" s="28"/>
      <c r="L570" s="29"/>
    </row>
    <row r="571" spans="1:12" s="16" customFormat="1" ht="12">
      <c r="A571" s="30"/>
      <c r="B571" s="25" t="s">
        <v>301</v>
      </c>
      <c r="C571" s="31">
        <v>0</v>
      </c>
      <c r="D571" s="32">
        <v>14</v>
      </c>
      <c r="E571" s="32">
        <v>12</v>
      </c>
      <c r="F571" s="32">
        <v>10</v>
      </c>
      <c r="G571" s="32">
        <v>36</v>
      </c>
      <c r="H571" s="27"/>
      <c r="I571" s="27"/>
      <c r="J571" s="28"/>
      <c r="K571" s="28"/>
      <c r="L571" s="29"/>
    </row>
    <row r="572" spans="1:12" s="16" customFormat="1" ht="12">
      <c r="A572" s="30"/>
      <c r="B572" s="25" t="s">
        <v>302</v>
      </c>
      <c r="C572" s="31">
        <v>0</v>
      </c>
      <c r="D572" s="32">
        <v>14</v>
      </c>
      <c r="E572" s="32">
        <v>16</v>
      </c>
      <c r="F572" s="32">
        <v>7</v>
      </c>
      <c r="G572" s="32">
        <v>37</v>
      </c>
      <c r="H572" s="27"/>
      <c r="I572" s="27"/>
      <c r="J572" s="28"/>
      <c r="K572" s="28"/>
      <c r="L572" s="29"/>
    </row>
    <row r="573" spans="1:12" s="16" customFormat="1" ht="12">
      <c r="A573" s="30"/>
      <c r="B573" s="25" t="s">
        <v>303</v>
      </c>
      <c r="C573" s="31">
        <v>0</v>
      </c>
      <c r="D573" s="32">
        <v>18</v>
      </c>
      <c r="E573" s="32">
        <v>10</v>
      </c>
      <c r="F573" s="32">
        <v>10</v>
      </c>
      <c r="G573" s="32">
        <v>38</v>
      </c>
      <c r="H573" s="27"/>
      <c r="I573" s="27"/>
      <c r="J573" s="28"/>
      <c r="K573" s="28"/>
      <c r="L573" s="29"/>
    </row>
    <row r="574" spans="1:12" s="16" customFormat="1" ht="12">
      <c r="A574" s="30"/>
      <c r="B574" s="25" t="s">
        <v>304</v>
      </c>
      <c r="C574" s="31">
        <v>0</v>
      </c>
      <c r="D574" s="32">
        <v>17</v>
      </c>
      <c r="E574" s="32">
        <v>13</v>
      </c>
      <c r="F574" s="32">
        <v>9</v>
      </c>
      <c r="G574" s="32">
        <v>30</v>
      </c>
      <c r="H574" s="27"/>
      <c r="I574" s="27"/>
      <c r="J574" s="28"/>
      <c r="K574" s="28"/>
      <c r="L574" s="29"/>
    </row>
    <row r="575" spans="1:12" s="16" customFormat="1" ht="12">
      <c r="A575" s="30"/>
      <c r="B575" s="25" t="s">
        <v>305</v>
      </c>
      <c r="C575" s="31">
        <v>0</v>
      </c>
      <c r="D575" s="32">
        <v>11</v>
      </c>
      <c r="E575" s="32">
        <v>13</v>
      </c>
      <c r="F575" s="32">
        <v>10</v>
      </c>
      <c r="G575" s="32">
        <v>34</v>
      </c>
      <c r="H575" s="27"/>
      <c r="I575" s="27"/>
      <c r="J575" s="28"/>
      <c r="K575" s="28"/>
      <c r="L575" s="29"/>
    </row>
    <row r="576" spans="1:12" s="16" customFormat="1" ht="12">
      <c r="A576" s="30"/>
      <c r="B576" s="25" t="s">
        <v>306</v>
      </c>
      <c r="C576" s="31">
        <v>0</v>
      </c>
      <c r="D576" s="32">
        <v>11</v>
      </c>
      <c r="E576" s="32">
        <v>12</v>
      </c>
      <c r="F576" s="32">
        <v>12</v>
      </c>
      <c r="G576" s="32">
        <v>35</v>
      </c>
      <c r="H576" s="27"/>
      <c r="I576" s="27"/>
      <c r="J576" s="28"/>
      <c r="K576" s="28"/>
      <c r="L576" s="29"/>
    </row>
    <row r="577" spans="1:12" s="16" customFormat="1" ht="12">
      <c r="A577" s="30"/>
      <c r="B577" s="25" t="s">
        <v>307</v>
      </c>
      <c r="C577" s="31">
        <v>0</v>
      </c>
      <c r="D577" s="32">
        <v>11</v>
      </c>
      <c r="E577" s="32">
        <v>8</v>
      </c>
      <c r="F577" s="32">
        <v>14</v>
      </c>
      <c r="G577" s="32">
        <v>33</v>
      </c>
      <c r="H577" s="27"/>
      <c r="I577" s="27"/>
      <c r="J577" s="28"/>
      <c r="K577" s="28"/>
      <c r="L577" s="29"/>
    </row>
    <row r="578" spans="1:12" s="16" customFormat="1" ht="12">
      <c r="A578" s="30"/>
      <c r="B578" s="25" t="s">
        <v>308</v>
      </c>
      <c r="C578" s="31">
        <v>0</v>
      </c>
      <c r="D578" s="32">
        <v>14</v>
      </c>
      <c r="E578" s="32">
        <v>11</v>
      </c>
      <c r="F578" s="32">
        <v>14</v>
      </c>
      <c r="G578" s="32">
        <v>39</v>
      </c>
      <c r="H578" s="27"/>
      <c r="I578" s="27"/>
      <c r="J578" s="28"/>
      <c r="K578" s="28"/>
      <c r="L578" s="29"/>
    </row>
    <row r="579" spans="1:12" s="16" customFormat="1" ht="12">
      <c r="A579" s="30"/>
      <c r="B579" s="25" t="s">
        <v>309</v>
      </c>
      <c r="C579" s="31">
        <v>0</v>
      </c>
      <c r="D579" s="32">
        <v>12</v>
      </c>
      <c r="E579" s="32">
        <v>11</v>
      </c>
      <c r="F579" s="32">
        <v>14</v>
      </c>
      <c r="G579" s="32">
        <v>37</v>
      </c>
      <c r="H579" s="27"/>
      <c r="I579" s="27"/>
      <c r="J579" s="28"/>
      <c r="K579" s="28"/>
      <c r="L579" s="29"/>
    </row>
    <row r="580" spans="1:12" s="16" customFormat="1" ht="12">
      <c r="A580" s="30"/>
      <c r="B580" s="25" t="s">
        <v>310</v>
      </c>
      <c r="C580" s="31">
        <v>0</v>
      </c>
      <c r="D580" s="32">
        <v>12</v>
      </c>
      <c r="E580" s="32">
        <v>10</v>
      </c>
      <c r="F580" s="32">
        <v>16</v>
      </c>
      <c r="G580" s="32">
        <v>38</v>
      </c>
      <c r="H580" s="27"/>
      <c r="I580" s="27"/>
      <c r="J580" s="28"/>
      <c r="K580" s="28"/>
      <c r="L580" s="29"/>
    </row>
    <row r="581" spans="1:12" s="16" customFormat="1" ht="12">
      <c r="A581" s="30"/>
      <c r="B581" s="25" t="s">
        <v>311</v>
      </c>
      <c r="C581" s="31">
        <v>0</v>
      </c>
      <c r="D581" s="32">
        <v>8</v>
      </c>
      <c r="E581" s="32">
        <v>15</v>
      </c>
      <c r="F581" s="32">
        <v>16</v>
      </c>
      <c r="G581" s="32">
        <v>39</v>
      </c>
      <c r="H581" s="27"/>
      <c r="I581" s="27"/>
      <c r="J581" s="28"/>
      <c r="K581" s="28"/>
      <c r="L581" s="29"/>
    </row>
    <row r="582" spans="1:12" s="16" customFormat="1" ht="12">
      <c r="A582" s="30"/>
      <c r="B582" s="25" t="s">
        <v>312</v>
      </c>
      <c r="C582" s="31">
        <v>0</v>
      </c>
      <c r="D582" s="32">
        <v>14</v>
      </c>
      <c r="E582" s="32">
        <v>9</v>
      </c>
      <c r="F582" s="32">
        <v>19</v>
      </c>
      <c r="G582" s="32">
        <v>42</v>
      </c>
      <c r="H582" s="27"/>
      <c r="I582" s="27"/>
      <c r="J582" s="28"/>
      <c r="K582" s="28"/>
      <c r="L582" s="29"/>
    </row>
    <row r="583" spans="1:12" s="16" customFormat="1" ht="12">
      <c r="A583" s="30"/>
      <c r="B583" s="25" t="s">
        <v>313</v>
      </c>
      <c r="C583" s="31">
        <v>0</v>
      </c>
      <c r="D583" s="32">
        <v>13</v>
      </c>
      <c r="E583" s="32">
        <v>8</v>
      </c>
      <c r="F583" s="32">
        <v>16</v>
      </c>
      <c r="G583" s="32">
        <v>37</v>
      </c>
      <c r="H583" s="27"/>
      <c r="I583" s="27"/>
      <c r="J583" s="28"/>
      <c r="K583" s="28"/>
      <c r="L583" s="29"/>
    </row>
    <row r="584" spans="1:12" s="16" customFormat="1" ht="12">
      <c r="A584" s="30"/>
      <c r="B584" s="25" t="s">
        <v>314</v>
      </c>
      <c r="C584" s="31">
        <v>0</v>
      </c>
      <c r="D584" s="32">
        <v>18</v>
      </c>
      <c r="E584" s="32">
        <v>18</v>
      </c>
      <c r="F584" s="32">
        <v>14</v>
      </c>
      <c r="G584" s="32">
        <v>50</v>
      </c>
      <c r="H584" s="27"/>
      <c r="I584" s="27"/>
      <c r="J584" s="28"/>
      <c r="K584" s="28"/>
      <c r="L584" s="29"/>
    </row>
    <row r="585" spans="1:12" s="16" customFormat="1" ht="12">
      <c r="A585" s="30"/>
      <c r="B585" s="25" t="s">
        <v>315</v>
      </c>
      <c r="C585" s="31">
        <v>0</v>
      </c>
      <c r="D585" s="32">
        <v>16</v>
      </c>
      <c r="E585" s="32">
        <v>19</v>
      </c>
      <c r="F585" s="32">
        <v>10</v>
      </c>
      <c r="G585" s="32">
        <v>45</v>
      </c>
      <c r="H585" s="27"/>
      <c r="I585" s="27"/>
      <c r="J585" s="28"/>
      <c r="K585" s="28"/>
      <c r="L585" s="29"/>
    </row>
    <row r="586" spans="1:12" s="16" customFormat="1" ht="12">
      <c r="A586" s="30"/>
      <c r="B586" s="25" t="s">
        <v>316</v>
      </c>
      <c r="C586" s="31">
        <v>0</v>
      </c>
      <c r="D586" s="32">
        <v>16</v>
      </c>
      <c r="E586" s="32">
        <v>20</v>
      </c>
      <c r="F586" s="32">
        <v>11</v>
      </c>
      <c r="G586" s="32">
        <v>47</v>
      </c>
      <c r="H586" s="27"/>
      <c r="I586" s="27"/>
      <c r="J586" s="28"/>
      <c r="K586" s="28"/>
      <c r="L586" s="29"/>
    </row>
    <row r="587" spans="1:12" s="16" customFormat="1" ht="12">
      <c r="A587" s="30"/>
      <c r="B587" s="25" t="s">
        <v>317</v>
      </c>
      <c r="C587" s="31">
        <v>0</v>
      </c>
      <c r="D587" s="32">
        <v>11</v>
      </c>
      <c r="E587" s="32">
        <v>14</v>
      </c>
      <c r="F587" s="32">
        <v>11</v>
      </c>
      <c r="G587" s="32">
        <v>36</v>
      </c>
      <c r="H587" s="27"/>
      <c r="I587" s="27"/>
      <c r="J587" s="28"/>
      <c r="K587" s="28"/>
      <c r="L587" s="29"/>
    </row>
    <row r="588" spans="1:12" s="16" customFormat="1" ht="12">
      <c r="A588" s="30"/>
      <c r="B588" s="25" t="s">
        <v>318</v>
      </c>
      <c r="C588" s="31">
        <v>0</v>
      </c>
      <c r="D588" s="32">
        <v>9</v>
      </c>
      <c r="E588" s="32">
        <v>15</v>
      </c>
      <c r="F588" s="32">
        <v>11</v>
      </c>
      <c r="G588" s="32">
        <v>35</v>
      </c>
      <c r="H588" s="27"/>
      <c r="I588" s="27"/>
      <c r="J588" s="28"/>
      <c r="K588" s="28"/>
      <c r="L588" s="29"/>
    </row>
    <row r="589" spans="1:12" s="16" customFormat="1" ht="12">
      <c r="A589" s="30"/>
      <c r="B589" s="25" t="s">
        <v>319</v>
      </c>
      <c r="C589" s="31">
        <v>0</v>
      </c>
      <c r="D589" s="32">
        <v>13</v>
      </c>
      <c r="E589" s="32">
        <v>13</v>
      </c>
      <c r="F589" s="32">
        <v>12</v>
      </c>
      <c r="G589" s="32">
        <v>38</v>
      </c>
      <c r="H589" s="27"/>
      <c r="I589" s="27"/>
      <c r="J589" s="28"/>
      <c r="K589" s="28"/>
      <c r="L589" s="29"/>
    </row>
    <row r="590" spans="1:12" s="16" customFormat="1" ht="12">
      <c r="A590" s="30"/>
      <c r="B590" s="25" t="s">
        <v>320</v>
      </c>
      <c r="C590" s="31">
        <v>0</v>
      </c>
      <c r="D590" s="32">
        <v>14</v>
      </c>
      <c r="E590" s="32">
        <v>20</v>
      </c>
      <c r="F590" s="32">
        <v>15</v>
      </c>
      <c r="G590" s="32">
        <v>49</v>
      </c>
      <c r="H590" s="27"/>
      <c r="I590" s="27"/>
      <c r="J590" s="28"/>
      <c r="K590" s="28"/>
      <c r="L590" s="29"/>
    </row>
    <row r="591" spans="1:12" s="16" customFormat="1" ht="12">
      <c r="A591" s="30"/>
      <c r="B591" s="25" t="s">
        <v>321</v>
      </c>
      <c r="C591" s="31">
        <v>0</v>
      </c>
      <c r="D591" s="32">
        <v>14</v>
      </c>
      <c r="E591" s="32">
        <v>16</v>
      </c>
      <c r="F591" s="32">
        <v>16</v>
      </c>
      <c r="G591" s="32">
        <v>46</v>
      </c>
      <c r="H591" s="27"/>
      <c r="I591" s="27"/>
      <c r="J591" s="28"/>
      <c r="K591" s="28"/>
      <c r="L591" s="29"/>
    </row>
    <row r="592" spans="1:12" s="16" customFormat="1" ht="12">
      <c r="A592" s="30"/>
      <c r="B592" s="25" t="s">
        <v>322</v>
      </c>
      <c r="C592" s="31">
        <v>0</v>
      </c>
      <c r="D592" s="32">
        <v>15</v>
      </c>
      <c r="E592" s="32">
        <v>21</v>
      </c>
      <c r="F592" s="32">
        <v>12</v>
      </c>
      <c r="G592" s="32">
        <v>48</v>
      </c>
      <c r="H592" s="27"/>
      <c r="I592" s="27"/>
      <c r="J592" s="28"/>
      <c r="K592" s="28"/>
      <c r="L592" s="29"/>
    </row>
    <row r="593" spans="1:12" s="16" customFormat="1" ht="12">
      <c r="A593" s="30"/>
      <c r="B593" s="25" t="s">
        <v>323</v>
      </c>
      <c r="C593" s="31">
        <v>0</v>
      </c>
      <c r="D593" s="32">
        <v>12</v>
      </c>
      <c r="E593" s="32">
        <v>19</v>
      </c>
      <c r="F593" s="32">
        <v>7</v>
      </c>
      <c r="G593" s="32">
        <v>38</v>
      </c>
      <c r="H593" s="27"/>
      <c r="I593" s="27"/>
      <c r="J593" s="28"/>
      <c r="K593" s="28"/>
      <c r="L593" s="29"/>
    </row>
    <row r="594" spans="1:12" s="16" customFormat="1" ht="12">
      <c r="A594" s="30"/>
      <c r="B594" s="25" t="s">
        <v>324</v>
      </c>
      <c r="C594" s="31">
        <v>0</v>
      </c>
      <c r="D594" s="32">
        <v>9</v>
      </c>
      <c r="E594" s="32">
        <v>17</v>
      </c>
      <c r="F594" s="32">
        <v>12</v>
      </c>
      <c r="G594" s="32">
        <v>38</v>
      </c>
      <c r="H594" s="27"/>
      <c r="I594" s="27"/>
      <c r="J594" s="28"/>
      <c r="K594" s="28"/>
      <c r="L594" s="29"/>
    </row>
    <row r="595" spans="1:12" s="16" customFormat="1" ht="12">
      <c r="A595" s="30"/>
      <c r="B595" s="25" t="s">
        <v>325</v>
      </c>
      <c r="C595" s="31">
        <v>0</v>
      </c>
      <c r="D595" s="32">
        <v>15</v>
      </c>
      <c r="E595" s="32">
        <v>16</v>
      </c>
      <c r="F595" s="32">
        <v>15</v>
      </c>
      <c r="G595" s="32">
        <v>46</v>
      </c>
      <c r="H595" s="27"/>
      <c r="I595" s="27"/>
      <c r="J595" s="28"/>
      <c r="K595" s="28"/>
      <c r="L595" s="29"/>
    </row>
    <row r="596" spans="1:12" s="16" customFormat="1" ht="12">
      <c r="A596" s="30"/>
      <c r="B596" s="25" t="s">
        <v>326</v>
      </c>
      <c r="C596" s="31">
        <v>0</v>
      </c>
      <c r="D596" s="32">
        <v>14</v>
      </c>
      <c r="E596" s="32">
        <v>18</v>
      </c>
      <c r="F596" s="32">
        <v>16</v>
      </c>
      <c r="G596" s="32">
        <v>48</v>
      </c>
      <c r="H596" s="27"/>
      <c r="I596" s="27"/>
      <c r="J596" s="28"/>
      <c r="K596" s="28"/>
      <c r="L596" s="29"/>
    </row>
    <row r="597" spans="1:12" s="16" customFormat="1" ht="12">
      <c r="A597" s="30"/>
      <c r="B597" s="25" t="s">
        <v>327</v>
      </c>
      <c r="C597" s="31">
        <v>0</v>
      </c>
      <c r="D597" s="32">
        <v>11</v>
      </c>
      <c r="E597" s="32">
        <v>16</v>
      </c>
      <c r="F597" s="32">
        <v>17</v>
      </c>
      <c r="G597" s="32">
        <v>44</v>
      </c>
      <c r="H597" s="27"/>
      <c r="I597" s="27"/>
      <c r="J597" s="28"/>
      <c r="K597" s="28"/>
      <c r="L597" s="29"/>
    </row>
    <row r="598" spans="1:12" s="16" customFormat="1" ht="12">
      <c r="A598" s="30"/>
      <c r="B598" s="25" t="s">
        <v>328</v>
      </c>
      <c r="C598" s="31">
        <v>0</v>
      </c>
      <c r="D598" s="32">
        <v>11</v>
      </c>
      <c r="E598" s="32">
        <v>17</v>
      </c>
      <c r="F598" s="32">
        <v>21</v>
      </c>
      <c r="G598" s="32">
        <v>49</v>
      </c>
      <c r="H598" s="27"/>
      <c r="I598" s="27"/>
      <c r="J598" s="28"/>
      <c r="K598" s="28"/>
      <c r="L598" s="29"/>
    </row>
    <row r="599" spans="1:12" s="16" customFormat="1" ht="12">
      <c r="A599" s="30"/>
      <c r="B599" s="25" t="s">
        <v>329</v>
      </c>
      <c r="C599" s="31">
        <v>0</v>
      </c>
      <c r="D599" s="32">
        <v>14</v>
      </c>
      <c r="E599" s="32">
        <v>18</v>
      </c>
      <c r="F599" s="32">
        <v>19</v>
      </c>
      <c r="G599" s="32">
        <v>51</v>
      </c>
      <c r="H599" s="27"/>
      <c r="I599" s="27"/>
      <c r="J599" s="28"/>
      <c r="K599" s="28"/>
      <c r="L599" s="29"/>
    </row>
    <row r="600" spans="1:12" s="16" customFormat="1" ht="12">
      <c r="A600" s="30"/>
      <c r="B600" s="25" t="s">
        <v>330</v>
      </c>
      <c r="C600" s="31">
        <v>0</v>
      </c>
      <c r="D600" s="32">
        <v>10</v>
      </c>
      <c r="E600" s="32">
        <v>20</v>
      </c>
      <c r="F600" s="32">
        <v>15</v>
      </c>
      <c r="G600" s="32">
        <v>45</v>
      </c>
      <c r="H600" s="27"/>
      <c r="I600" s="27"/>
      <c r="J600" s="28"/>
      <c r="K600" s="28"/>
      <c r="L600" s="29"/>
    </row>
    <row r="601" spans="1:12" s="16" customFormat="1" ht="12">
      <c r="A601" s="30"/>
      <c r="B601" s="25" t="s">
        <v>331</v>
      </c>
      <c r="C601" s="31">
        <v>0</v>
      </c>
      <c r="D601" s="32">
        <v>8</v>
      </c>
      <c r="E601" s="32">
        <v>17</v>
      </c>
      <c r="F601" s="32">
        <v>17</v>
      </c>
      <c r="G601" s="32">
        <v>45</v>
      </c>
      <c r="H601" s="27"/>
      <c r="I601" s="27"/>
      <c r="J601" s="28"/>
      <c r="K601" s="28"/>
      <c r="L601" s="29"/>
    </row>
    <row r="602" spans="1:12" s="16" customFormat="1" ht="12">
      <c r="A602" s="30"/>
      <c r="B602" s="25" t="s">
        <v>332</v>
      </c>
      <c r="C602" s="31">
        <v>0</v>
      </c>
      <c r="D602" s="32">
        <v>10</v>
      </c>
      <c r="E602" s="32">
        <v>18</v>
      </c>
      <c r="F602" s="32">
        <v>12</v>
      </c>
      <c r="G602" s="32">
        <v>40</v>
      </c>
      <c r="H602" s="27"/>
      <c r="I602" s="27"/>
      <c r="J602" s="28"/>
      <c r="K602" s="28"/>
      <c r="L602" s="29"/>
    </row>
    <row r="603" spans="1:12" s="16" customFormat="1" ht="12">
      <c r="A603" s="30"/>
      <c r="B603" s="25" t="s">
        <v>333</v>
      </c>
      <c r="C603" s="31">
        <v>0</v>
      </c>
      <c r="D603" s="32">
        <v>13</v>
      </c>
      <c r="E603" s="32">
        <v>12</v>
      </c>
      <c r="F603" s="32">
        <v>17</v>
      </c>
      <c r="G603" s="32">
        <v>42</v>
      </c>
      <c r="H603" s="27"/>
      <c r="I603" s="27"/>
      <c r="J603" s="28"/>
      <c r="K603" s="28"/>
      <c r="L603" s="29"/>
    </row>
    <row r="604" spans="1:12" s="16" customFormat="1" ht="12">
      <c r="A604" s="30"/>
      <c r="B604" s="25" t="s">
        <v>334</v>
      </c>
      <c r="C604" s="31">
        <v>0</v>
      </c>
      <c r="D604" s="32">
        <v>13</v>
      </c>
      <c r="E604" s="32">
        <v>12</v>
      </c>
      <c r="F604" s="32">
        <v>17</v>
      </c>
      <c r="G604" s="32">
        <v>42</v>
      </c>
      <c r="H604" s="27"/>
      <c r="I604" s="27"/>
      <c r="J604" s="28"/>
      <c r="K604" s="28"/>
      <c r="L604" s="29"/>
    </row>
    <row r="605" spans="1:12" s="16" customFormat="1" ht="12">
      <c r="A605" s="30"/>
      <c r="B605" s="25" t="s">
        <v>335</v>
      </c>
      <c r="C605" s="31">
        <v>0</v>
      </c>
      <c r="D605" s="32">
        <v>13</v>
      </c>
      <c r="E605" s="32">
        <v>16</v>
      </c>
      <c r="F605" s="32">
        <v>12</v>
      </c>
      <c r="G605" s="32">
        <v>41</v>
      </c>
      <c r="H605" s="27"/>
      <c r="I605" s="27"/>
      <c r="J605" s="28"/>
      <c r="K605" s="28"/>
      <c r="L605" s="29"/>
    </row>
    <row r="606" spans="1:12" s="16" customFormat="1" ht="12">
      <c r="A606" s="30"/>
      <c r="B606" s="25" t="s">
        <v>336</v>
      </c>
      <c r="C606" s="31">
        <v>0</v>
      </c>
      <c r="D606" s="32">
        <v>9</v>
      </c>
      <c r="E606" s="32">
        <v>17</v>
      </c>
      <c r="F606" s="32">
        <v>14</v>
      </c>
      <c r="G606" s="32">
        <v>40</v>
      </c>
      <c r="H606" s="27"/>
      <c r="I606" s="27"/>
      <c r="J606" s="28"/>
      <c r="K606" s="28"/>
      <c r="L606" s="29"/>
    </row>
    <row r="607" spans="1:12" s="16" customFormat="1" ht="12">
      <c r="A607" s="30"/>
      <c r="B607" s="25" t="s">
        <v>337</v>
      </c>
      <c r="C607" s="31">
        <v>0</v>
      </c>
      <c r="D607" s="32">
        <v>8</v>
      </c>
      <c r="E607" s="32">
        <v>13</v>
      </c>
      <c r="F607" s="32">
        <v>17</v>
      </c>
      <c r="G607" s="32">
        <v>38</v>
      </c>
      <c r="H607" s="27"/>
      <c r="I607" s="27"/>
      <c r="J607" s="28"/>
      <c r="K607" s="28"/>
      <c r="L607" s="29"/>
    </row>
    <row r="608" spans="1:12" s="16" customFormat="1" ht="12">
      <c r="A608" s="30"/>
      <c r="B608" s="25" t="s">
        <v>338</v>
      </c>
      <c r="C608" s="31">
        <v>0</v>
      </c>
      <c r="D608" s="32">
        <v>8</v>
      </c>
      <c r="E608" s="32">
        <v>13</v>
      </c>
      <c r="F608" s="32">
        <v>17</v>
      </c>
      <c r="G608" s="32">
        <v>38</v>
      </c>
      <c r="H608" s="27"/>
      <c r="I608" s="27"/>
      <c r="J608" s="28"/>
      <c r="K608" s="28"/>
      <c r="L608" s="29"/>
    </row>
    <row r="609" spans="1:12" s="16" customFormat="1" ht="12">
      <c r="A609" s="30"/>
      <c r="B609" s="25" t="s">
        <v>339</v>
      </c>
      <c r="C609" s="31">
        <v>0</v>
      </c>
      <c r="D609" s="32">
        <v>17</v>
      </c>
      <c r="E609" s="32">
        <v>7</v>
      </c>
      <c r="F609" s="32">
        <v>12</v>
      </c>
      <c r="G609" s="32">
        <v>36</v>
      </c>
      <c r="H609" s="27"/>
      <c r="I609" s="27"/>
      <c r="J609" s="28"/>
      <c r="K609" s="28"/>
      <c r="L609" s="29"/>
    </row>
    <row r="610" spans="1:12" s="16" customFormat="1" ht="12">
      <c r="A610" s="30"/>
      <c r="B610" s="25" t="s">
        <v>340</v>
      </c>
      <c r="C610" s="31">
        <v>0</v>
      </c>
      <c r="D610" s="32">
        <v>11</v>
      </c>
      <c r="E610" s="32">
        <v>13</v>
      </c>
      <c r="F610" s="32">
        <v>13</v>
      </c>
      <c r="G610" s="32">
        <v>37</v>
      </c>
      <c r="H610" s="27"/>
      <c r="I610" s="27"/>
      <c r="J610" s="28"/>
      <c r="K610" s="28"/>
      <c r="L610" s="29"/>
    </row>
    <row r="611" spans="1:12" s="16" customFormat="1" ht="12">
      <c r="A611" s="30"/>
      <c r="B611" s="25" t="s">
        <v>341</v>
      </c>
      <c r="C611" s="31">
        <v>0</v>
      </c>
      <c r="D611" s="32">
        <v>11</v>
      </c>
      <c r="E611" s="32">
        <v>13</v>
      </c>
      <c r="F611" s="32">
        <v>13</v>
      </c>
      <c r="G611" s="32">
        <v>37</v>
      </c>
      <c r="H611" s="27"/>
      <c r="I611" s="27"/>
      <c r="J611" s="28"/>
      <c r="K611" s="28"/>
      <c r="L611" s="29"/>
    </row>
    <row r="612" spans="1:12" s="16" customFormat="1" ht="12">
      <c r="A612" s="30"/>
      <c r="B612" s="25" t="s">
        <v>342</v>
      </c>
      <c r="C612" s="31">
        <v>0</v>
      </c>
      <c r="D612" s="32">
        <v>5</v>
      </c>
      <c r="E612" s="32">
        <v>15</v>
      </c>
      <c r="F612" s="32">
        <v>14</v>
      </c>
      <c r="G612" s="32">
        <v>34</v>
      </c>
      <c r="H612" s="27"/>
      <c r="I612" s="27"/>
      <c r="J612" s="28"/>
      <c r="K612" s="28"/>
      <c r="L612" s="29"/>
    </row>
    <row r="613" spans="1:12" s="16" customFormat="1" ht="12">
      <c r="A613" s="30"/>
      <c r="B613" s="25" t="s">
        <v>343</v>
      </c>
      <c r="C613" s="31">
        <v>0</v>
      </c>
      <c r="D613" s="32">
        <v>4</v>
      </c>
      <c r="E613" s="32">
        <v>16</v>
      </c>
      <c r="F613" s="32">
        <v>12</v>
      </c>
      <c r="G613" s="32">
        <v>32</v>
      </c>
      <c r="H613" s="27"/>
      <c r="I613" s="27"/>
      <c r="J613" s="28"/>
      <c r="K613" s="28"/>
      <c r="L613" s="29"/>
    </row>
    <row r="614" spans="1:12" s="16" customFormat="1" ht="12">
      <c r="A614" s="30"/>
      <c r="B614" s="25" t="s">
        <v>344</v>
      </c>
      <c r="C614" s="31">
        <v>0</v>
      </c>
      <c r="D614" s="32">
        <v>16</v>
      </c>
      <c r="E614" s="32">
        <v>12</v>
      </c>
      <c r="F614" s="32">
        <v>16</v>
      </c>
      <c r="G614" s="32">
        <v>44</v>
      </c>
      <c r="H614" s="27"/>
      <c r="I614" s="27"/>
      <c r="J614" s="28"/>
      <c r="K614" s="28"/>
      <c r="L614" s="29"/>
    </row>
    <row r="615" spans="1:12" s="16" customFormat="1" ht="12">
      <c r="A615" s="30"/>
      <c r="B615" s="25" t="s">
        <v>345</v>
      </c>
      <c r="C615" s="31">
        <v>0</v>
      </c>
      <c r="D615" s="32">
        <v>9</v>
      </c>
      <c r="E615" s="32">
        <v>10</v>
      </c>
      <c r="F615" s="32">
        <v>14</v>
      </c>
      <c r="G615" s="32">
        <v>33</v>
      </c>
      <c r="H615" s="27"/>
      <c r="I615" s="27"/>
      <c r="J615" s="28"/>
      <c r="K615" s="28"/>
      <c r="L615" s="29"/>
    </row>
    <row r="616" spans="1:12" s="16" customFormat="1" ht="12">
      <c r="A616" s="30"/>
      <c r="B616" s="25" t="s">
        <v>346</v>
      </c>
      <c r="C616" s="31">
        <v>0</v>
      </c>
      <c r="D616" s="32">
        <v>8</v>
      </c>
      <c r="E616" s="32">
        <v>9</v>
      </c>
      <c r="F616" s="32">
        <v>12</v>
      </c>
      <c r="G616" s="32">
        <v>29</v>
      </c>
      <c r="H616" s="27"/>
      <c r="I616" s="27"/>
      <c r="J616" s="28"/>
      <c r="K616" s="28"/>
      <c r="L616" s="29"/>
    </row>
    <row r="617" spans="1:12" s="16" customFormat="1" ht="12">
      <c r="A617" s="30"/>
      <c r="B617" s="25" t="s">
        <v>347</v>
      </c>
      <c r="C617" s="31">
        <v>0</v>
      </c>
      <c r="D617" s="32">
        <v>5</v>
      </c>
      <c r="E617" s="32">
        <v>10</v>
      </c>
      <c r="F617" s="32">
        <v>14</v>
      </c>
      <c r="G617" s="32">
        <v>29</v>
      </c>
      <c r="H617" s="27"/>
      <c r="I617" s="27"/>
      <c r="J617" s="28"/>
      <c r="K617" s="28"/>
      <c r="L617" s="29"/>
    </row>
    <row r="618" spans="1:12" s="16" customFormat="1" ht="12">
      <c r="A618" s="30"/>
      <c r="B618" s="25" t="s">
        <v>348</v>
      </c>
      <c r="C618" s="31">
        <v>0</v>
      </c>
      <c r="D618" s="32">
        <v>5</v>
      </c>
      <c r="E618" s="32">
        <v>11</v>
      </c>
      <c r="F618" s="32">
        <v>10</v>
      </c>
      <c r="G618" s="32">
        <v>26</v>
      </c>
      <c r="H618" s="27"/>
      <c r="I618" s="27"/>
      <c r="J618" s="28"/>
      <c r="K618" s="28"/>
      <c r="L618" s="29"/>
    </row>
    <row r="619" spans="1:12" s="16" customFormat="1" ht="12">
      <c r="A619" s="30"/>
      <c r="B619" s="25" t="s">
        <v>349</v>
      </c>
      <c r="C619" s="31">
        <v>0</v>
      </c>
      <c r="D619" s="32">
        <v>11</v>
      </c>
      <c r="E619" s="32">
        <v>14</v>
      </c>
      <c r="F619" s="32">
        <v>10</v>
      </c>
      <c r="G619" s="32">
        <v>35</v>
      </c>
      <c r="H619" s="27"/>
      <c r="I619" s="27"/>
      <c r="J619" s="28"/>
      <c r="K619" s="28"/>
      <c r="L619" s="29"/>
    </row>
    <row r="620" spans="1:12" s="16" customFormat="1" ht="12">
      <c r="A620" s="30"/>
      <c r="B620" s="25" t="s">
        <v>350</v>
      </c>
      <c r="C620" s="31">
        <v>0</v>
      </c>
      <c r="D620" s="32">
        <v>9</v>
      </c>
      <c r="E620" s="32">
        <v>15</v>
      </c>
      <c r="F620" s="32">
        <v>13</v>
      </c>
      <c r="G620" s="32">
        <v>37</v>
      </c>
      <c r="H620" s="27"/>
      <c r="I620" s="27"/>
      <c r="J620" s="28"/>
      <c r="K620" s="28"/>
      <c r="L620" s="29"/>
    </row>
    <row r="621" spans="1:12" s="16" customFormat="1" ht="12">
      <c r="A621" s="30"/>
      <c r="B621" s="25" t="s">
        <v>351</v>
      </c>
      <c r="C621" s="31">
        <v>0</v>
      </c>
      <c r="D621" s="32">
        <v>9</v>
      </c>
      <c r="E621" s="32">
        <v>16</v>
      </c>
      <c r="F621" s="32">
        <v>19</v>
      </c>
      <c r="G621" s="32">
        <v>44</v>
      </c>
      <c r="H621" s="27"/>
      <c r="I621" s="27"/>
      <c r="J621" s="28"/>
      <c r="K621" s="28"/>
      <c r="L621" s="29"/>
    </row>
    <row r="622" spans="1:12" s="16" customFormat="1" ht="12">
      <c r="A622" s="30"/>
      <c r="B622" s="25" t="s">
        <v>352</v>
      </c>
      <c r="C622" s="31">
        <v>0</v>
      </c>
      <c r="D622" s="32">
        <v>8</v>
      </c>
      <c r="E622" s="32">
        <v>11</v>
      </c>
      <c r="F622" s="32">
        <v>15</v>
      </c>
      <c r="G622" s="32">
        <v>34</v>
      </c>
      <c r="H622" s="27"/>
      <c r="I622" s="27"/>
      <c r="J622" s="28"/>
      <c r="K622" s="28"/>
      <c r="L622" s="29"/>
    </row>
    <row r="623" spans="1:12" s="16" customFormat="1" ht="12">
      <c r="A623" s="30"/>
      <c r="B623" s="25" t="s">
        <v>353</v>
      </c>
      <c r="C623" s="31">
        <v>0</v>
      </c>
      <c r="D623" s="32">
        <v>9</v>
      </c>
      <c r="E623" s="32">
        <v>16</v>
      </c>
      <c r="F623" s="32">
        <v>16</v>
      </c>
      <c r="G623" s="32">
        <v>41</v>
      </c>
      <c r="H623" s="27"/>
      <c r="I623" s="27"/>
      <c r="J623" s="28"/>
      <c r="K623" s="28"/>
      <c r="L623" s="29"/>
    </row>
    <row r="624" spans="1:12" s="16" customFormat="1" ht="12">
      <c r="A624" s="30"/>
      <c r="B624" s="25" t="s">
        <v>354</v>
      </c>
      <c r="C624" s="31">
        <v>0</v>
      </c>
      <c r="D624" s="32">
        <v>8</v>
      </c>
      <c r="E624" s="32">
        <v>12</v>
      </c>
      <c r="F624" s="32">
        <v>16</v>
      </c>
      <c r="G624" s="32">
        <v>36</v>
      </c>
      <c r="H624" s="27"/>
      <c r="I624" s="27"/>
      <c r="J624" s="28"/>
      <c r="K624" s="28"/>
      <c r="L624" s="29"/>
    </row>
    <row r="625" spans="1:12" s="16" customFormat="1" ht="12">
      <c r="A625" s="30"/>
      <c r="B625" s="25" t="s">
        <v>355</v>
      </c>
      <c r="C625" s="31">
        <v>0</v>
      </c>
      <c r="D625" s="32">
        <v>10</v>
      </c>
      <c r="E625" s="32">
        <v>14</v>
      </c>
      <c r="F625" s="32">
        <v>16</v>
      </c>
      <c r="G625" s="32">
        <v>40</v>
      </c>
      <c r="H625" s="27"/>
      <c r="I625" s="27"/>
      <c r="J625" s="28"/>
      <c r="K625" s="28"/>
      <c r="L625" s="29"/>
    </row>
    <row r="626" spans="1:12" s="16" customFormat="1" ht="12">
      <c r="A626" s="30"/>
      <c r="B626" s="25" t="s">
        <v>356</v>
      </c>
      <c r="C626" s="31">
        <v>0</v>
      </c>
      <c r="D626" s="32">
        <v>8</v>
      </c>
      <c r="E626" s="32">
        <v>14</v>
      </c>
      <c r="F626" s="32">
        <v>13</v>
      </c>
      <c r="G626" s="32">
        <v>35</v>
      </c>
      <c r="H626" s="27"/>
      <c r="I626" s="27"/>
      <c r="J626" s="28"/>
      <c r="K626" s="28"/>
      <c r="L626" s="29"/>
    </row>
    <row r="627" spans="1:12" s="16" customFormat="1" ht="12">
      <c r="A627" s="30"/>
      <c r="B627" s="25" t="s">
        <v>357</v>
      </c>
      <c r="C627" s="31">
        <v>0</v>
      </c>
      <c r="D627" s="32">
        <f>$D$24</f>
        <v>22</v>
      </c>
      <c r="E627" s="32">
        <f>$E$24</f>
        <v>14</v>
      </c>
      <c r="F627" s="32">
        <f>$F$24</f>
        <v>8</v>
      </c>
      <c r="G627" s="32">
        <f>$G$24</f>
        <v>47</v>
      </c>
      <c r="H627" s="27"/>
      <c r="I627" s="27"/>
      <c r="J627" s="28"/>
      <c r="K627" s="28"/>
      <c r="L627" s="29"/>
    </row>
    <row r="628" spans="1:12">
      <c r="A628" s="30"/>
      <c r="B628" s="25" t="s">
        <v>358</v>
      </c>
      <c r="C628" s="31">
        <v>0</v>
      </c>
      <c r="D628" s="32">
        <v>6</v>
      </c>
      <c r="E628" s="32">
        <v>12</v>
      </c>
      <c r="F628" s="32">
        <v>9</v>
      </c>
      <c r="G628" s="32">
        <v>27</v>
      </c>
    </row>
    <row r="629" spans="1:12" s="16" customFormat="1" ht="12">
      <c r="A629" s="30"/>
      <c r="B629" s="25" t="s">
        <v>359</v>
      </c>
      <c r="C629" s="31">
        <v>0</v>
      </c>
      <c r="D629" s="32">
        <v>8</v>
      </c>
      <c r="E629" s="32">
        <v>12</v>
      </c>
      <c r="F629" s="32">
        <v>7</v>
      </c>
      <c r="G629" s="32">
        <v>27</v>
      </c>
      <c r="H629" s="14"/>
      <c r="I629" s="14"/>
    </row>
    <row r="630" spans="1:12" s="16" customFormat="1" ht="12">
      <c r="A630" s="30"/>
      <c r="B630" s="25" t="s">
        <v>360</v>
      </c>
      <c r="C630" s="31">
        <v>0</v>
      </c>
      <c r="D630" s="32">
        <v>8</v>
      </c>
      <c r="E630" s="32">
        <v>12</v>
      </c>
      <c r="F630" s="32">
        <v>7</v>
      </c>
      <c r="G630" s="32">
        <v>27</v>
      </c>
      <c r="H630" s="14"/>
      <c r="I630" s="14"/>
    </row>
    <row r="631" spans="1:12">
      <c r="A631" s="30"/>
      <c r="B631" s="25" t="s">
        <v>361</v>
      </c>
      <c r="C631" s="31">
        <v>0</v>
      </c>
      <c r="D631" s="32">
        <v>11</v>
      </c>
      <c r="E631" s="32">
        <v>8</v>
      </c>
      <c r="F631" s="32">
        <v>9</v>
      </c>
      <c r="G631" s="32">
        <v>28</v>
      </c>
    </row>
    <row r="632" spans="1:12">
      <c r="A632" s="30"/>
      <c r="B632" s="25" t="s">
        <v>362</v>
      </c>
      <c r="C632" s="31">
        <v>0</v>
      </c>
      <c r="D632" s="32">
        <v>6</v>
      </c>
      <c r="E632" s="32">
        <v>10</v>
      </c>
      <c r="F632" s="32">
        <v>11</v>
      </c>
      <c r="G632" s="32">
        <v>27</v>
      </c>
    </row>
    <row r="633" spans="1:12">
      <c r="A633" s="30"/>
      <c r="B633" s="25" t="s">
        <v>363</v>
      </c>
      <c r="C633" s="31">
        <v>0</v>
      </c>
      <c r="D633" s="32">
        <v>5</v>
      </c>
      <c r="E633" s="32">
        <v>6</v>
      </c>
      <c r="F633" s="32">
        <v>10</v>
      </c>
      <c r="G633" s="32">
        <v>21</v>
      </c>
    </row>
    <row r="634" spans="1:12">
      <c r="A634" s="30"/>
      <c r="B634" s="25" t="s">
        <v>364</v>
      </c>
      <c r="C634" s="31">
        <v>0</v>
      </c>
      <c r="D634" s="32">
        <v>5</v>
      </c>
      <c r="E634" s="32">
        <v>12</v>
      </c>
      <c r="F634" s="32">
        <v>17</v>
      </c>
      <c r="G634" s="32">
        <v>34</v>
      </c>
    </row>
    <row r="635" spans="1:12">
      <c r="A635" s="30"/>
      <c r="B635" s="25" t="s">
        <v>365</v>
      </c>
      <c r="C635" s="31">
        <v>0</v>
      </c>
      <c r="D635" s="32">
        <v>8</v>
      </c>
      <c r="E635" s="32">
        <v>8</v>
      </c>
      <c r="F635" s="32">
        <v>16</v>
      </c>
      <c r="G635" s="32">
        <v>32</v>
      </c>
    </row>
    <row r="636" spans="1:12">
      <c r="A636" s="30"/>
      <c r="B636" s="25" t="s">
        <v>366</v>
      </c>
      <c r="C636" s="31">
        <v>0</v>
      </c>
      <c r="D636" s="32">
        <v>5</v>
      </c>
      <c r="E636" s="32">
        <v>10</v>
      </c>
      <c r="F636" s="32">
        <v>13</v>
      </c>
      <c r="G636" s="32">
        <v>28</v>
      </c>
    </row>
    <row r="637" spans="1:12">
      <c r="A637" s="30"/>
      <c r="B637" s="25" t="s">
        <v>367</v>
      </c>
      <c r="C637" s="31">
        <v>0</v>
      </c>
      <c r="D637" s="32">
        <v>11</v>
      </c>
      <c r="E637" s="32">
        <v>9</v>
      </c>
      <c r="F637" s="32">
        <v>16</v>
      </c>
      <c r="G637" s="32">
        <v>36</v>
      </c>
    </row>
    <row r="638" spans="1:12">
      <c r="A638" s="30"/>
      <c r="B638" s="25" t="s">
        <v>368</v>
      </c>
      <c r="C638" s="31">
        <v>0</v>
      </c>
      <c r="D638" s="32">
        <v>14</v>
      </c>
      <c r="E638" s="32">
        <v>10</v>
      </c>
      <c r="F638" s="32">
        <v>16</v>
      </c>
      <c r="G638" s="32">
        <v>40</v>
      </c>
    </row>
    <row r="639" spans="1:12">
      <c r="A639" s="30"/>
      <c r="B639" s="25" t="s">
        <v>369</v>
      </c>
      <c r="C639" s="31">
        <v>0</v>
      </c>
      <c r="D639" s="32">
        <v>9</v>
      </c>
      <c r="E639" s="32">
        <v>10</v>
      </c>
      <c r="F639" s="32">
        <v>16</v>
      </c>
      <c r="G639" s="32">
        <v>35</v>
      </c>
    </row>
    <row r="640" spans="1:12">
      <c r="A640" s="30"/>
      <c r="B640" s="25" t="s">
        <v>370</v>
      </c>
      <c r="C640" s="31">
        <v>0</v>
      </c>
      <c r="D640" s="32">
        <v>8</v>
      </c>
      <c r="E640" s="32">
        <v>5</v>
      </c>
      <c r="F640" s="32">
        <v>19</v>
      </c>
      <c r="G640" s="32">
        <v>32</v>
      </c>
    </row>
    <row r="641" spans="1:7">
      <c r="A641" s="30"/>
      <c r="B641" s="25" t="s">
        <v>371</v>
      </c>
      <c r="C641" s="31">
        <v>0</v>
      </c>
      <c r="D641" s="32">
        <v>4</v>
      </c>
      <c r="E641" s="32">
        <v>8</v>
      </c>
      <c r="F641" s="32">
        <v>21</v>
      </c>
      <c r="G641" s="32">
        <v>33</v>
      </c>
    </row>
    <row r="642" spans="1:7">
      <c r="A642" s="30"/>
      <c r="B642" s="25" t="s">
        <v>372</v>
      </c>
      <c r="C642" s="31">
        <v>0</v>
      </c>
      <c r="D642" s="32">
        <v>6</v>
      </c>
      <c r="E642" s="32">
        <v>11</v>
      </c>
      <c r="F642" s="32">
        <v>18</v>
      </c>
      <c r="G642" s="32">
        <f>$G$24</f>
        <v>47</v>
      </c>
    </row>
    <row r="643" spans="1:7">
      <c r="A643" s="30"/>
      <c r="B643" s="25" t="s">
        <v>373</v>
      </c>
      <c r="C643" s="31">
        <v>0</v>
      </c>
      <c r="D643" s="32">
        <v>11</v>
      </c>
      <c r="E643" s="32">
        <v>10</v>
      </c>
      <c r="F643" s="32">
        <v>19</v>
      </c>
      <c r="G643" s="32">
        <v>40</v>
      </c>
    </row>
    <row r="644" spans="1:7">
      <c r="A644" s="30"/>
      <c r="B644" s="25" t="s">
        <v>374</v>
      </c>
      <c r="C644" s="31">
        <v>0</v>
      </c>
      <c r="D644" s="32">
        <v>8</v>
      </c>
      <c r="E644" s="32">
        <v>7</v>
      </c>
      <c r="F644" s="32">
        <v>17</v>
      </c>
      <c r="G644" s="32">
        <v>32</v>
      </c>
    </row>
    <row r="645" spans="1:7">
      <c r="A645" s="30"/>
      <c r="B645" s="25" t="s">
        <v>375</v>
      </c>
      <c r="C645" s="31">
        <v>0</v>
      </c>
      <c r="D645" s="32">
        <v>7</v>
      </c>
      <c r="E645" s="32">
        <v>10</v>
      </c>
      <c r="F645" s="32">
        <v>15</v>
      </c>
      <c r="G645" s="32">
        <v>32</v>
      </c>
    </row>
    <row r="646" spans="1:7">
      <c r="A646" s="30"/>
      <c r="B646" s="25" t="s">
        <v>376</v>
      </c>
      <c r="C646" s="31">
        <v>0</v>
      </c>
      <c r="D646" s="32">
        <v>4</v>
      </c>
      <c r="E646" s="32">
        <v>9</v>
      </c>
      <c r="F646" s="32">
        <v>13</v>
      </c>
      <c r="G646" s="32">
        <v>26</v>
      </c>
    </row>
    <row r="647" spans="1:7">
      <c r="A647" s="30"/>
      <c r="B647" s="25" t="s">
        <v>377</v>
      </c>
      <c r="C647" s="31">
        <v>0</v>
      </c>
      <c r="D647" s="32">
        <v>4</v>
      </c>
      <c r="E647" s="32">
        <v>9</v>
      </c>
      <c r="F647" s="32">
        <v>13</v>
      </c>
      <c r="G647" s="32">
        <v>26</v>
      </c>
    </row>
    <row r="648" spans="1:7">
      <c r="A648" s="30"/>
      <c r="B648" s="25" t="s">
        <v>378</v>
      </c>
      <c r="C648" s="31">
        <v>0</v>
      </c>
      <c r="D648" s="32">
        <v>5</v>
      </c>
      <c r="E648" s="32">
        <v>20</v>
      </c>
      <c r="F648" s="32">
        <v>20</v>
      </c>
      <c r="G648" s="32">
        <v>45</v>
      </c>
    </row>
    <row r="649" spans="1:7">
      <c r="A649" s="30"/>
      <c r="B649" s="25" t="s">
        <v>379</v>
      </c>
      <c r="C649" s="31">
        <v>0</v>
      </c>
      <c r="D649" s="32">
        <v>7</v>
      </c>
      <c r="E649" s="32">
        <v>17</v>
      </c>
      <c r="F649" s="32">
        <v>17</v>
      </c>
      <c r="G649" s="32">
        <v>41</v>
      </c>
    </row>
    <row r="650" spans="1:7">
      <c r="A650" s="30"/>
      <c r="B650" s="25" t="s">
        <v>380</v>
      </c>
      <c r="C650" s="31">
        <v>0</v>
      </c>
      <c r="D650" s="32">
        <v>17</v>
      </c>
      <c r="E650" s="32">
        <v>15</v>
      </c>
      <c r="F650" s="32">
        <v>11</v>
      </c>
      <c r="G650" s="32">
        <v>43</v>
      </c>
    </row>
    <row r="651" spans="1:7">
      <c r="A651" s="30"/>
      <c r="B651" s="25" t="s">
        <v>381</v>
      </c>
      <c r="C651" s="31">
        <v>0</v>
      </c>
      <c r="D651" s="32">
        <v>7</v>
      </c>
      <c r="E651" s="32">
        <v>13</v>
      </c>
      <c r="F651" s="32">
        <v>20</v>
      </c>
      <c r="G651" s="32">
        <v>40</v>
      </c>
    </row>
    <row r="652" spans="1:7">
      <c r="A652" s="30"/>
      <c r="B652" s="25" t="s">
        <v>382</v>
      </c>
      <c r="C652" s="31">
        <v>0</v>
      </c>
      <c r="D652" s="32">
        <v>3</v>
      </c>
      <c r="E652" s="32">
        <v>16</v>
      </c>
      <c r="F652" s="32">
        <v>28</v>
      </c>
      <c r="G652" s="32">
        <v>47</v>
      </c>
    </row>
    <row r="653" spans="1:7">
      <c r="A653" s="30"/>
      <c r="B653" s="25" t="s">
        <v>383</v>
      </c>
      <c r="C653" s="31">
        <v>0</v>
      </c>
      <c r="D653" s="32">
        <v>3</v>
      </c>
      <c r="E653" s="32">
        <v>10</v>
      </c>
      <c r="F653" s="32">
        <v>27</v>
      </c>
      <c r="G653" s="32">
        <v>40</v>
      </c>
    </row>
    <row r="654" spans="1:7">
      <c r="A654" s="30"/>
      <c r="B654" s="25" t="s">
        <v>384</v>
      </c>
      <c r="C654" s="31">
        <v>0</v>
      </c>
      <c r="D654" s="32">
        <v>5</v>
      </c>
      <c r="E654" s="32">
        <v>13</v>
      </c>
      <c r="F654" s="32">
        <v>22</v>
      </c>
      <c r="G654" s="32">
        <v>40</v>
      </c>
    </row>
    <row r="655" spans="1:7">
      <c r="A655" s="30"/>
      <c r="B655" s="25" t="s">
        <v>385</v>
      </c>
      <c r="C655" s="31">
        <v>0</v>
      </c>
      <c r="D655" s="32">
        <v>6</v>
      </c>
      <c r="E655" s="32">
        <v>10</v>
      </c>
      <c r="F655" s="32">
        <v>25</v>
      </c>
      <c r="G655" s="32">
        <v>41</v>
      </c>
    </row>
    <row r="656" spans="1:7">
      <c r="A656" s="30"/>
      <c r="B656" s="25" t="s">
        <v>386</v>
      </c>
      <c r="C656" s="31">
        <v>0</v>
      </c>
      <c r="D656" s="32">
        <v>5</v>
      </c>
      <c r="E656" s="32">
        <v>15</v>
      </c>
      <c r="F656" s="32">
        <v>36</v>
      </c>
      <c r="G656" s="32">
        <v>56</v>
      </c>
    </row>
    <row r="657" spans="1:7">
      <c r="A657" s="30"/>
      <c r="B657" s="25" t="s">
        <v>387</v>
      </c>
      <c r="C657" s="31">
        <v>0</v>
      </c>
      <c r="D657" s="32">
        <v>2</v>
      </c>
      <c r="E657" s="32">
        <v>12</v>
      </c>
      <c r="F657" s="32">
        <v>32</v>
      </c>
      <c r="G657" s="32">
        <v>46</v>
      </c>
    </row>
    <row r="658" spans="1:7">
      <c r="A658" s="30"/>
      <c r="B658" s="25" t="s">
        <v>388</v>
      </c>
      <c r="C658" s="31">
        <v>0</v>
      </c>
      <c r="D658" s="32">
        <v>7</v>
      </c>
      <c r="E658" s="32">
        <v>7</v>
      </c>
      <c r="F658" s="32">
        <v>21</v>
      </c>
      <c r="G658" s="32">
        <v>35</v>
      </c>
    </row>
    <row r="659" spans="1:7">
      <c r="B659" s="25" t="s">
        <v>389</v>
      </c>
      <c r="C659" s="31">
        <v>0</v>
      </c>
      <c r="D659" s="32">
        <v>6</v>
      </c>
      <c r="E659" s="32">
        <v>12</v>
      </c>
      <c r="F659" s="32">
        <v>20</v>
      </c>
      <c r="G659" s="32">
        <v>38</v>
      </c>
    </row>
    <row r="660" spans="1:7">
      <c r="B660" s="25" t="s">
        <v>390</v>
      </c>
      <c r="C660" s="31">
        <v>0</v>
      </c>
      <c r="D660" s="32">
        <v>10</v>
      </c>
      <c r="E660" s="32">
        <v>18</v>
      </c>
      <c r="F660" s="32">
        <v>23</v>
      </c>
      <c r="G660" s="32">
        <v>51</v>
      </c>
    </row>
    <row r="661" spans="1:7">
      <c r="B661" s="25" t="s">
        <v>391</v>
      </c>
      <c r="C661" s="31">
        <v>0</v>
      </c>
      <c r="D661" s="32">
        <v>9</v>
      </c>
      <c r="E661" s="32">
        <v>19</v>
      </c>
      <c r="F661" s="32">
        <v>21</v>
      </c>
      <c r="G661" s="32">
        <v>49</v>
      </c>
    </row>
    <row r="662" spans="1:7">
      <c r="B662" s="25" t="s">
        <v>392</v>
      </c>
      <c r="C662" s="31">
        <v>0</v>
      </c>
      <c r="D662" s="32">
        <v>9</v>
      </c>
      <c r="E662" s="32">
        <v>19</v>
      </c>
      <c r="F662" s="32">
        <v>17</v>
      </c>
      <c r="G662" s="32">
        <v>45</v>
      </c>
    </row>
    <row r="663" spans="1:7">
      <c r="B663" s="25" t="s">
        <v>393</v>
      </c>
      <c r="C663" s="31">
        <v>0</v>
      </c>
      <c r="D663" s="32">
        <v>11</v>
      </c>
      <c r="E663" s="32">
        <v>15</v>
      </c>
      <c r="F663" s="32">
        <v>19</v>
      </c>
      <c r="G663" s="32">
        <v>45</v>
      </c>
    </row>
    <row r="664" spans="1:7">
      <c r="B664" s="25" t="s">
        <v>394</v>
      </c>
      <c r="C664" s="31">
        <v>0</v>
      </c>
      <c r="D664" s="32">
        <v>10</v>
      </c>
      <c r="E664" s="32">
        <v>15</v>
      </c>
      <c r="F664" s="32">
        <v>17</v>
      </c>
      <c r="G664" s="32">
        <v>42</v>
      </c>
    </row>
    <row r="665" spans="1:7">
      <c r="B665" s="25" t="s">
        <v>395</v>
      </c>
      <c r="C665" s="31">
        <v>0</v>
      </c>
      <c r="D665" s="32">
        <v>10</v>
      </c>
      <c r="E665" s="32">
        <v>15</v>
      </c>
      <c r="F665" s="32">
        <v>17</v>
      </c>
      <c r="G665" s="32">
        <v>42</v>
      </c>
    </row>
    <row r="666" spans="1:7">
      <c r="B666" s="25" t="s">
        <v>396</v>
      </c>
      <c r="C666" s="31">
        <v>0</v>
      </c>
      <c r="D666" s="32">
        <v>13</v>
      </c>
      <c r="E666" s="32">
        <v>17</v>
      </c>
      <c r="F666" s="32">
        <v>19</v>
      </c>
      <c r="G666" s="32">
        <v>49</v>
      </c>
    </row>
    <row r="667" spans="1:7">
      <c r="B667" s="25" t="s">
        <v>397</v>
      </c>
      <c r="C667" s="31">
        <v>0</v>
      </c>
      <c r="D667" s="32">
        <v>13</v>
      </c>
      <c r="E667" s="32">
        <v>17</v>
      </c>
      <c r="F667" s="32">
        <v>19</v>
      </c>
      <c r="G667" s="32">
        <v>49</v>
      </c>
    </row>
    <row r="668" spans="1:7">
      <c r="B668" s="25" t="s">
        <v>398</v>
      </c>
      <c r="C668" s="31">
        <v>0</v>
      </c>
      <c r="D668" s="32">
        <v>15</v>
      </c>
      <c r="E668" s="32">
        <v>15</v>
      </c>
      <c r="F668" s="32">
        <v>19</v>
      </c>
      <c r="G668" s="32">
        <v>49</v>
      </c>
    </row>
    <row r="669" spans="1:7">
      <c r="B669" s="25" t="s">
        <v>399</v>
      </c>
      <c r="C669" s="31">
        <v>0</v>
      </c>
      <c r="D669" s="32">
        <v>12</v>
      </c>
      <c r="E669" s="32">
        <v>15</v>
      </c>
      <c r="F669" s="32">
        <v>19</v>
      </c>
      <c r="G669" s="32">
        <v>46</v>
      </c>
    </row>
    <row r="670" spans="1:7">
      <c r="B670" s="25" t="s">
        <v>400</v>
      </c>
      <c r="C670" s="31">
        <v>0</v>
      </c>
      <c r="D670" s="32">
        <v>13</v>
      </c>
      <c r="E670" s="32">
        <v>10</v>
      </c>
      <c r="F670" s="32">
        <v>13</v>
      </c>
      <c r="G670" s="32">
        <v>36</v>
      </c>
    </row>
    <row r="671" spans="1:7">
      <c r="B671" s="25" t="s">
        <v>401</v>
      </c>
      <c r="C671" s="31">
        <v>0</v>
      </c>
      <c r="D671" s="32">
        <v>12</v>
      </c>
      <c r="E671" s="32">
        <v>8</v>
      </c>
      <c r="F671" s="32">
        <v>19</v>
      </c>
      <c r="G671" s="32">
        <v>39</v>
      </c>
    </row>
    <row r="672" spans="1:7">
      <c r="B672" s="25" t="s">
        <v>402</v>
      </c>
      <c r="C672" s="31">
        <v>0</v>
      </c>
      <c r="D672" s="32">
        <v>13</v>
      </c>
      <c r="E672" s="32">
        <v>10</v>
      </c>
      <c r="F672" s="32">
        <v>18</v>
      </c>
      <c r="G672" s="32">
        <v>41</v>
      </c>
    </row>
    <row r="673" spans="2:7">
      <c r="B673" s="25" t="s">
        <v>403</v>
      </c>
      <c r="C673" s="31">
        <v>0</v>
      </c>
      <c r="D673" s="32">
        <v>8</v>
      </c>
      <c r="E673" s="32">
        <v>17</v>
      </c>
      <c r="F673" s="32">
        <v>21</v>
      </c>
      <c r="G673" s="32">
        <v>46</v>
      </c>
    </row>
    <row r="674" spans="2:7">
      <c r="B674" s="25" t="s">
        <v>404</v>
      </c>
      <c r="C674" s="31">
        <v>0</v>
      </c>
      <c r="D674" s="32">
        <v>7</v>
      </c>
      <c r="E674" s="32">
        <v>13</v>
      </c>
      <c r="F674" s="32">
        <v>24</v>
      </c>
      <c r="G674" s="32">
        <v>44</v>
      </c>
    </row>
    <row r="675" spans="2:7">
      <c r="B675" s="25" t="s">
        <v>405</v>
      </c>
      <c r="C675" s="31">
        <v>0</v>
      </c>
      <c r="D675" s="32">
        <v>7</v>
      </c>
      <c r="E675" s="32">
        <v>13</v>
      </c>
      <c r="F675" s="32">
        <v>24</v>
      </c>
      <c r="G675" s="32">
        <v>44</v>
      </c>
    </row>
    <row r="676" spans="2:7">
      <c r="B676" s="25" t="s">
        <v>406</v>
      </c>
      <c r="C676" s="31">
        <v>0</v>
      </c>
      <c r="D676" s="32">
        <v>6</v>
      </c>
      <c r="E676" s="32">
        <v>13</v>
      </c>
      <c r="F676" s="32">
        <v>16</v>
      </c>
      <c r="G676" s="32">
        <v>35</v>
      </c>
    </row>
    <row r="677" spans="2:7">
      <c r="B677" s="25" t="s">
        <v>407</v>
      </c>
      <c r="C677" s="31">
        <v>0</v>
      </c>
      <c r="D677" s="32">
        <v>6</v>
      </c>
      <c r="E677" s="32">
        <v>13</v>
      </c>
      <c r="F677" s="32">
        <v>16</v>
      </c>
      <c r="G677" s="32">
        <v>35</v>
      </c>
    </row>
    <row r="678" spans="2:7">
      <c r="B678" s="25" t="s">
        <v>408</v>
      </c>
      <c r="C678" s="31">
        <v>0</v>
      </c>
      <c r="D678" s="32">
        <v>5</v>
      </c>
      <c r="E678" s="32">
        <v>14</v>
      </c>
      <c r="F678" s="32">
        <v>14</v>
      </c>
      <c r="G678" s="32">
        <v>33</v>
      </c>
    </row>
    <row r="679" spans="2:7">
      <c r="B679" s="25" t="s">
        <v>409</v>
      </c>
      <c r="C679" s="31">
        <v>0</v>
      </c>
      <c r="D679" s="32">
        <v>7</v>
      </c>
      <c r="E679" s="32">
        <v>11</v>
      </c>
      <c r="F679" s="32">
        <v>11</v>
      </c>
      <c r="G679" s="32">
        <v>29</v>
      </c>
    </row>
    <row r="680" spans="2:7">
      <c r="B680" s="25" t="s">
        <v>410</v>
      </c>
      <c r="C680" s="31">
        <v>0</v>
      </c>
      <c r="D680" s="32">
        <v>8</v>
      </c>
      <c r="E680" s="32">
        <v>10</v>
      </c>
      <c r="F680" s="32">
        <v>13</v>
      </c>
      <c r="G680" s="32">
        <v>31</v>
      </c>
    </row>
    <row r="681" spans="2:7">
      <c r="B681" s="25" t="s">
        <v>411</v>
      </c>
      <c r="C681" s="31">
        <v>0</v>
      </c>
      <c r="D681" s="32">
        <v>5</v>
      </c>
      <c r="E681" s="32">
        <v>12</v>
      </c>
      <c r="F681" s="32">
        <v>13</v>
      </c>
      <c r="G681" s="32">
        <v>30</v>
      </c>
    </row>
    <row r="682" spans="2:7">
      <c r="B682" s="25" t="s">
        <v>412</v>
      </c>
      <c r="C682" s="31">
        <v>0</v>
      </c>
      <c r="D682" s="32">
        <v>8</v>
      </c>
      <c r="E682" s="32">
        <v>8</v>
      </c>
      <c r="F682" s="32">
        <v>14</v>
      </c>
      <c r="G682" s="32">
        <v>30</v>
      </c>
    </row>
    <row r="683" spans="2:7">
      <c r="B683" s="25" t="s">
        <v>413</v>
      </c>
      <c r="C683" s="31">
        <v>0</v>
      </c>
      <c r="D683" s="32">
        <v>5</v>
      </c>
      <c r="E683" s="32">
        <v>8</v>
      </c>
      <c r="F683" s="32">
        <v>11</v>
      </c>
      <c r="G683" s="32">
        <v>24</v>
      </c>
    </row>
    <row r="684" spans="2:7">
      <c r="B684" s="25" t="s">
        <v>414</v>
      </c>
      <c r="C684" s="31">
        <v>0</v>
      </c>
      <c r="D684" s="32">
        <v>3</v>
      </c>
      <c r="E684" s="32">
        <v>8</v>
      </c>
      <c r="F684" s="32">
        <v>13</v>
      </c>
      <c r="G684" s="32">
        <v>24</v>
      </c>
    </row>
    <row r="685" spans="2:7">
      <c r="B685" s="25" t="s">
        <v>415</v>
      </c>
      <c r="C685" s="31">
        <v>0</v>
      </c>
      <c r="D685" s="32">
        <v>4</v>
      </c>
      <c r="E685" s="32">
        <v>9</v>
      </c>
      <c r="F685" s="32">
        <v>21</v>
      </c>
      <c r="G685" s="32">
        <v>34</v>
      </c>
    </row>
    <row r="686" spans="2:7">
      <c r="B686" s="25" t="s">
        <v>416</v>
      </c>
      <c r="C686" s="31">
        <v>0</v>
      </c>
      <c r="D686" s="32">
        <v>4</v>
      </c>
      <c r="E686" s="32">
        <v>10</v>
      </c>
      <c r="F686" s="32">
        <v>17</v>
      </c>
      <c r="G686" s="32">
        <v>31</v>
      </c>
    </row>
    <row r="687" spans="2:7">
      <c r="B687" s="25" t="s">
        <v>417</v>
      </c>
      <c r="C687" s="31">
        <v>0</v>
      </c>
      <c r="D687" s="32">
        <v>4</v>
      </c>
      <c r="E687" s="32">
        <v>8</v>
      </c>
      <c r="F687" s="32">
        <v>10</v>
      </c>
      <c r="G687" s="32">
        <v>22</v>
      </c>
    </row>
    <row r="688" spans="2:7">
      <c r="B688" s="25" t="s">
        <v>418</v>
      </c>
      <c r="C688" s="31">
        <v>0</v>
      </c>
      <c r="D688" s="32">
        <v>10</v>
      </c>
      <c r="E688" s="32">
        <v>7</v>
      </c>
      <c r="F688" s="32">
        <v>20</v>
      </c>
      <c r="G688" s="32">
        <v>37</v>
      </c>
    </row>
    <row r="689" spans="2:7">
      <c r="B689" s="25" t="s">
        <v>419</v>
      </c>
      <c r="C689" s="31">
        <v>0</v>
      </c>
      <c r="D689" s="32">
        <v>10</v>
      </c>
      <c r="E689" s="32">
        <v>4</v>
      </c>
      <c r="F689" s="32">
        <v>23</v>
      </c>
      <c r="G689" s="32">
        <v>37</v>
      </c>
    </row>
    <row r="690" spans="2:7">
      <c r="B690" s="25" t="s">
        <v>420</v>
      </c>
      <c r="C690" s="31">
        <v>0</v>
      </c>
      <c r="D690" s="32">
        <v>9</v>
      </c>
      <c r="E690" s="32">
        <v>8</v>
      </c>
      <c r="F690" s="32">
        <v>25</v>
      </c>
      <c r="G690" s="32">
        <v>42</v>
      </c>
    </row>
    <row r="691" spans="2:7">
      <c r="B691" s="25" t="s">
        <v>421</v>
      </c>
      <c r="C691" s="31">
        <v>0</v>
      </c>
      <c r="D691" s="32">
        <v>6</v>
      </c>
      <c r="E691" s="32">
        <v>9</v>
      </c>
      <c r="F691" s="32">
        <v>22</v>
      </c>
      <c r="G691" s="32">
        <v>37</v>
      </c>
    </row>
    <row r="692" spans="2:7">
      <c r="B692" s="25" t="s">
        <v>422</v>
      </c>
      <c r="C692" s="31">
        <v>0</v>
      </c>
      <c r="D692" s="32">
        <v>5</v>
      </c>
      <c r="E692" s="32">
        <v>11</v>
      </c>
      <c r="F692" s="32">
        <v>18</v>
      </c>
      <c r="G692" s="32">
        <v>34</v>
      </c>
    </row>
    <row r="693" spans="2:7">
      <c r="B693" s="25" t="s">
        <v>423</v>
      </c>
      <c r="C693" s="31">
        <v>0</v>
      </c>
      <c r="D693" s="32">
        <v>4</v>
      </c>
      <c r="E693" s="32">
        <v>8</v>
      </c>
      <c r="F693" s="32">
        <v>10</v>
      </c>
      <c r="G693" s="32">
        <v>22</v>
      </c>
    </row>
    <row r="694" spans="2:7">
      <c r="B694" s="25" t="s">
        <v>424</v>
      </c>
      <c r="C694" s="31">
        <v>0</v>
      </c>
      <c r="D694" s="32">
        <v>4</v>
      </c>
      <c r="E694" s="32">
        <v>7</v>
      </c>
      <c r="F694" s="32">
        <v>12</v>
      </c>
      <c r="G694" s="32">
        <v>23</v>
      </c>
    </row>
    <row r="695" spans="2:7">
      <c r="B695" s="25" t="s">
        <v>425</v>
      </c>
      <c r="C695" s="31">
        <v>0</v>
      </c>
      <c r="D695" s="32">
        <v>2</v>
      </c>
      <c r="E695" s="32">
        <v>14</v>
      </c>
      <c r="F695" s="32">
        <v>21</v>
      </c>
      <c r="G695" s="32">
        <v>37</v>
      </c>
    </row>
    <row r="696" spans="2:7">
      <c r="B696" s="25" t="s">
        <v>426</v>
      </c>
      <c r="C696" s="31">
        <v>0</v>
      </c>
      <c r="D696" s="32">
        <v>7</v>
      </c>
      <c r="E696" s="32">
        <v>14</v>
      </c>
      <c r="F696" s="32">
        <v>16</v>
      </c>
      <c r="G696" s="32">
        <v>37</v>
      </c>
    </row>
    <row r="697" spans="2:7">
      <c r="B697" s="25" t="s">
        <v>427</v>
      </c>
      <c r="C697" s="31">
        <v>0</v>
      </c>
      <c r="D697" s="32">
        <f>$D$24</f>
        <v>22</v>
      </c>
      <c r="E697" s="32">
        <f>$E$24</f>
        <v>14</v>
      </c>
      <c r="F697" s="32">
        <f>$F$24</f>
        <v>8</v>
      </c>
      <c r="G697" s="32">
        <f>$G$24</f>
        <v>47</v>
      </c>
    </row>
    <row r="698" spans="2:7">
      <c r="B698" s="25" t="s">
        <v>428</v>
      </c>
      <c r="C698" s="31">
        <v>0</v>
      </c>
      <c r="D698" s="32">
        <v>9</v>
      </c>
      <c r="E698" s="32">
        <v>10</v>
      </c>
      <c r="F698" s="32">
        <v>12</v>
      </c>
      <c r="G698" s="32">
        <v>31</v>
      </c>
    </row>
    <row r="699" spans="2:7">
      <c r="B699" s="25" t="s">
        <v>429</v>
      </c>
      <c r="C699" s="31">
        <v>0</v>
      </c>
      <c r="D699" s="32">
        <v>13</v>
      </c>
      <c r="E699" s="32">
        <v>14</v>
      </c>
      <c r="F699" s="32">
        <v>15</v>
      </c>
      <c r="G699" s="32">
        <v>42</v>
      </c>
    </row>
    <row r="700" spans="2:7">
      <c r="B700" s="25" t="s">
        <v>430</v>
      </c>
      <c r="C700" s="31">
        <v>0</v>
      </c>
      <c r="D700" s="32">
        <v>10</v>
      </c>
      <c r="E700" s="32">
        <v>13</v>
      </c>
      <c r="F700" s="32">
        <v>15</v>
      </c>
      <c r="G700" s="32">
        <v>38</v>
      </c>
    </row>
    <row r="701" spans="2:7">
      <c r="B701" s="25" t="s">
        <v>431</v>
      </c>
      <c r="C701" s="31">
        <v>0</v>
      </c>
      <c r="D701" s="32">
        <v>11</v>
      </c>
      <c r="E701" s="32">
        <v>14</v>
      </c>
      <c r="F701" s="32">
        <v>11</v>
      </c>
      <c r="G701" s="32">
        <v>36</v>
      </c>
    </row>
    <row r="702" spans="2:7">
      <c r="B702" s="25" t="s">
        <v>432</v>
      </c>
      <c r="C702" s="31">
        <v>0</v>
      </c>
      <c r="D702" s="32">
        <v>10</v>
      </c>
      <c r="E702" s="32">
        <v>15</v>
      </c>
      <c r="F702" s="32">
        <v>12</v>
      </c>
      <c r="G702" s="32">
        <v>37</v>
      </c>
    </row>
    <row r="703" spans="2:7">
      <c r="B703" s="25" t="s">
        <v>433</v>
      </c>
      <c r="C703" s="31">
        <v>0</v>
      </c>
      <c r="D703" s="32">
        <v>8</v>
      </c>
      <c r="E703" s="32">
        <v>7</v>
      </c>
      <c r="F703" s="32">
        <v>15</v>
      </c>
      <c r="G703" s="32">
        <v>30</v>
      </c>
    </row>
    <row r="704" spans="2:7">
      <c r="B704" s="25" t="s">
        <v>434</v>
      </c>
      <c r="C704" s="31">
        <v>0</v>
      </c>
      <c r="D704" s="32">
        <v>5</v>
      </c>
      <c r="E704" s="32">
        <v>8</v>
      </c>
      <c r="F704" s="32">
        <v>21</v>
      </c>
      <c r="G704" s="32">
        <v>34</v>
      </c>
    </row>
    <row r="705" spans="2:7">
      <c r="B705" s="25" t="s">
        <v>435</v>
      </c>
      <c r="C705" s="31">
        <v>0</v>
      </c>
      <c r="D705" s="32">
        <v>4</v>
      </c>
      <c r="E705" s="32">
        <v>12</v>
      </c>
      <c r="F705" s="32">
        <v>21</v>
      </c>
      <c r="G705" s="32">
        <v>37</v>
      </c>
    </row>
    <row r="706" spans="2:7">
      <c r="B706" s="25" t="s">
        <v>436</v>
      </c>
      <c r="C706" s="31">
        <v>0</v>
      </c>
      <c r="D706" s="32">
        <v>8</v>
      </c>
      <c r="E706" s="32">
        <v>12</v>
      </c>
      <c r="F706" s="32">
        <v>19</v>
      </c>
      <c r="G706" s="32">
        <v>39</v>
      </c>
    </row>
    <row r="707" spans="2:7">
      <c r="B707" s="25" t="s">
        <v>437</v>
      </c>
      <c r="C707" s="31">
        <v>0</v>
      </c>
      <c r="D707" s="32">
        <v>10</v>
      </c>
      <c r="E707" s="32">
        <v>10</v>
      </c>
      <c r="F707" s="32">
        <v>19</v>
      </c>
      <c r="G707" s="32">
        <v>39</v>
      </c>
    </row>
    <row r="708" spans="2:7">
      <c r="B708" s="25" t="s">
        <v>438</v>
      </c>
      <c r="C708" s="31">
        <v>0</v>
      </c>
      <c r="D708" s="32">
        <v>13</v>
      </c>
      <c r="E708" s="32">
        <v>17</v>
      </c>
      <c r="F708" s="32">
        <v>17</v>
      </c>
      <c r="G708" s="32">
        <v>47</v>
      </c>
    </row>
    <row r="709" spans="2:7">
      <c r="B709" s="25" t="s">
        <v>439</v>
      </c>
      <c r="C709" s="31">
        <v>0</v>
      </c>
      <c r="D709" s="32">
        <v>12</v>
      </c>
      <c r="E709" s="32">
        <v>12</v>
      </c>
      <c r="F709" s="32">
        <v>12</v>
      </c>
      <c r="G709" s="32">
        <v>36</v>
      </c>
    </row>
    <row r="710" spans="2:7">
      <c r="B710" s="25" t="s">
        <v>440</v>
      </c>
      <c r="C710" s="31">
        <v>0</v>
      </c>
      <c r="D710" s="32">
        <v>8</v>
      </c>
      <c r="E710" s="32">
        <v>17</v>
      </c>
      <c r="F710" s="32">
        <v>14</v>
      </c>
      <c r="G710" s="32">
        <v>39</v>
      </c>
    </row>
    <row r="711" spans="2:7">
      <c r="B711" s="25" t="s">
        <v>441</v>
      </c>
      <c r="C711" s="31">
        <v>0</v>
      </c>
      <c r="D711" s="32">
        <v>8</v>
      </c>
      <c r="E711" s="32">
        <v>15</v>
      </c>
      <c r="F711" s="32">
        <v>20</v>
      </c>
      <c r="G711" s="32">
        <v>43</v>
      </c>
    </row>
    <row r="712" spans="2:7">
      <c r="B712" s="25" t="s">
        <v>442</v>
      </c>
      <c r="C712" s="31">
        <v>0</v>
      </c>
      <c r="D712" s="32">
        <v>4</v>
      </c>
      <c r="E712" s="32">
        <v>18</v>
      </c>
      <c r="F712" s="32">
        <v>23</v>
      </c>
      <c r="G712" s="32">
        <v>45</v>
      </c>
    </row>
    <row r="713" spans="2:7">
      <c r="B713" s="25" t="s">
        <v>443</v>
      </c>
      <c r="C713" s="31">
        <v>0</v>
      </c>
      <c r="D713" s="32">
        <v>4</v>
      </c>
      <c r="E713" s="32">
        <v>5</v>
      </c>
      <c r="F713" s="32">
        <v>12</v>
      </c>
      <c r="G713" s="32">
        <v>21</v>
      </c>
    </row>
    <row r="714" spans="2:7">
      <c r="B714" s="25" t="s">
        <v>444</v>
      </c>
      <c r="C714" s="31">
        <v>0</v>
      </c>
      <c r="D714" s="32">
        <v>9</v>
      </c>
      <c r="E714" s="32">
        <v>5</v>
      </c>
      <c r="F714" s="32">
        <v>18</v>
      </c>
      <c r="G714" s="32">
        <v>32</v>
      </c>
    </row>
    <row r="715" spans="2:7">
      <c r="B715" s="25" t="s">
        <v>445</v>
      </c>
      <c r="C715" s="31">
        <v>0</v>
      </c>
      <c r="D715" s="32">
        <v>9</v>
      </c>
      <c r="E715" s="32">
        <v>2</v>
      </c>
      <c r="F715" s="32">
        <v>13</v>
      </c>
      <c r="G715" s="32">
        <v>24</v>
      </c>
    </row>
    <row r="716" spans="2:7">
      <c r="B716" s="25" t="s">
        <v>446</v>
      </c>
      <c r="C716" s="31">
        <v>0</v>
      </c>
      <c r="D716" s="32">
        <v>7</v>
      </c>
      <c r="E716" s="32">
        <v>7</v>
      </c>
      <c r="F716" s="32">
        <v>7</v>
      </c>
      <c r="G716" s="32">
        <v>21</v>
      </c>
    </row>
    <row r="717" spans="2:7">
      <c r="B717" s="25" t="s">
        <v>447</v>
      </c>
      <c r="C717" s="31">
        <v>0</v>
      </c>
      <c r="D717" s="32">
        <v>8</v>
      </c>
      <c r="E717" s="32">
        <v>7</v>
      </c>
      <c r="F717" s="32">
        <v>9</v>
      </c>
      <c r="G717" s="32">
        <v>24</v>
      </c>
    </row>
    <row r="718" spans="2:7">
      <c r="B718" s="25" t="s">
        <v>448</v>
      </c>
      <c r="C718" s="31">
        <v>0</v>
      </c>
      <c r="D718" s="32">
        <v>5</v>
      </c>
      <c r="E718" s="32">
        <v>12</v>
      </c>
      <c r="F718" s="32">
        <v>14</v>
      </c>
      <c r="G718" s="32">
        <v>30</v>
      </c>
    </row>
    <row r="719" spans="2:7">
      <c r="B719" s="25" t="s">
        <v>449</v>
      </c>
      <c r="C719" s="31">
        <v>0</v>
      </c>
      <c r="D719" s="32">
        <v>10</v>
      </c>
      <c r="E719" s="32">
        <v>11</v>
      </c>
      <c r="F719" s="32">
        <v>12</v>
      </c>
      <c r="G719" s="32">
        <v>33</v>
      </c>
    </row>
    <row r="720" spans="2:7">
      <c r="B720" s="25" t="s">
        <v>450</v>
      </c>
      <c r="C720" s="31">
        <v>0</v>
      </c>
      <c r="D720" s="32">
        <v>7</v>
      </c>
      <c r="E720" s="32">
        <v>11</v>
      </c>
      <c r="F720" s="32">
        <v>18</v>
      </c>
      <c r="G720" s="32">
        <v>36</v>
      </c>
    </row>
    <row r="721" spans="2:7">
      <c r="B721" s="25" t="s">
        <v>451</v>
      </c>
      <c r="C721" s="31">
        <v>0</v>
      </c>
      <c r="D721" s="32">
        <v>8</v>
      </c>
      <c r="E721" s="32">
        <v>15</v>
      </c>
      <c r="F721" s="32">
        <v>24</v>
      </c>
      <c r="G721" s="32">
        <v>47</v>
      </c>
    </row>
    <row r="722" spans="2:7">
      <c r="B722" s="25" t="s">
        <v>452</v>
      </c>
      <c r="C722" s="31">
        <v>0</v>
      </c>
      <c r="D722" s="32">
        <v>5</v>
      </c>
      <c r="E722" s="32">
        <v>13</v>
      </c>
      <c r="F722" s="32">
        <v>17</v>
      </c>
      <c r="G722" s="32">
        <v>35</v>
      </c>
    </row>
    <row r="723" spans="2:7">
      <c r="B723" s="25" t="s">
        <v>453</v>
      </c>
      <c r="C723" s="31">
        <v>0</v>
      </c>
      <c r="D723" s="32">
        <v>6</v>
      </c>
      <c r="E723" s="32">
        <v>12</v>
      </c>
      <c r="F723" s="32">
        <v>16</v>
      </c>
      <c r="G723" s="32">
        <v>34</v>
      </c>
    </row>
    <row r="724" spans="2:7">
      <c r="B724" s="25" t="s">
        <v>454</v>
      </c>
      <c r="C724" s="31">
        <v>0</v>
      </c>
      <c r="D724" s="32">
        <v>10</v>
      </c>
      <c r="E724" s="32">
        <v>12</v>
      </c>
      <c r="F724" s="32">
        <v>16</v>
      </c>
      <c r="G724" s="32">
        <v>38</v>
      </c>
    </row>
    <row r="725" spans="2:7">
      <c r="B725" s="25" t="s">
        <v>455</v>
      </c>
      <c r="C725" s="31">
        <v>0</v>
      </c>
      <c r="D725" s="32">
        <v>11</v>
      </c>
      <c r="E725" s="32">
        <v>8</v>
      </c>
      <c r="F725" s="32">
        <v>20</v>
      </c>
      <c r="G725" s="32">
        <v>39</v>
      </c>
    </row>
    <row r="726" spans="2:7">
      <c r="B726" s="25" t="s">
        <v>456</v>
      </c>
      <c r="C726" s="31">
        <v>0</v>
      </c>
      <c r="D726" s="32">
        <v>11</v>
      </c>
      <c r="E726" s="32">
        <v>8</v>
      </c>
      <c r="F726" s="32">
        <v>20</v>
      </c>
      <c r="G726" s="32">
        <v>39</v>
      </c>
    </row>
    <row r="727" spans="2:7">
      <c r="B727" s="25" t="s">
        <v>457</v>
      </c>
      <c r="C727" s="31">
        <v>0</v>
      </c>
      <c r="D727" s="32">
        <v>14</v>
      </c>
      <c r="E727" s="32">
        <v>7</v>
      </c>
      <c r="F727" s="32">
        <v>10</v>
      </c>
      <c r="G727" s="32">
        <v>31</v>
      </c>
    </row>
    <row r="728" spans="2:7">
      <c r="B728" s="25" t="s">
        <v>458</v>
      </c>
      <c r="C728" s="31">
        <v>0</v>
      </c>
      <c r="D728" s="32">
        <v>14</v>
      </c>
      <c r="E728" s="32">
        <v>7</v>
      </c>
      <c r="F728" s="32">
        <v>10</v>
      </c>
      <c r="G728" s="32">
        <v>31</v>
      </c>
    </row>
    <row r="729" spans="2:7">
      <c r="B729" s="25" t="s">
        <v>459</v>
      </c>
      <c r="C729" s="31">
        <v>0</v>
      </c>
      <c r="D729" s="32">
        <v>14</v>
      </c>
      <c r="E729" s="32">
        <v>12</v>
      </c>
      <c r="F729" s="32">
        <v>17</v>
      </c>
      <c r="G729" s="32">
        <v>43</v>
      </c>
    </row>
    <row r="730" spans="2:7">
      <c r="B730" s="25" t="s">
        <v>460</v>
      </c>
      <c r="C730" s="31">
        <v>0</v>
      </c>
      <c r="D730" s="32">
        <v>12</v>
      </c>
      <c r="E730" s="32">
        <v>7</v>
      </c>
      <c r="F730" s="32">
        <v>21</v>
      </c>
      <c r="G730" s="32">
        <v>40</v>
      </c>
    </row>
    <row r="731" spans="2:7">
      <c r="B731" s="25" t="s">
        <v>461</v>
      </c>
      <c r="C731" s="31">
        <v>0</v>
      </c>
      <c r="D731" s="32">
        <v>12</v>
      </c>
      <c r="E731" s="32">
        <v>4</v>
      </c>
      <c r="F731" s="32">
        <v>16</v>
      </c>
      <c r="G731" s="32">
        <v>32</v>
      </c>
    </row>
    <row r="732" spans="2:7">
      <c r="B732" s="25" t="s">
        <v>462</v>
      </c>
      <c r="C732" s="31">
        <v>0</v>
      </c>
      <c r="D732" s="32">
        <v>7</v>
      </c>
      <c r="E732" s="32">
        <v>6</v>
      </c>
      <c r="F732" s="32">
        <v>16</v>
      </c>
      <c r="G732" s="32">
        <v>29</v>
      </c>
    </row>
    <row r="733" spans="2:7">
      <c r="B733" s="25" t="s">
        <v>463</v>
      </c>
      <c r="C733" s="31">
        <v>0</v>
      </c>
      <c r="D733" s="32">
        <v>7</v>
      </c>
      <c r="E733" s="32">
        <v>5</v>
      </c>
      <c r="F733" s="32">
        <v>12</v>
      </c>
      <c r="G733" s="32">
        <v>24</v>
      </c>
    </row>
    <row r="734" spans="2:7">
      <c r="B734" s="25" t="s">
        <v>464</v>
      </c>
      <c r="C734" s="31">
        <v>0</v>
      </c>
      <c r="D734" s="32">
        <v>7</v>
      </c>
      <c r="E734" s="32">
        <v>12</v>
      </c>
      <c r="F734" s="32">
        <v>12</v>
      </c>
      <c r="G734" s="32">
        <v>31</v>
      </c>
    </row>
    <row r="735" spans="2:7">
      <c r="B735" s="25" t="s">
        <v>465</v>
      </c>
      <c r="C735" s="31">
        <v>0</v>
      </c>
      <c r="D735" s="32">
        <v>4</v>
      </c>
      <c r="E735" s="32">
        <v>11</v>
      </c>
      <c r="F735" s="32">
        <v>8</v>
      </c>
      <c r="G735" s="32">
        <v>23</v>
      </c>
    </row>
    <row r="736" spans="2:7">
      <c r="B736" s="25" t="s">
        <v>466</v>
      </c>
      <c r="C736" s="31">
        <v>0</v>
      </c>
      <c r="D736" s="32">
        <v>4</v>
      </c>
      <c r="E736" s="32">
        <v>11</v>
      </c>
      <c r="F736" s="32">
        <v>15</v>
      </c>
      <c r="G736" s="32">
        <v>28</v>
      </c>
    </row>
    <row r="737" spans="2:7">
      <c r="B737" s="25" t="s">
        <v>467</v>
      </c>
      <c r="C737" s="31">
        <v>0</v>
      </c>
      <c r="D737" s="32">
        <v>9</v>
      </c>
      <c r="E737" s="32">
        <v>7</v>
      </c>
      <c r="F737" s="32">
        <v>18</v>
      </c>
      <c r="G737" s="32">
        <v>34</v>
      </c>
    </row>
    <row r="738" spans="2:7">
      <c r="B738" s="25" t="s">
        <v>468</v>
      </c>
      <c r="C738" s="31">
        <v>0</v>
      </c>
      <c r="D738" s="32">
        <v>9</v>
      </c>
      <c r="E738" s="32">
        <v>7</v>
      </c>
      <c r="F738" s="32">
        <v>18</v>
      </c>
      <c r="G738" s="32">
        <v>34</v>
      </c>
    </row>
    <row r="739" spans="2:7">
      <c r="B739" s="25" t="s">
        <v>469</v>
      </c>
      <c r="C739" s="31">
        <v>0</v>
      </c>
      <c r="D739" s="32">
        <v>10</v>
      </c>
      <c r="E739" s="32">
        <v>15</v>
      </c>
      <c r="F739" s="32">
        <v>18</v>
      </c>
      <c r="G739" s="32">
        <v>43</v>
      </c>
    </row>
    <row r="740" spans="2:7">
      <c r="B740" s="25" t="s">
        <v>470</v>
      </c>
      <c r="C740" s="31">
        <v>0</v>
      </c>
      <c r="D740" s="32">
        <v>8</v>
      </c>
      <c r="E740" s="32">
        <v>12</v>
      </c>
      <c r="F740" s="32">
        <v>13</v>
      </c>
      <c r="G740" s="32">
        <v>33</v>
      </c>
    </row>
    <row r="741" spans="2:7">
      <c r="B741" s="25" t="s">
        <v>471</v>
      </c>
      <c r="C741" s="31">
        <v>0</v>
      </c>
      <c r="D741" s="32">
        <v>9</v>
      </c>
      <c r="E741" s="32">
        <v>7</v>
      </c>
      <c r="F741" s="32">
        <v>18</v>
      </c>
      <c r="G741" s="32">
        <v>34</v>
      </c>
    </row>
    <row r="742" spans="2:7">
      <c r="B742" s="25" t="s">
        <v>472</v>
      </c>
      <c r="C742" s="31">
        <v>0</v>
      </c>
      <c r="D742" s="32">
        <v>9</v>
      </c>
      <c r="E742" s="32">
        <v>6</v>
      </c>
      <c r="F742" s="32">
        <v>15</v>
      </c>
      <c r="G742" s="32">
        <v>30</v>
      </c>
    </row>
    <row r="743" spans="2:7">
      <c r="B743" s="25" t="s">
        <v>473</v>
      </c>
      <c r="C743" s="31">
        <v>0</v>
      </c>
      <c r="D743" s="32">
        <v>7</v>
      </c>
      <c r="E743" s="32">
        <v>8</v>
      </c>
      <c r="F743" s="32">
        <v>17</v>
      </c>
      <c r="G743" s="32">
        <v>32</v>
      </c>
    </row>
    <row r="744" spans="2:7">
      <c r="B744" s="25" t="s">
        <v>474</v>
      </c>
      <c r="C744" s="31">
        <v>0</v>
      </c>
      <c r="D744" s="32">
        <v>9</v>
      </c>
      <c r="E744" s="32">
        <v>9</v>
      </c>
      <c r="F744" s="32">
        <v>15</v>
      </c>
      <c r="G744" s="32">
        <v>33</v>
      </c>
    </row>
    <row r="745" spans="2:7">
      <c r="B745" s="25" t="s">
        <v>475</v>
      </c>
      <c r="C745" s="31">
        <v>0</v>
      </c>
      <c r="D745" s="32">
        <f>$D$24</f>
        <v>22</v>
      </c>
      <c r="E745" s="32">
        <f>$E$24</f>
        <v>14</v>
      </c>
      <c r="F745" s="32">
        <f>$F$24</f>
        <v>8</v>
      </c>
      <c r="G745" s="32">
        <f>$G$24</f>
        <v>47</v>
      </c>
    </row>
    <row r="746" spans="2:7">
      <c r="B746" s="25" t="s">
        <v>476</v>
      </c>
      <c r="C746" s="31">
        <v>0</v>
      </c>
      <c r="D746" s="32">
        <v>9</v>
      </c>
      <c r="E746" s="32">
        <v>6</v>
      </c>
      <c r="F746" s="32">
        <v>16</v>
      </c>
      <c r="G746" s="32">
        <v>30</v>
      </c>
    </row>
    <row r="747" spans="2:7">
      <c r="B747" s="25" t="s">
        <v>477</v>
      </c>
      <c r="C747" s="31">
        <v>0</v>
      </c>
      <c r="D747" s="32">
        <v>7</v>
      </c>
      <c r="E747" s="32">
        <v>9</v>
      </c>
      <c r="F747" s="32">
        <v>24</v>
      </c>
      <c r="G747" s="32">
        <v>40</v>
      </c>
    </row>
    <row r="748" spans="2:7">
      <c r="B748" s="25" t="s">
        <v>478</v>
      </c>
      <c r="C748" s="31">
        <v>0</v>
      </c>
      <c r="D748" s="32">
        <v>6</v>
      </c>
      <c r="E748" s="32">
        <v>13</v>
      </c>
      <c r="F748" s="32">
        <v>18</v>
      </c>
      <c r="G748" s="32">
        <v>37</v>
      </c>
    </row>
    <row r="749" spans="2:7">
      <c r="B749" s="25" t="s">
        <v>479</v>
      </c>
      <c r="C749" s="31">
        <v>0</v>
      </c>
      <c r="D749" s="32">
        <v>5</v>
      </c>
      <c r="E749" s="32">
        <v>9</v>
      </c>
      <c r="F749" s="32">
        <v>13</v>
      </c>
      <c r="G749" s="32">
        <v>27</v>
      </c>
    </row>
    <row r="750" spans="2:7">
      <c r="B750" s="25" t="s">
        <v>480</v>
      </c>
      <c r="C750" s="31">
        <v>0</v>
      </c>
      <c r="D750" s="32">
        <v>7</v>
      </c>
      <c r="E750" s="32">
        <v>10</v>
      </c>
      <c r="F750" s="32">
        <v>20</v>
      </c>
      <c r="G750" s="32">
        <v>37</v>
      </c>
    </row>
    <row r="751" spans="2:7">
      <c r="B751" s="25" t="s">
        <v>481</v>
      </c>
      <c r="C751" s="31">
        <v>0</v>
      </c>
      <c r="D751" s="32">
        <v>9</v>
      </c>
      <c r="E751" s="32">
        <v>10</v>
      </c>
      <c r="F751" s="32">
        <v>22</v>
      </c>
      <c r="G751" s="32">
        <v>41</v>
      </c>
    </row>
    <row r="752" spans="2:7">
      <c r="B752" s="25" t="s">
        <v>482</v>
      </c>
      <c r="C752" s="31">
        <v>0</v>
      </c>
      <c r="D752" s="32">
        <v>5</v>
      </c>
      <c r="E752" s="32">
        <v>13</v>
      </c>
      <c r="F752" s="32">
        <v>24</v>
      </c>
      <c r="G752" s="32">
        <v>42</v>
      </c>
    </row>
    <row r="753" spans="2:7">
      <c r="B753" s="25" t="s">
        <v>483</v>
      </c>
      <c r="C753" s="31">
        <v>0</v>
      </c>
      <c r="D753" s="32">
        <v>4</v>
      </c>
      <c r="E753" s="32">
        <v>16</v>
      </c>
      <c r="F753" s="32">
        <v>23</v>
      </c>
      <c r="G753" s="32">
        <v>43</v>
      </c>
    </row>
    <row r="754" spans="2:7">
      <c r="B754" s="25" t="s">
        <v>484</v>
      </c>
      <c r="C754" s="31">
        <v>0</v>
      </c>
      <c r="D754" s="32">
        <v>9</v>
      </c>
      <c r="E754" s="32">
        <v>15</v>
      </c>
      <c r="F754" s="32">
        <v>15</v>
      </c>
      <c r="G754" s="32">
        <v>39</v>
      </c>
    </row>
    <row r="755" spans="2:7">
      <c r="B755" s="25" t="s">
        <v>485</v>
      </c>
      <c r="C755" s="31">
        <v>0</v>
      </c>
      <c r="D755" s="32">
        <v>12</v>
      </c>
      <c r="E755" s="32">
        <v>21</v>
      </c>
      <c r="F755" s="32">
        <v>11</v>
      </c>
      <c r="G755" s="32">
        <v>44</v>
      </c>
    </row>
    <row r="756" spans="2:7">
      <c r="B756" s="25" t="s">
        <v>486</v>
      </c>
      <c r="C756" s="31">
        <v>0</v>
      </c>
      <c r="D756" s="32">
        <v>12</v>
      </c>
      <c r="E756" s="32">
        <v>21</v>
      </c>
      <c r="F756" s="32">
        <v>11</v>
      </c>
      <c r="G756" s="32">
        <v>44</v>
      </c>
    </row>
    <row r="757" spans="2:7">
      <c r="B757" s="25" t="s">
        <v>487</v>
      </c>
      <c r="C757" s="31">
        <v>0</v>
      </c>
      <c r="D757" s="32">
        <v>10</v>
      </c>
      <c r="E757" s="32">
        <v>11</v>
      </c>
      <c r="F757" s="32">
        <v>10</v>
      </c>
      <c r="G757" s="32">
        <v>31</v>
      </c>
    </row>
    <row r="758" spans="2:7">
      <c r="B758" s="25" t="s">
        <v>488</v>
      </c>
      <c r="C758" s="31">
        <v>0</v>
      </c>
      <c r="D758" s="32">
        <v>9</v>
      </c>
      <c r="E758" s="32">
        <v>16</v>
      </c>
      <c r="F758" s="32">
        <v>8</v>
      </c>
      <c r="G758" s="32">
        <v>33</v>
      </c>
    </row>
    <row r="759" spans="2:7">
      <c r="B759" s="25" t="s">
        <v>489</v>
      </c>
      <c r="C759" s="31">
        <v>0</v>
      </c>
      <c r="D759" s="32">
        <v>7</v>
      </c>
      <c r="E759" s="32">
        <v>13</v>
      </c>
      <c r="F759" s="32">
        <v>11</v>
      </c>
      <c r="G759" s="32">
        <v>31</v>
      </c>
    </row>
    <row r="760" spans="2:7">
      <c r="B760" s="25" t="s">
        <v>490</v>
      </c>
      <c r="C760" s="31">
        <v>0</v>
      </c>
      <c r="D760" s="32">
        <v>8</v>
      </c>
      <c r="E760" s="32">
        <v>20</v>
      </c>
      <c r="F760" s="32">
        <v>17</v>
      </c>
      <c r="G760" s="32">
        <v>45</v>
      </c>
    </row>
    <row r="761" spans="2:7">
      <c r="B761" s="25" t="s">
        <v>491</v>
      </c>
      <c r="C761" s="31">
        <v>0</v>
      </c>
      <c r="D761" s="32">
        <v>3</v>
      </c>
      <c r="E761" s="32">
        <v>13</v>
      </c>
      <c r="F761" s="32">
        <v>17</v>
      </c>
      <c r="G761" s="32">
        <v>33</v>
      </c>
    </row>
    <row r="762" spans="2:7">
      <c r="B762" s="25" t="s">
        <v>492</v>
      </c>
      <c r="C762" s="31">
        <v>0</v>
      </c>
      <c r="D762" s="32">
        <v>7</v>
      </c>
      <c r="E762" s="32">
        <v>10</v>
      </c>
      <c r="F762" s="32">
        <v>13</v>
      </c>
      <c r="G762" s="32">
        <v>30</v>
      </c>
    </row>
    <row r="763" spans="2:7">
      <c r="B763" s="25" t="s">
        <v>493</v>
      </c>
      <c r="C763" s="31">
        <v>0</v>
      </c>
      <c r="D763" s="32">
        <v>14</v>
      </c>
      <c r="E763" s="32">
        <v>7</v>
      </c>
      <c r="F763" s="32">
        <v>17</v>
      </c>
      <c r="G763" s="32">
        <v>38</v>
      </c>
    </row>
    <row r="764" spans="2:7">
      <c r="B764" s="25" t="s">
        <v>494</v>
      </c>
      <c r="C764" s="31">
        <v>0</v>
      </c>
      <c r="D764" s="32">
        <v>10</v>
      </c>
      <c r="E764" s="32">
        <v>11</v>
      </c>
      <c r="F764" s="32">
        <v>21</v>
      </c>
      <c r="G764" s="32">
        <v>42</v>
      </c>
    </row>
    <row r="765" spans="2:7">
      <c r="B765" s="25" t="s">
        <v>495</v>
      </c>
      <c r="C765" s="31">
        <v>0</v>
      </c>
      <c r="D765" s="32">
        <v>10</v>
      </c>
      <c r="E765" s="32">
        <v>10</v>
      </c>
      <c r="F765" s="32">
        <v>15</v>
      </c>
      <c r="G765" s="32">
        <v>35</v>
      </c>
    </row>
    <row r="766" spans="2:7">
      <c r="B766" s="25" t="s">
        <v>496</v>
      </c>
      <c r="C766" s="31">
        <v>0</v>
      </c>
      <c r="D766" s="32">
        <v>8</v>
      </c>
      <c r="E766" s="32">
        <v>13</v>
      </c>
      <c r="F766" s="32">
        <v>12</v>
      </c>
      <c r="G766" s="32">
        <v>33</v>
      </c>
    </row>
    <row r="767" spans="2:7">
      <c r="B767" s="25" t="s">
        <v>497</v>
      </c>
      <c r="C767" s="31">
        <v>0</v>
      </c>
      <c r="D767" s="32">
        <v>10</v>
      </c>
      <c r="E767" s="32">
        <v>9</v>
      </c>
      <c r="F767" s="32">
        <v>16</v>
      </c>
      <c r="G767" s="32">
        <v>35</v>
      </c>
    </row>
    <row r="768" spans="2:7">
      <c r="B768" s="25" t="s">
        <v>498</v>
      </c>
      <c r="C768" s="31">
        <v>0</v>
      </c>
      <c r="D768" s="32">
        <v>10</v>
      </c>
      <c r="E768" s="32">
        <v>11</v>
      </c>
      <c r="F768" s="32">
        <v>14</v>
      </c>
      <c r="G768" s="32">
        <v>35</v>
      </c>
    </row>
    <row r="769" spans="2:7">
      <c r="B769" s="25" t="s">
        <v>499</v>
      </c>
      <c r="C769" s="31">
        <v>0</v>
      </c>
      <c r="D769" s="32">
        <v>8</v>
      </c>
      <c r="E769" s="32">
        <v>12</v>
      </c>
      <c r="F769" s="32">
        <v>21</v>
      </c>
      <c r="G769" s="32">
        <v>41</v>
      </c>
    </row>
    <row r="770" spans="2:7">
      <c r="B770" s="25" t="s">
        <v>500</v>
      </c>
      <c r="C770" s="31">
        <v>0</v>
      </c>
      <c r="D770" s="32">
        <v>8</v>
      </c>
      <c r="E770" s="32">
        <v>9</v>
      </c>
      <c r="F770" s="32">
        <v>19</v>
      </c>
      <c r="G770" s="32">
        <v>36</v>
      </c>
    </row>
    <row r="771" spans="2:7">
      <c r="B771" s="25" t="s">
        <v>501</v>
      </c>
      <c r="C771" s="31">
        <v>0</v>
      </c>
      <c r="D771" s="32">
        <v>8</v>
      </c>
      <c r="E771" s="32">
        <v>9</v>
      </c>
      <c r="F771" s="32">
        <v>19</v>
      </c>
      <c r="G771" s="32">
        <v>36</v>
      </c>
    </row>
    <row r="772" spans="2:7">
      <c r="B772" s="25" t="s">
        <v>502</v>
      </c>
      <c r="C772" s="31">
        <v>0</v>
      </c>
      <c r="D772" s="32">
        <v>11</v>
      </c>
      <c r="E772" s="32">
        <v>9</v>
      </c>
      <c r="F772" s="32">
        <v>19</v>
      </c>
      <c r="G772" s="32">
        <v>39</v>
      </c>
    </row>
    <row r="773" spans="2:7">
      <c r="B773" s="25" t="s">
        <v>503</v>
      </c>
      <c r="C773" s="31">
        <v>0</v>
      </c>
      <c r="D773" s="32">
        <v>7</v>
      </c>
      <c r="E773" s="32">
        <v>9</v>
      </c>
      <c r="F773" s="32">
        <v>19</v>
      </c>
      <c r="G773" s="32">
        <v>35</v>
      </c>
    </row>
    <row r="774" spans="2:7">
      <c r="B774" s="25" t="s">
        <v>504</v>
      </c>
      <c r="C774" s="31">
        <v>0</v>
      </c>
      <c r="D774" s="32">
        <v>6</v>
      </c>
      <c r="E774" s="32">
        <v>9</v>
      </c>
      <c r="F774" s="32">
        <v>19</v>
      </c>
      <c r="G774" s="32">
        <v>34</v>
      </c>
    </row>
    <row r="775" spans="2:7">
      <c r="B775" s="25" t="s">
        <v>505</v>
      </c>
      <c r="C775" s="31">
        <v>0</v>
      </c>
      <c r="D775" s="32">
        <v>8</v>
      </c>
      <c r="E775" s="32">
        <v>9</v>
      </c>
      <c r="F775" s="32">
        <v>19</v>
      </c>
      <c r="G775" s="32">
        <v>36</v>
      </c>
    </row>
    <row r="776" spans="2:7">
      <c r="B776" s="25" t="s">
        <v>506</v>
      </c>
      <c r="C776" s="31">
        <v>0</v>
      </c>
      <c r="D776" s="32">
        <v>9</v>
      </c>
      <c r="E776" s="32">
        <v>5</v>
      </c>
      <c r="F776" s="32">
        <v>21</v>
      </c>
      <c r="G776" s="32">
        <v>35</v>
      </c>
    </row>
    <row r="777" spans="2:7">
      <c r="B777" s="25" t="s">
        <v>507</v>
      </c>
      <c r="C777" s="31">
        <v>0</v>
      </c>
      <c r="D777" s="32">
        <v>11</v>
      </c>
      <c r="E777" s="32">
        <v>5</v>
      </c>
      <c r="F777" s="32">
        <v>14</v>
      </c>
      <c r="G777" s="32">
        <v>30</v>
      </c>
    </row>
    <row r="778" spans="2:7">
      <c r="B778" s="25" t="s">
        <v>508</v>
      </c>
      <c r="C778" s="31">
        <v>0</v>
      </c>
      <c r="D778" s="32">
        <v>10</v>
      </c>
      <c r="E778" s="32">
        <v>8</v>
      </c>
      <c r="F778" s="32">
        <v>15</v>
      </c>
      <c r="G778" s="32">
        <v>33</v>
      </c>
    </row>
    <row r="779" spans="2:7">
      <c r="B779" s="25" t="s">
        <v>509</v>
      </c>
      <c r="C779" s="31">
        <v>0</v>
      </c>
      <c r="D779" s="32">
        <v>10</v>
      </c>
      <c r="E779" s="32">
        <v>7</v>
      </c>
      <c r="F779" s="32">
        <v>13</v>
      </c>
      <c r="G779" s="32">
        <v>30</v>
      </c>
    </row>
    <row r="780" spans="2:7">
      <c r="B780" s="25" t="s">
        <v>510</v>
      </c>
      <c r="C780" s="31">
        <v>0</v>
      </c>
      <c r="D780" s="32">
        <v>20</v>
      </c>
      <c r="E780" s="32">
        <v>9</v>
      </c>
      <c r="F780" s="32">
        <v>12</v>
      </c>
      <c r="G780" s="32">
        <v>41</v>
      </c>
    </row>
    <row r="781" spans="2:7">
      <c r="B781" s="25" t="s">
        <v>961</v>
      </c>
      <c r="C781" s="31">
        <v>0</v>
      </c>
      <c r="D781" s="32">
        <v>20</v>
      </c>
      <c r="E781" s="32">
        <v>9</v>
      </c>
      <c r="F781" s="32">
        <v>16</v>
      </c>
      <c r="G781" s="32">
        <v>45</v>
      </c>
    </row>
    <row r="782" spans="2:7">
      <c r="B782" s="25" t="s">
        <v>963</v>
      </c>
      <c r="C782" s="31">
        <v>0</v>
      </c>
      <c r="D782" s="32">
        <v>19</v>
      </c>
      <c r="E782" s="32">
        <v>13</v>
      </c>
      <c r="F782" s="32">
        <v>24</v>
      </c>
      <c r="G782" s="32">
        <v>56</v>
      </c>
    </row>
    <row r="783" spans="2:7">
      <c r="B783" s="25" t="s">
        <v>965</v>
      </c>
      <c r="C783" s="31">
        <v>0</v>
      </c>
      <c r="D783" s="32">
        <v>13</v>
      </c>
      <c r="E783" s="32">
        <v>8</v>
      </c>
      <c r="F783" s="32">
        <v>17</v>
      </c>
      <c r="G783" s="32">
        <v>38</v>
      </c>
    </row>
    <row r="784" spans="2:7">
      <c r="B784" s="25" t="s">
        <v>967</v>
      </c>
      <c r="C784" s="31">
        <v>0</v>
      </c>
      <c r="D784" s="32">
        <v>17</v>
      </c>
      <c r="E784" s="32">
        <v>7</v>
      </c>
      <c r="F784" s="32">
        <v>17</v>
      </c>
      <c r="G784" s="32">
        <v>41</v>
      </c>
    </row>
    <row r="785" spans="2:7">
      <c r="B785" s="25" t="s">
        <v>970</v>
      </c>
      <c r="C785" s="31">
        <v>0</v>
      </c>
      <c r="D785" s="32">
        <v>14</v>
      </c>
      <c r="E785" s="32">
        <v>8</v>
      </c>
      <c r="F785" s="32">
        <v>18</v>
      </c>
      <c r="G785" s="32">
        <v>40</v>
      </c>
    </row>
    <row r="786" spans="2:7">
      <c r="B786" s="25" t="s">
        <v>972</v>
      </c>
      <c r="C786" s="31">
        <v>0</v>
      </c>
      <c r="D786" s="32">
        <v>9</v>
      </c>
      <c r="E786" s="32">
        <v>11</v>
      </c>
      <c r="F786" s="32">
        <v>15</v>
      </c>
      <c r="G786" s="32">
        <v>35</v>
      </c>
    </row>
    <row r="787" spans="2:7">
      <c r="B787" s="25" t="s">
        <v>973</v>
      </c>
      <c r="C787" s="31">
        <v>0</v>
      </c>
      <c r="D787" s="32">
        <v>12</v>
      </c>
      <c r="E787" s="32">
        <v>9</v>
      </c>
      <c r="F787" s="32">
        <v>10</v>
      </c>
      <c r="G787" s="32">
        <v>31</v>
      </c>
    </row>
    <row r="788" spans="2:7">
      <c r="B788" s="25" t="s">
        <v>976</v>
      </c>
      <c r="C788" s="31">
        <v>0</v>
      </c>
      <c r="D788" s="32">
        <v>15</v>
      </c>
      <c r="E788" s="32">
        <v>3</v>
      </c>
      <c r="F788" s="32">
        <v>14</v>
      </c>
      <c r="G788" s="32">
        <v>32</v>
      </c>
    </row>
    <row r="789" spans="2:7">
      <c r="B789" s="25" t="s">
        <v>979</v>
      </c>
      <c r="C789" s="31">
        <v>0</v>
      </c>
      <c r="D789" s="32">
        <v>13</v>
      </c>
      <c r="E789" s="32">
        <v>6</v>
      </c>
      <c r="F789" s="32">
        <v>17</v>
      </c>
      <c r="G789" s="32">
        <v>36</v>
      </c>
    </row>
    <row r="790" spans="2:7">
      <c r="B790" s="25" t="s">
        <v>981</v>
      </c>
      <c r="C790" s="31">
        <v>0</v>
      </c>
      <c r="D790" s="32">
        <v>14</v>
      </c>
      <c r="E790" s="32">
        <v>12</v>
      </c>
      <c r="F790" s="32">
        <v>16</v>
      </c>
      <c r="G790" s="32">
        <v>42</v>
      </c>
    </row>
    <row r="791" spans="2:7">
      <c r="B791" s="25" t="s">
        <v>984</v>
      </c>
      <c r="C791" s="31">
        <v>0</v>
      </c>
      <c r="D791" s="32">
        <v>11</v>
      </c>
      <c r="E791" s="32">
        <v>12</v>
      </c>
      <c r="F791" s="32">
        <v>16</v>
      </c>
      <c r="G791" s="32">
        <v>39</v>
      </c>
    </row>
    <row r="792" spans="2:7">
      <c r="B792" s="25" t="s">
        <v>986</v>
      </c>
      <c r="C792" s="31">
        <v>0</v>
      </c>
      <c r="D792" s="32">
        <v>10</v>
      </c>
      <c r="E792" s="32">
        <v>12</v>
      </c>
      <c r="F792" s="32">
        <v>15</v>
      </c>
      <c r="G792" s="32">
        <v>37</v>
      </c>
    </row>
    <row r="793" spans="2:7">
      <c r="B793" s="25" t="s">
        <v>988</v>
      </c>
      <c r="C793" s="31">
        <v>0</v>
      </c>
      <c r="D793" s="32">
        <v>13</v>
      </c>
      <c r="E793" s="32">
        <v>10</v>
      </c>
      <c r="F793" s="32">
        <v>16</v>
      </c>
      <c r="G793" s="32">
        <v>39</v>
      </c>
    </row>
    <row r="794" spans="2:7">
      <c r="B794" s="25" t="s">
        <v>990</v>
      </c>
      <c r="C794" s="31">
        <v>0</v>
      </c>
      <c r="D794" s="32">
        <v>12</v>
      </c>
      <c r="E794" s="32">
        <v>10</v>
      </c>
      <c r="F794" s="32">
        <v>15</v>
      </c>
      <c r="G794" s="32">
        <v>37</v>
      </c>
    </row>
    <row r="795" spans="2:7">
      <c r="B795" s="25" t="s">
        <v>991</v>
      </c>
      <c r="C795" s="31">
        <v>0</v>
      </c>
      <c r="D795" s="32">
        <v>14</v>
      </c>
      <c r="E795" s="32">
        <v>15</v>
      </c>
      <c r="F795" s="32">
        <v>17</v>
      </c>
      <c r="G795" s="32">
        <v>46</v>
      </c>
    </row>
    <row r="796" spans="2:7">
      <c r="B796" s="25" t="s">
        <v>994</v>
      </c>
      <c r="C796" s="31">
        <v>0</v>
      </c>
      <c r="D796" s="32">
        <v>12</v>
      </c>
      <c r="E796" s="32">
        <v>10</v>
      </c>
      <c r="F796" s="32">
        <v>19</v>
      </c>
      <c r="G796" s="32">
        <v>41</v>
      </c>
    </row>
    <row r="797" spans="2:7">
      <c r="B797" s="25" t="s">
        <v>995</v>
      </c>
      <c r="C797" s="31">
        <v>0</v>
      </c>
      <c r="D797" s="32">
        <v>14</v>
      </c>
      <c r="E797" s="32">
        <v>7</v>
      </c>
      <c r="F797" s="32">
        <v>17</v>
      </c>
      <c r="G797" s="32">
        <v>38</v>
      </c>
    </row>
    <row r="798" spans="2:7">
      <c r="B798" s="25" t="s">
        <v>997</v>
      </c>
      <c r="C798" s="31">
        <v>0</v>
      </c>
      <c r="D798" s="32">
        <v>11</v>
      </c>
      <c r="E798" s="32">
        <v>12</v>
      </c>
      <c r="F798" s="32">
        <v>20</v>
      </c>
      <c r="G798" s="32">
        <v>43</v>
      </c>
    </row>
    <row r="799" spans="2:7">
      <c r="B799" s="25" t="s">
        <v>999</v>
      </c>
      <c r="C799" s="31">
        <v>0</v>
      </c>
      <c r="D799" s="32">
        <v>14</v>
      </c>
      <c r="E799" s="32">
        <v>11</v>
      </c>
      <c r="F799" s="32">
        <v>15</v>
      </c>
      <c r="G799" s="32">
        <v>40</v>
      </c>
    </row>
    <row r="800" spans="2:7">
      <c r="B800" s="25" t="s">
        <v>1001</v>
      </c>
      <c r="C800" s="31">
        <v>0</v>
      </c>
      <c r="D800" s="32">
        <v>8</v>
      </c>
      <c r="E800" s="32">
        <v>12</v>
      </c>
      <c r="F800" s="32">
        <v>11</v>
      </c>
      <c r="G800" s="32">
        <v>31</v>
      </c>
    </row>
    <row r="801" spans="2:7">
      <c r="B801" s="25" t="s">
        <v>1002</v>
      </c>
      <c r="C801" s="31">
        <v>0</v>
      </c>
      <c r="D801" s="32">
        <v>14</v>
      </c>
      <c r="E801" s="32">
        <v>11</v>
      </c>
      <c r="F801" s="32">
        <v>9</v>
      </c>
      <c r="G801" s="32">
        <v>34</v>
      </c>
    </row>
    <row r="802" spans="2:7">
      <c r="B802" s="25" t="s">
        <v>1006</v>
      </c>
      <c r="C802" s="31">
        <v>0</v>
      </c>
      <c r="D802" s="32">
        <v>13</v>
      </c>
      <c r="E802" s="32">
        <v>19</v>
      </c>
      <c r="F802" s="32">
        <v>11</v>
      </c>
      <c r="G802" s="32">
        <v>43</v>
      </c>
    </row>
    <row r="803" spans="2:7">
      <c r="B803" s="25" t="s">
        <v>1007</v>
      </c>
      <c r="C803" s="31">
        <v>0</v>
      </c>
      <c r="D803" s="32">
        <v>13</v>
      </c>
      <c r="E803" s="32">
        <v>23</v>
      </c>
      <c r="F803" s="32">
        <v>16</v>
      </c>
      <c r="G803" s="32">
        <v>52</v>
      </c>
    </row>
    <row r="804" spans="2:7">
      <c r="B804" s="25" t="s">
        <v>1009</v>
      </c>
      <c r="C804" s="31">
        <v>0</v>
      </c>
      <c r="D804" s="32">
        <v>12</v>
      </c>
      <c r="E804" s="32">
        <v>23</v>
      </c>
      <c r="F804" s="32">
        <v>15</v>
      </c>
      <c r="G804" s="32">
        <v>50</v>
      </c>
    </row>
    <row r="805" spans="2:7">
      <c r="B805" s="25" t="s">
        <v>1011</v>
      </c>
      <c r="C805" s="31">
        <v>0</v>
      </c>
      <c r="D805" s="32">
        <v>12</v>
      </c>
      <c r="E805" s="32">
        <v>20</v>
      </c>
      <c r="F805" s="32">
        <v>17</v>
      </c>
      <c r="G805" s="32">
        <v>49</v>
      </c>
    </row>
    <row r="806" spans="2:7">
      <c r="B806" s="25" t="s">
        <v>1013</v>
      </c>
      <c r="C806" s="31">
        <v>0</v>
      </c>
      <c r="D806" s="32">
        <f>$D$24</f>
        <v>22</v>
      </c>
      <c r="E806" s="32">
        <f>$E$24</f>
        <v>14</v>
      </c>
      <c r="F806" s="32">
        <f>$F$24</f>
        <v>8</v>
      </c>
      <c r="G806" s="32">
        <f>$G$24</f>
        <v>47</v>
      </c>
    </row>
    <row r="807" spans="2:7">
      <c r="B807" s="25" t="s">
        <v>1016</v>
      </c>
      <c r="C807" s="31">
        <v>0</v>
      </c>
      <c r="D807" s="32">
        <v>19</v>
      </c>
      <c r="E807" s="32">
        <v>20</v>
      </c>
      <c r="F807" s="32">
        <v>23</v>
      </c>
      <c r="G807" s="32">
        <v>62</v>
      </c>
    </row>
    <row r="808" spans="2:7">
      <c r="B808" s="25" t="s">
        <v>1017</v>
      </c>
      <c r="C808" s="31">
        <v>0</v>
      </c>
      <c r="D808" s="32">
        <v>22</v>
      </c>
      <c r="E808" s="32">
        <v>23</v>
      </c>
      <c r="F808" s="32">
        <v>21</v>
      </c>
      <c r="G808" s="32">
        <v>66</v>
      </c>
    </row>
    <row r="809" spans="2:7">
      <c r="B809" s="25" t="s">
        <v>1020</v>
      </c>
      <c r="C809" s="31">
        <v>0</v>
      </c>
      <c r="D809" s="32">
        <v>21</v>
      </c>
      <c r="E809" s="32">
        <v>23</v>
      </c>
      <c r="F809" s="32">
        <v>21</v>
      </c>
      <c r="G809" s="32">
        <v>65</v>
      </c>
    </row>
    <row r="810" spans="2:7">
      <c r="B810" s="25" t="s">
        <v>1021</v>
      </c>
      <c r="C810" s="31">
        <v>0</v>
      </c>
      <c r="D810" s="32">
        <v>19</v>
      </c>
      <c r="E810" s="32">
        <v>14</v>
      </c>
      <c r="F810" s="32">
        <v>11</v>
      </c>
      <c r="G810" s="32">
        <v>44</v>
      </c>
    </row>
    <row r="811" spans="2:7">
      <c r="B811" s="25" t="s">
        <v>1023</v>
      </c>
      <c r="C811" s="31">
        <v>0</v>
      </c>
      <c r="D811" s="32">
        <v>18</v>
      </c>
      <c r="E811" s="32">
        <v>17</v>
      </c>
      <c r="F811" s="32">
        <v>12</v>
      </c>
      <c r="G811" s="32">
        <v>47</v>
      </c>
    </row>
    <row r="812" spans="2:7">
      <c r="B812" s="25" t="s">
        <v>1026</v>
      </c>
      <c r="C812" s="31">
        <v>0</v>
      </c>
      <c r="D812" s="32">
        <v>18</v>
      </c>
      <c r="E812" s="32">
        <v>17</v>
      </c>
      <c r="F812" s="32">
        <v>12</v>
      </c>
      <c r="G812" s="32">
        <v>47</v>
      </c>
    </row>
    <row r="813" spans="2:7">
      <c r="B813" s="25" t="s">
        <v>1027</v>
      </c>
      <c r="C813" s="31">
        <v>0</v>
      </c>
      <c r="D813" s="32">
        <v>29</v>
      </c>
      <c r="E813" s="32">
        <v>22</v>
      </c>
      <c r="F813" s="32">
        <v>23</v>
      </c>
      <c r="G813" s="32">
        <v>74</v>
      </c>
    </row>
    <row r="814" spans="2:7">
      <c r="B814" s="25" t="s">
        <v>1029</v>
      </c>
      <c r="C814" s="31">
        <v>0</v>
      </c>
      <c r="D814" s="32">
        <v>23</v>
      </c>
      <c r="E814" s="32">
        <v>24</v>
      </c>
      <c r="F814" s="32">
        <v>24</v>
      </c>
      <c r="G814" s="32">
        <v>71</v>
      </c>
    </row>
    <row r="815" spans="2:7">
      <c r="B815" s="25" t="s">
        <v>1031</v>
      </c>
      <c r="C815" s="31">
        <v>0</v>
      </c>
      <c r="D815" s="32">
        <v>22</v>
      </c>
      <c r="E815" s="32">
        <v>34</v>
      </c>
      <c r="F815" s="32">
        <v>11</v>
      </c>
      <c r="G815" s="32">
        <v>67</v>
      </c>
    </row>
    <row r="816" spans="2:7">
      <c r="B816" s="25" t="s">
        <v>1033</v>
      </c>
      <c r="C816" s="31">
        <v>0</v>
      </c>
      <c r="D816" s="32">
        <v>22</v>
      </c>
      <c r="E816" s="32">
        <v>35</v>
      </c>
      <c r="F816" s="32">
        <v>14</v>
      </c>
      <c r="G816" s="32">
        <v>71</v>
      </c>
    </row>
    <row r="817" spans="2:7">
      <c r="B817" s="25" t="s">
        <v>1035</v>
      </c>
      <c r="C817" s="31">
        <v>0</v>
      </c>
      <c r="D817" s="32">
        <v>10</v>
      </c>
      <c r="E817" s="32">
        <v>33</v>
      </c>
      <c r="F817" s="32">
        <v>23</v>
      </c>
      <c r="G817" s="32">
        <v>66</v>
      </c>
    </row>
    <row r="818" spans="2:7">
      <c r="B818" s="25" t="s">
        <v>1037</v>
      </c>
      <c r="C818" s="31">
        <v>0</v>
      </c>
      <c r="D818" s="32">
        <v>18</v>
      </c>
      <c r="E818" s="32">
        <v>22</v>
      </c>
      <c r="F818" s="32">
        <v>13</v>
      </c>
      <c r="G818" s="32">
        <v>53</v>
      </c>
    </row>
    <row r="819" spans="2:7">
      <c r="B819" s="25" t="s">
        <v>1039</v>
      </c>
      <c r="C819" s="31">
        <v>0</v>
      </c>
      <c r="D819" s="32">
        <v>17</v>
      </c>
      <c r="E819" s="32">
        <v>29</v>
      </c>
      <c r="F819" s="32">
        <v>17</v>
      </c>
      <c r="G819" s="32">
        <v>63</v>
      </c>
    </row>
    <row r="820" spans="2:7">
      <c r="B820" s="25" t="s">
        <v>1041</v>
      </c>
      <c r="C820" s="31">
        <v>0</v>
      </c>
      <c r="D820" s="32">
        <v>14</v>
      </c>
      <c r="E820" s="32">
        <v>21</v>
      </c>
      <c r="F820" s="32">
        <v>13</v>
      </c>
      <c r="G820" s="32">
        <v>48</v>
      </c>
    </row>
    <row r="821" spans="2:7">
      <c r="B821" s="25" t="s">
        <v>1044</v>
      </c>
      <c r="C821" s="31">
        <v>0</v>
      </c>
      <c r="D821" s="32">
        <v>17</v>
      </c>
      <c r="E821" s="32">
        <v>24</v>
      </c>
      <c r="F821" s="32">
        <v>16</v>
      </c>
      <c r="G821" s="32">
        <v>57</v>
      </c>
    </row>
    <row r="822" spans="2:7">
      <c r="B822" s="25" t="s">
        <v>1047</v>
      </c>
      <c r="C822" s="31">
        <v>0</v>
      </c>
      <c r="D822" s="32">
        <v>12</v>
      </c>
      <c r="E822" s="32">
        <v>20</v>
      </c>
      <c r="F822" s="32">
        <v>14</v>
      </c>
      <c r="G822" s="32">
        <v>46</v>
      </c>
    </row>
    <row r="823" spans="2:7">
      <c r="B823" s="25" t="s">
        <v>1050</v>
      </c>
      <c r="C823" s="31">
        <v>0</v>
      </c>
      <c r="D823" s="32">
        <v>12</v>
      </c>
      <c r="E823" s="32">
        <v>20</v>
      </c>
      <c r="F823" s="32">
        <v>15</v>
      </c>
      <c r="G823" s="32">
        <v>47</v>
      </c>
    </row>
    <row r="824" spans="2:7">
      <c r="B824" s="25" t="s">
        <v>1052</v>
      </c>
      <c r="C824" s="31">
        <v>0</v>
      </c>
      <c r="D824" s="32">
        <v>19</v>
      </c>
      <c r="E824" s="32">
        <v>15</v>
      </c>
      <c r="F824" s="32">
        <v>18</v>
      </c>
      <c r="G824" s="32">
        <v>52</v>
      </c>
    </row>
    <row r="825" spans="2:7">
      <c r="B825" s="25" t="s">
        <v>1056</v>
      </c>
      <c r="C825" s="31">
        <v>0</v>
      </c>
      <c r="D825" s="32">
        <v>22</v>
      </c>
      <c r="E825" s="32">
        <v>15</v>
      </c>
      <c r="F825" s="32">
        <v>22</v>
      </c>
      <c r="G825" s="32">
        <v>59</v>
      </c>
    </row>
    <row r="826" spans="2:7">
      <c r="B826" s="25" t="s">
        <v>1059</v>
      </c>
      <c r="C826" s="31">
        <v>0</v>
      </c>
      <c r="D826" s="32">
        <v>19</v>
      </c>
      <c r="E826" s="32">
        <v>13</v>
      </c>
      <c r="F826" s="32">
        <v>15</v>
      </c>
      <c r="G826" s="32">
        <v>47</v>
      </c>
    </row>
    <row r="827" spans="2:7">
      <c r="B827" s="25" t="s">
        <v>1062</v>
      </c>
      <c r="C827" s="31">
        <v>0</v>
      </c>
      <c r="D827" s="32">
        <v>25</v>
      </c>
      <c r="E827" s="32">
        <v>15</v>
      </c>
      <c r="F827" s="32">
        <v>16</v>
      </c>
      <c r="G827" s="32">
        <v>56</v>
      </c>
    </row>
    <row r="828" spans="2:7">
      <c r="B828" s="25" t="s">
        <v>1065</v>
      </c>
      <c r="C828" s="31">
        <v>0</v>
      </c>
      <c r="D828" s="32">
        <v>25</v>
      </c>
      <c r="E828" s="32">
        <v>15</v>
      </c>
      <c r="F828" s="32">
        <v>14</v>
      </c>
      <c r="G828" s="32">
        <v>54</v>
      </c>
    </row>
    <row r="829" spans="2:7">
      <c r="B829" s="25" t="s">
        <v>1077</v>
      </c>
      <c r="C829" s="31">
        <v>0</v>
      </c>
      <c r="D829" s="32">
        <v>27</v>
      </c>
      <c r="E829" s="32">
        <v>14</v>
      </c>
      <c r="F829" s="32">
        <v>15</v>
      </c>
      <c r="G829" s="32">
        <v>56</v>
      </c>
    </row>
    <row r="830" spans="2:7">
      <c r="B830" s="25" t="s">
        <v>1081</v>
      </c>
      <c r="C830" s="31">
        <v>0</v>
      </c>
      <c r="D830" s="32">
        <v>25</v>
      </c>
      <c r="E830" s="32">
        <v>11</v>
      </c>
      <c r="F830" s="32">
        <v>20</v>
      </c>
      <c r="G830" s="32">
        <v>56</v>
      </c>
    </row>
    <row r="831" spans="2:7">
      <c r="B831" s="25" t="s">
        <v>1084</v>
      </c>
      <c r="C831" s="31">
        <v>1</v>
      </c>
      <c r="D831" s="32">
        <v>17</v>
      </c>
      <c r="E831" s="32">
        <v>13</v>
      </c>
      <c r="F831" s="32">
        <v>13</v>
      </c>
      <c r="G831" s="32">
        <v>43</v>
      </c>
    </row>
    <row r="832" spans="2:7">
      <c r="B832" s="25" t="s">
        <v>1086</v>
      </c>
      <c r="C832" s="31">
        <v>3</v>
      </c>
      <c r="D832" s="32">
        <v>24</v>
      </c>
      <c r="E832" s="32">
        <v>19</v>
      </c>
      <c r="F832" s="32">
        <v>13</v>
      </c>
      <c r="G832" s="32">
        <v>56</v>
      </c>
    </row>
    <row r="833" spans="2:7">
      <c r="B833" s="25" t="s">
        <v>1089</v>
      </c>
      <c r="C833" s="31">
        <v>0</v>
      </c>
      <c r="D833" s="32">
        <v>27</v>
      </c>
      <c r="E833" s="32">
        <v>17</v>
      </c>
      <c r="F833" s="32">
        <v>17</v>
      </c>
      <c r="G833" s="32">
        <v>61</v>
      </c>
    </row>
    <row r="834" spans="2:7">
      <c r="B834" s="25" t="s">
        <v>1092</v>
      </c>
      <c r="C834" s="31">
        <v>1</v>
      </c>
      <c r="D834" s="32">
        <v>26</v>
      </c>
      <c r="E834" s="32">
        <v>18</v>
      </c>
      <c r="F834" s="32">
        <v>16</v>
      </c>
      <c r="G834" s="32">
        <v>61</v>
      </c>
    </row>
    <row r="835" spans="2:7">
      <c r="B835" s="25" t="s">
        <v>1095</v>
      </c>
      <c r="C835" s="31">
        <v>0</v>
      </c>
      <c r="D835" s="32">
        <v>20</v>
      </c>
      <c r="E835" s="32">
        <v>21</v>
      </c>
      <c r="F835" s="32">
        <v>11</v>
      </c>
      <c r="G835" s="32">
        <v>52</v>
      </c>
    </row>
    <row r="836" spans="2:7">
      <c r="B836" s="25" t="s">
        <v>1113</v>
      </c>
      <c r="C836" s="31">
        <v>0</v>
      </c>
      <c r="D836" s="32">
        <v>15</v>
      </c>
      <c r="E836" s="32">
        <v>17</v>
      </c>
      <c r="F836" s="32">
        <v>14</v>
      </c>
      <c r="G836" s="32">
        <v>46</v>
      </c>
    </row>
    <row r="837" spans="2:7">
      <c r="B837" s="25" t="s">
        <v>1116</v>
      </c>
      <c r="C837" s="31">
        <v>1</v>
      </c>
      <c r="D837" s="32">
        <v>21</v>
      </c>
      <c r="E837" s="32">
        <v>18</v>
      </c>
      <c r="F837" s="32">
        <v>20</v>
      </c>
      <c r="G837" s="32">
        <v>60</v>
      </c>
    </row>
    <row r="838" spans="2:7">
      <c r="B838" s="25" t="s">
        <v>1119</v>
      </c>
      <c r="C838" s="31">
        <v>2</v>
      </c>
      <c r="D838" s="32">
        <v>19</v>
      </c>
      <c r="E838" s="32">
        <v>16</v>
      </c>
      <c r="F838" s="32">
        <v>24</v>
      </c>
      <c r="G838" s="32">
        <v>61</v>
      </c>
    </row>
    <row r="839" spans="2:7">
      <c r="B839" s="25" t="s">
        <v>1122</v>
      </c>
      <c r="C839" s="31">
        <v>0</v>
      </c>
      <c r="D839" s="32">
        <v>12</v>
      </c>
      <c r="E839" s="32">
        <v>15</v>
      </c>
      <c r="F839" s="32">
        <v>14</v>
      </c>
      <c r="G839" s="32">
        <v>41</v>
      </c>
    </row>
    <row r="840" spans="2:7">
      <c r="B840" s="25" t="s">
        <v>1125</v>
      </c>
      <c r="C840" s="31">
        <v>2</v>
      </c>
      <c r="D840" s="32">
        <v>7</v>
      </c>
      <c r="E840" s="32">
        <v>14</v>
      </c>
      <c r="F840" s="32">
        <v>16</v>
      </c>
      <c r="G840" s="32">
        <v>39</v>
      </c>
    </row>
    <row r="841" spans="2:7">
      <c r="B841" s="25" t="s">
        <v>1129</v>
      </c>
      <c r="C841" s="31">
        <v>2</v>
      </c>
      <c r="D841" s="32">
        <v>13</v>
      </c>
      <c r="E841" s="32">
        <v>16</v>
      </c>
      <c r="F841" s="32">
        <v>15</v>
      </c>
      <c r="G841" s="32">
        <v>46</v>
      </c>
    </row>
    <row r="842" spans="2:7">
      <c r="B842" s="25" t="s">
        <v>1131</v>
      </c>
      <c r="C842" s="31">
        <v>2</v>
      </c>
      <c r="D842" s="32">
        <v>18</v>
      </c>
      <c r="E842" s="32">
        <v>17</v>
      </c>
      <c r="F842" s="32">
        <v>20</v>
      </c>
      <c r="G842" s="32">
        <v>57</v>
      </c>
    </row>
    <row r="843" spans="2:7">
      <c r="B843" s="25" t="s">
        <v>1133</v>
      </c>
      <c r="C843" s="31">
        <v>2</v>
      </c>
      <c r="D843" s="32">
        <v>15</v>
      </c>
      <c r="E843" s="32">
        <v>16</v>
      </c>
      <c r="F843" s="32">
        <v>15</v>
      </c>
      <c r="G843" s="32">
        <v>48</v>
      </c>
    </row>
    <row r="844" spans="2:7">
      <c r="B844" s="25" t="s">
        <v>1137</v>
      </c>
      <c r="C844" s="31">
        <v>1</v>
      </c>
      <c r="D844" s="32">
        <v>10</v>
      </c>
      <c r="E844" s="32">
        <v>10</v>
      </c>
      <c r="F844" s="32">
        <v>21</v>
      </c>
      <c r="G844" s="32">
        <v>42</v>
      </c>
    </row>
    <row r="845" spans="2:7">
      <c r="B845" s="25" t="s">
        <v>1140</v>
      </c>
      <c r="C845" s="31">
        <v>0</v>
      </c>
      <c r="D845" s="32">
        <v>22</v>
      </c>
      <c r="E845" s="32">
        <v>16</v>
      </c>
      <c r="F845" s="32">
        <v>19</v>
      </c>
      <c r="G845" s="32">
        <v>57</v>
      </c>
    </row>
    <row r="846" spans="2:7">
      <c r="B846" s="25" t="s">
        <v>1143</v>
      </c>
      <c r="C846" s="31">
        <v>15</v>
      </c>
      <c r="D846" s="32">
        <v>31</v>
      </c>
      <c r="E846" s="32">
        <v>20</v>
      </c>
      <c r="F846" s="32">
        <v>5</v>
      </c>
      <c r="G846" s="32">
        <v>71</v>
      </c>
    </row>
    <row r="847" spans="2:7">
      <c r="B847" s="25" t="s">
        <v>1146</v>
      </c>
      <c r="C847" s="31">
        <v>1</v>
      </c>
      <c r="D847" s="32">
        <v>33</v>
      </c>
      <c r="E847" s="32">
        <v>12</v>
      </c>
      <c r="F847" s="32">
        <v>15</v>
      </c>
      <c r="G847" s="32">
        <v>61</v>
      </c>
    </row>
    <row r="848" spans="2:7">
      <c r="B848" s="25" t="s">
        <v>1153</v>
      </c>
      <c r="C848" s="31">
        <v>0</v>
      </c>
      <c r="D848" s="32">
        <v>0</v>
      </c>
      <c r="E848" s="32">
        <v>0</v>
      </c>
      <c r="F848" s="32">
        <v>7</v>
      </c>
      <c r="G848" s="32">
        <v>7</v>
      </c>
    </row>
    <row r="849" spans="1:7">
      <c r="B849" s="25" t="s">
        <v>1161</v>
      </c>
      <c r="C849" s="31">
        <v>3</v>
      </c>
      <c r="D849" s="32">
        <v>20</v>
      </c>
      <c r="E849" s="32">
        <v>15</v>
      </c>
      <c r="F849" s="32">
        <v>11</v>
      </c>
      <c r="G849" s="32">
        <v>49</v>
      </c>
    </row>
    <row r="850" spans="1:7">
      <c r="B850" s="25" t="s">
        <v>1171</v>
      </c>
      <c r="C850" s="31">
        <v>3</v>
      </c>
      <c r="D850" s="32">
        <v>20</v>
      </c>
      <c r="E850" s="32">
        <v>20</v>
      </c>
      <c r="F850" s="32">
        <v>10</v>
      </c>
      <c r="G850" s="32">
        <v>53</v>
      </c>
    </row>
    <row r="851" spans="1:7">
      <c r="B851" s="25" t="s">
        <v>1176</v>
      </c>
      <c r="C851" s="31">
        <v>5</v>
      </c>
      <c r="D851" s="32">
        <v>16</v>
      </c>
      <c r="E851" s="32">
        <v>18</v>
      </c>
      <c r="F851" s="32">
        <v>15</v>
      </c>
      <c r="G851" s="32">
        <v>54</v>
      </c>
    </row>
    <row r="852" spans="1:7">
      <c r="B852" s="25" t="s">
        <v>1179</v>
      </c>
      <c r="C852" s="31">
        <v>3</v>
      </c>
      <c r="D852" s="32">
        <v>21</v>
      </c>
      <c r="E852" s="32">
        <v>15</v>
      </c>
      <c r="F852" s="32">
        <v>18</v>
      </c>
      <c r="G852" s="32">
        <v>57</v>
      </c>
    </row>
    <row r="853" spans="1:7">
      <c r="B853" s="25" t="s">
        <v>1181</v>
      </c>
      <c r="C853" s="31">
        <v>4</v>
      </c>
      <c r="D853" s="32">
        <v>16</v>
      </c>
      <c r="E853" s="32">
        <v>11</v>
      </c>
      <c r="F853" s="32">
        <v>15</v>
      </c>
      <c r="G853" s="32">
        <v>46</v>
      </c>
    </row>
    <row r="854" spans="1:7">
      <c r="B854" s="25" t="s">
        <v>1186</v>
      </c>
      <c r="C854" s="31">
        <v>4</v>
      </c>
      <c r="D854" s="32">
        <v>18</v>
      </c>
      <c r="E854" s="32">
        <v>18</v>
      </c>
      <c r="F854" s="32">
        <v>16</v>
      </c>
      <c r="G854" s="32">
        <v>56</v>
      </c>
    </row>
    <row r="855" spans="1:7">
      <c r="B855" s="25" t="s">
        <v>1188</v>
      </c>
      <c r="C855" s="31">
        <v>4</v>
      </c>
      <c r="D855" s="32">
        <v>19</v>
      </c>
      <c r="E855" s="32">
        <v>13</v>
      </c>
      <c r="F855" s="32">
        <v>15</v>
      </c>
      <c r="G855" s="32">
        <v>51</v>
      </c>
    </row>
    <row r="856" spans="1:7">
      <c r="B856" s="25" t="s">
        <v>1193</v>
      </c>
      <c r="C856" s="31">
        <v>3</v>
      </c>
      <c r="D856" s="32">
        <v>25</v>
      </c>
      <c r="E856" s="32">
        <v>20</v>
      </c>
      <c r="F856" s="32">
        <v>16</v>
      </c>
      <c r="G856" s="32">
        <v>64</v>
      </c>
    </row>
    <row r="857" spans="1:7">
      <c r="B857" s="25" t="s">
        <v>1196</v>
      </c>
      <c r="C857" s="31">
        <v>5</v>
      </c>
      <c r="D857" s="32">
        <v>26</v>
      </c>
      <c r="E857" s="32">
        <v>22</v>
      </c>
      <c r="F857" s="32">
        <v>10</v>
      </c>
      <c r="G857" s="32">
        <v>63</v>
      </c>
    </row>
    <row r="858" spans="1:7">
      <c r="A858" s="346"/>
      <c r="B858" s="25" t="s">
        <v>1199</v>
      </c>
      <c r="C858" s="31">
        <v>4</v>
      </c>
      <c r="D858" s="32">
        <v>19</v>
      </c>
      <c r="E858" s="32">
        <v>16</v>
      </c>
      <c r="F858" s="32">
        <v>14</v>
      </c>
      <c r="G858" s="32">
        <v>53</v>
      </c>
    </row>
    <row r="859" spans="1:7">
      <c r="A859" s="346"/>
      <c r="B859" s="25" t="s">
        <v>1203</v>
      </c>
      <c r="C859" s="31">
        <v>4</v>
      </c>
      <c r="D859" s="32">
        <v>16</v>
      </c>
      <c r="E859" s="32">
        <v>19</v>
      </c>
      <c r="F859" s="32">
        <v>9</v>
      </c>
      <c r="G859" s="32">
        <v>48</v>
      </c>
    </row>
    <row r="860" spans="1:7">
      <c r="A860" s="346"/>
      <c r="B860" s="25" t="s">
        <v>1206</v>
      </c>
      <c r="C860" s="31">
        <v>3</v>
      </c>
      <c r="D860" s="32">
        <v>17</v>
      </c>
      <c r="E860" s="32">
        <v>27</v>
      </c>
      <c r="F860" s="32">
        <v>9</v>
      </c>
      <c r="G860" s="32">
        <v>56</v>
      </c>
    </row>
    <row r="861" spans="1:7">
      <c r="A861" s="364"/>
      <c r="B861" s="25" t="s">
        <v>1208</v>
      </c>
      <c r="C861" s="31">
        <v>1</v>
      </c>
      <c r="D861" s="32">
        <v>20</v>
      </c>
      <c r="E861" s="32">
        <v>11</v>
      </c>
      <c r="F861" s="32">
        <v>17</v>
      </c>
      <c r="G861" s="32">
        <v>49</v>
      </c>
    </row>
    <row r="862" spans="1:7">
      <c r="A862" s="364"/>
      <c r="B862" s="25" t="s">
        <v>1213</v>
      </c>
      <c r="C862" s="31">
        <v>7</v>
      </c>
      <c r="D862" s="32">
        <v>15</v>
      </c>
      <c r="E862" s="32">
        <v>20</v>
      </c>
      <c r="F862" s="32">
        <v>7</v>
      </c>
      <c r="G862" s="32">
        <v>49</v>
      </c>
    </row>
    <row r="863" spans="1:7">
      <c r="A863" s="364"/>
      <c r="B863" s="25" t="s">
        <v>1214</v>
      </c>
      <c r="C863" s="31">
        <v>5</v>
      </c>
      <c r="D863" s="32">
        <v>25</v>
      </c>
      <c r="E863" s="32">
        <v>13</v>
      </c>
      <c r="F863" s="32">
        <v>15</v>
      </c>
      <c r="G863" s="32">
        <v>58</v>
      </c>
    </row>
    <row r="864" spans="1:7">
      <c r="A864" s="364"/>
      <c r="B864" s="25" t="s">
        <v>1217</v>
      </c>
      <c r="C864" s="31">
        <v>6</v>
      </c>
      <c r="D864" s="32">
        <v>30</v>
      </c>
      <c r="E864" s="32">
        <v>19</v>
      </c>
      <c r="F864" s="32">
        <v>16</v>
      </c>
      <c r="G864" s="32">
        <v>71</v>
      </c>
    </row>
    <row r="865" spans="1:7">
      <c r="A865" s="364"/>
      <c r="B865" s="25" t="s">
        <v>1221</v>
      </c>
      <c r="C865" s="31">
        <v>2</v>
      </c>
      <c r="D865" s="32">
        <v>31</v>
      </c>
      <c r="E865" s="32">
        <v>24</v>
      </c>
      <c r="F865" s="32">
        <v>14</v>
      </c>
      <c r="G865" s="32">
        <v>71</v>
      </c>
    </row>
    <row r="866" spans="1:7">
      <c r="A866" s="364"/>
      <c r="B866" s="25" t="s">
        <v>1224</v>
      </c>
      <c r="C866" s="31">
        <v>4</v>
      </c>
      <c r="D866" s="32">
        <v>18</v>
      </c>
      <c r="E866" s="32">
        <v>9</v>
      </c>
      <c r="F866" s="32">
        <v>11</v>
      </c>
      <c r="G866" s="32">
        <v>42</v>
      </c>
    </row>
    <row r="867" spans="1:7">
      <c r="A867" s="364"/>
      <c r="B867" s="25" t="s">
        <v>1228</v>
      </c>
      <c r="C867" s="31">
        <v>0</v>
      </c>
      <c r="D867" s="32">
        <v>25</v>
      </c>
      <c r="E867" s="32">
        <v>11</v>
      </c>
      <c r="F867" s="32">
        <v>22</v>
      </c>
      <c r="G867" s="32">
        <v>58</v>
      </c>
    </row>
    <row r="868" spans="1:7">
      <c r="A868" s="364"/>
      <c r="B868" s="377" t="s">
        <v>1231</v>
      </c>
      <c r="C868" s="31">
        <v>2</v>
      </c>
      <c r="D868" s="32">
        <v>26</v>
      </c>
      <c r="E868" s="32">
        <v>14</v>
      </c>
      <c r="F868" s="32">
        <v>18</v>
      </c>
      <c r="G868" s="32">
        <v>60</v>
      </c>
    </row>
    <row r="869" spans="1:7">
      <c r="A869" s="364"/>
      <c r="B869" s="377" t="s">
        <v>1234</v>
      </c>
      <c r="C869" s="31">
        <v>8</v>
      </c>
      <c r="D869" s="32">
        <v>25</v>
      </c>
      <c r="E869" s="32">
        <v>15</v>
      </c>
      <c r="F869" s="32">
        <v>18</v>
      </c>
      <c r="G869" s="32">
        <v>66</v>
      </c>
    </row>
    <row r="870" spans="1:7">
      <c r="A870" s="364"/>
      <c r="B870" s="377" t="s">
        <v>1238</v>
      </c>
      <c r="C870" s="31">
        <v>7</v>
      </c>
      <c r="D870" s="32">
        <v>18</v>
      </c>
      <c r="E870" s="32">
        <v>14</v>
      </c>
      <c r="F870" s="32">
        <v>15</v>
      </c>
      <c r="G870" s="32">
        <v>54</v>
      </c>
    </row>
    <row r="871" spans="1:7">
      <c r="A871" s="364"/>
      <c r="B871" s="377" t="s">
        <v>1241</v>
      </c>
      <c r="C871" s="31">
        <v>4</v>
      </c>
      <c r="D871" s="32">
        <v>14</v>
      </c>
      <c r="E871" s="32">
        <v>19</v>
      </c>
      <c r="F871" s="32">
        <v>15</v>
      </c>
      <c r="G871" s="32">
        <v>52</v>
      </c>
    </row>
    <row r="872" spans="1:7">
      <c r="A872" s="364"/>
      <c r="B872" s="377" t="s">
        <v>1244</v>
      </c>
      <c r="C872" s="31">
        <v>3</v>
      </c>
      <c r="D872" s="32">
        <v>19</v>
      </c>
      <c r="E872" s="32">
        <v>15</v>
      </c>
      <c r="F872" s="32">
        <v>15</v>
      </c>
      <c r="G872" s="32">
        <v>52</v>
      </c>
    </row>
    <row r="873" spans="1:7">
      <c r="A873" s="364"/>
      <c r="B873" s="377" t="s">
        <v>1247</v>
      </c>
      <c r="C873" s="31">
        <v>4</v>
      </c>
      <c r="D873" s="32">
        <v>21</v>
      </c>
      <c r="E873" s="32">
        <v>17</v>
      </c>
      <c r="F873" s="32">
        <v>9</v>
      </c>
      <c r="G873" s="32">
        <v>51</v>
      </c>
    </row>
    <row r="874" spans="1:7">
      <c r="A874" s="364"/>
      <c r="B874" s="377" t="s">
        <v>1249</v>
      </c>
      <c r="C874" s="31">
        <v>4</v>
      </c>
      <c r="D874" s="32">
        <v>26</v>
      </c>
      <c r="E874" s="32">
        <v>15</v>
      </c>
      <c r="F874" s="32">
        <v>10</v>
      </c>
      <c r="G874" s="32">
        <v>55</v>
      </c>
    </row>
    <row r="875" spans="1:7">
      <c r="A875" s="364"/>
      <c r="B875" s="377" t="s">
        <v>1253</v>
      </c>
      <c r="C875" s="31">
        <f>$C$24</f>
        <v>3</v>
      </c>
      <c r="D875" s="32">
        <f>$D$24</f>
        <v>22</v>
      </c>
      <c r="E875" s="32">
        <f>$E$24</f>
        <v>14</v>
      </c>
      <c r="F875" s="32">
        <f>$F$24</f>
        <v>8</v>
      </c>
      <c r="G875" s="32">
        <f>$G$24</f>
        <v>47</v>
      </c>
    </row>
    <row r="877" spans="1:7">
      <c r="B877" s="33" t="s">
        <v>511</v>
      </c>
      <c r="C877" s="34">
        <f>SUM(C875-C874)/C874</f>
        <v>-0.25</v>
      </c>
      <c r="D877" s="34">
        <f t="shared" ref="D877:G877" si="2">SUM(D875-D874)/D874</f>
        <v>-0.15384615384615385</v>
      </c>
      <c r="E877" s="34">
        <f t="shared" si="2"/>
        <v>-6.6666666666666666E-2</v>
      </c>
      <c r="F877" s="34">
        <f t="shared" si="2"/>
        <v>-0.2</v>
      </c>
      <c r="G877" s="34">
        <f t="shared" si="2"/>
        <v>-0.14545454545454545</v>
      </c>
    </row>
    <row r="878" spans="1:7">
      <c r="B878" s="33" t="s">
        <v>512</v>
      </c>
      <c r="C878" s="34">
        <f>SUM(C875-C872)/C872</f>
        <v>0</v>
      </c>
      <c r="D878" s="34">
        <f t="shared" ref="D878:G878" si="3">SUM(D875-D872)/D872</f>
        <v>0.15789473684210525</v>
      </c>
      <c r="E878" s="34">
        <f t="shared" si="3"/>
        <v>-6.6666666666666666E-2</v>
      </c>
      <c r="F878" s="34">
        <f t="shared" si="3"/>
        <v>-0.46666666666666667</v>
      </c>
      <c r="G878" s="34">
        <f t="shared" si="3"/>
        <v>-9.6153846153846159E-2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2:L886"/>
  <sheetViews>
    <sheetView showGridLines="0" topLeftCell="A6" zoomScale="85" zoomScaleNormal="85" zoomScalePageLayoutView="85" workbookViewId="0">
      <selection activeCell="L22" sqref="L22"/>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1252</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2</v>
      </c>
      <c r="F10" s="15">
        <v>0</v>
      </c>
      <c r="G10" s="15">
        <f>D10+E10+F10+C10</f>
        <v>2</v>
      </c>
    </row>
    <row r="11" spans="1:7">
      <c r="A11" s="14" t="s">
        <v>162</v>
      </c>
      <c r="C11" s="15">
        <v>0</v>
      </c>
      <c r="D11" s="15">
        <v>0</v>
      </c>
      <c r="E11" s="15">
        <v>2</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0</v>
      </c>
      <c r="F17" s="15">
        <v>0</v>
      </c>
      <c r="G17" s="15">
        <f>D17+E17+F17+C17</f>
        <v>0</v>
      </c>
    </row>
    <row r="18" spans="1:7">
      <c r="A18" s="14" t="s">
        <v>162</v>
      </c>
      <c r="C18" s="15">
        <v>0</v>
      </c>
      <c r="D18" s="15">
        <v>1</v>
      </c>
      <c r="E18" s="15">
        <v>0</v>
      </c>
      <c r="F18" s="15">
        <v>0</v>
      </c>
      <c r="G18" s="15">
        <f>D18+E18+F18+C18</f>
        <v>1</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73">
        <v>0</v>
      </c>
      <c r="D31" s="373">
        <v>0</v>
      </c>
      <c r="E31" s="373">
        <v>0</v>
      </c>
      <c r="F31" s="373">
        <v>0</v>
      </c>
      <c r="G31" s="15">
        <f>D31+E31+F31+C31</f>
        <v>0</v>
      </c>
    </row>
    <row r="32" spans="1:7">
      <c r="A32" s="14" t="s">
        <v>162</v>
      </c>
      <c r="C32" s="373">
        <v>0</v>
      </c>
      <c r="D32" s="373">
        <v>0</v>
      </c>
      <c r="E32" s="373">
        <v>0</v>
      </c>
      <c r="F32" s="373">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73">
        <v>0</v>
      </c>
      <c r="D38" s="373">
        <v>0</v>
      </c>
      <c r="E38" s="373">
        <v>0</v>
      </c>
      <c r="F38" s="373">
        <v>0</v>
      </c>
      <c r="G38" s="15">
        <f>D38+E38+F38+C38</f>
        <v>0</v>
      </c>
    </row>
    <row r="39" spans="1:7">
      <c r="A39" s="14" t="s">
        <v>162</v>
      </c>
      <c r="C39" s="373">
        <v>0</v>
      </c>
      <c r="D39" s="373">
        <v>0</v>
      </c>
      <c r="E39" s="373">
        <v>0</v>
      </c>
      <c r="F39" s="373">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0</v>
      </c>
      <c r="E46" s="15">
        <v>1</v>
      </c>
      <c r="F46" s="15">
        <v>0</v>
      </c>
      <c r="G46" s="15">
        <f>D46+E46+F46+C46</f>
        <v>1</v>
      </c>
    </row>
    <row r="47" spans="1:7">
      <c r="A47" s="14" t="s">
        <v>162</v>
      </c>
      <c r="C47" s="15">
        <v>0</v>
      </c>
      <c r="D47" s="15">
        <v>2</v>
      </c>
      <c r="E47" s="15">
        <v>3</v>
      </c>
      <c r="F47" s="15">
        <v>0</v>
      </c>
      <c r="G47" s="15">
        <f>D47+E47+F47+C47</f>
        <v>5</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73">
        <v>0</v>
      </c>
      <c r="D53" s="373">
        <v>0</v>
      </c>
      <c r="E53" s="373">
        <v>0</v>
      </c>
      <c r="F53" s="373">
        <v>0</v>
      </c>
      <c r="G53" s="15">
        <f>D53+E53+F53+C53</f>
        <v>0</v>
      </c>
    </row>
    <row r="54" spans="1:7">
      <c r="A54" s="14" t="s">
        <v>162</v>
      </c>
      <c r="C54" s="373">
        <v>0</v>
      </c>
      <c r="D54" s="373">
        <v>0</v>
      </c>
      <c r="E54" s="373">
        <v>0</v>
      </c>
      <c r="F54" s="373">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73">
        <v>1</v>
      </c>
      <c r="D60" s="373">
        <v>17</v>
      </c>
      <c r="E60" s="373">
        <v>8</v>
      </c>
      <c r="F60" s="373">
        <v>0</v>
      </c>
      <c r="G60" s="15">
        <f>D60+E60+F60+C60</f>
        <v>26</v>
      </c>
    </row>
    <row r="61" spans="1:7">
      <c r="A61" s="14" t="s">
        <v>162</v>
      </c>
      <c r="C61" s="373">
        <v>0</v>
      </c>
      <c r="D61" s="373">
        <v>2</v>
      </c>
      <c r="E61" s="373">
        <v>3</v>
      </c>
      <c r="F61" s="373">
        <v>0</v>
      </c>
      <c r="G61" s="15">
        <f>D61+E61+F61+C61</f>
        <v>5</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73">
        <v>0</v>
      </c>
      <c r="D67" s="373">
        <v>0</v>
      </c>
      <c r="E67" s="373">
        <v>0</v>
      </c>
      <c r="F67" s="373">
        <v>0</v>
      </c>
      <c r="G67" s="15">
        <f>D67+E67+F67+C67</f>
        <v>0</v>
      </c>
    </row>
    <row r="68" spans="1:7">
      <c r="A68" s="14" t="s">
        <v>162</v>
      </c>
      <c r="C68" s="373">
        <v>0</v>
      </c>
      <c r="D68" s="373">
        <v>0</v>
      </c>
      <c r="E68" s="373">
        <v>0</v>
      </c>
      <c r="F68" s="373">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0</v>
      </c>
      <c r="E74" s="15">
        <v>2</v>
      </c>
      <c r="F74" s="15">
        <v>1</v>
      </c>
      <c r="G74" s="15">
        <f>D74+E74+F74+C74</f>
        <v>4</v>
      </c>
    </row>
    <row r="75" spans="1:7">
      <c r="A75" s="14" t="s">
        <v>162</v>
      </c>
      <c r="C75" s="15">
        <v>0</v>
      </c>
      <c r="D75" s="15">
        <v>0</v>
      </c>
      <c r="E75" s="15">
        <v>1</v>
      </c>
      <c r="F75" s="15">
        <v>0</v>
      </c>
      <c r="G75" s="15">
        <f>D75+E75+F75+C75</f>
        <v>1</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73">
        <v>0</v>
      </c>
      <c r="D81" s="373">
        <v>0</v>
      </c>
      <c r="E81" s="373">
        <v>0</v>
      </c>
      <c r="F81" s="373">
        <v>0</v>
      </c>
      <c r="G81" s="15">
        <f>D81+E81+F81+C81</f>
        <v>0</v>
      </c>
    </row>
    <row r="82" spans="1:9">
      <c r="A82" s="14" t="s">
        <v>162</v>
      </c>
      <c r="C82" s="373">
        <v>0</v>
      </c>
      <c r="D82" s="373">
        <v>0</v>
      </c>
      <c r="E82" s="373">
        <v>0</v>
      </c>
      <c r="F82" s="373">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2</v>
      </c>
      <c r="D88" s="138">
        <f>D81+D74+D67+D60+D53+D46+D38+D31+D24+D17+D10</f>
        <v>17</v>
      </c>
      <c r="E88" s="138">
        <f>E81+E74+E67+E60+E53+E46+E38+E31+E24+E17+E10</f>
        <v>13</v>
      </c>
      <c r="F88" s="138">
        <f>F81+F74+F67+F60+F53+F46+F38+F31+F24+F17+F10</f>
        <v>1</v>
      </c>
      <c r="G88" s="138">
        <f>C88+D88+E88+F88</f>
        <v>33</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0</v>
      </c>
      <c r="D91" s="138">
        <f>D82+D75+D68+D61+D54+D47+D39+D32+D25+D18+D11</f>
        <v>5</v>
      </c>
      <c r="E91" s="138">
        <f>E82+E75+E68+E61+E54+E47+E39+E32+E25+E18+E11</f>
        <v>9</v>
      </c>
      <c r="F91" s="138">
        <f>F82+F75+F68+F61+F54+F47+F39+F32+F25+F18+F11</f>
        <v>0</v>
      </c>
      <c r="G91" s="138">
        <f>D91+E91+F91</f>
        <v>14</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17</v>
      </c>
      <c r="E245" s="32">
        <f>$E$88</f>
        <v>13</v>
      </c>
      <c r="F245" s="32">
        <f>$F$88</f>
        <v>1</v>
      </c>
      <c r="G245" s="32">
        <f>$G$88</f>
        <v>33</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33</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4"/>
      <c r="B473" s="25" t="s">
        <v>1208</v>
      </c>
      <c r="C473" s="32">
        <v>1</v>
      </c>
      <c r="D473" s="32">
        <v>14</v>
      </c>
      <c r="E473" s="32">
        <v>11</v>
      </c>
      <c r="F473" s="32">
        <v>0</v>
      </c>
      <c r="G473" s="32">
        <v>26</v>
      </c>
    </row>
    <row r="474" spans="1:7">
      <c r="A474" s="364"/>
      <c r="B474" s="25" t="s">
        <v>1213</v>
      </c>
      <c r="C474" s="32">
        <v>1</v>
      </c>
      <c r="D474" s="32">
        <v>14</v>
      </c>
      <c r="E474" s="32">
        <v>13</v>
      </c>
      <c r="F474" s="32">
        <v>1</v>
      </c>
      <c r="G474" s="32">
        <v>29</v>
      </c>
    </row>
    <row r="475" spans="1:7">
      <c r="A475" s="364"/>
      <c r="B475" s="25" t="s">
        <v>1214</v>
      </c>
      <c r="C475" s="32">
        <v>2</v>
      </c>
      <c r="D475" s="32">
        <v>15</v>
      </c>
      <c r="E475" s="32">
        <v>7</v>
      </c>
      <c r="F475" s="32">
        <v>0</v>
      </c>
      <c r="G475" s="32">
        <v>24</v>
      </c>
    </row>
    <row r="476" spans="1:7">
      <c r="A476" s="364"/>
      <c r="B476" s="25" t="s">
        <v>1217</v>
      </c>
      <c r="C476" s="32">
        <v>3</v>
      </c>
      <c r="D476" s="32">
        <v>9</v>
      </c>
      <c r="E476" s="32">
        <v>10</v>
      </c>
      <c r="F476" s="32">
        <v>0</v>
      </c>
      <c r="G476" s="32">
        <v>22</v>
      </c>
    </row>
    <row r="477" spans="1:7">
      <c r="A477" s="364"/>
      <c r="B477" s="25" t="s">
        <v>1221</v>
      </c>
      <c r="C477" s="32">
        <v>1</v>
      </c>
      <c r="D477" s="32">
        <v>9</v>
      </c>
      <c r="E477" s="32">
        <v>10</v>
      </c>
      <c r="F477" s="32">
        <v>0</v>
      </c>
      <c r="G477" s="32">
        <v>20</v>
      </c>
    </row>
    <row r="478" spans="1:7">
      <c r="A478" s="364"/>
      <c r="B478" s="25" t="s">
        <v>1224</v>
      </c>
      <c r="C478" s="32">
        <v>2</v>
      </c>
      <c r="D478" s="32">
        <v>16</v>
      </c>
      <c r="E478" s="32">
        <v>6</v>
      </c>
      <c r="F478" s="32">
        <v>2</v>
      </c>
      <c r="G478" s="32">
        <v>26</v>
      </c>
    </row>
    <row r="479" spans="1:7">
      <c r="A479" s="364"/>
      <c r="B479" s="25" t="s">
        <v>1228</v>
      </c>
      <c r="C479" s="32">
        <v>2</v>
      </c>
      <c r="D479" s="32">
        <v>12</v>
      </c>
      <c r="E479" s="32">
        <v>16</v>
      </c>
      <c r="F479" s="32">
        <v>2</v>
      </c>
      <c r="G479" s="32">
        <v>32</v>
      </c>
    </row>
    <row r="480" spans="1:7">
      <c r="A480" s="364"/>
      <c r="B480" s="377" t="s">
        <v>1231</v>
      </c>
      <c r="C480" s="32">
        <v>3</v>
      </c>
      <c r="D480" s="32">
        <v>15</v>
      </c>
      <c r="E480" s="32">
        <v>6</v>
      </c>
      <c r="F480" s="32">
        <v>1</v>
      </c>
      <c r="G480" s="32">
        <v>25</v>
      </c>
    </row>
    <row r="481" spans="1:7">
      <c r="A481" s="364"/>
      <c r="B481" s="377" t="s">
        <v>1234</v>
      </c>
      <c r="C481" s="32">
        <v>0</v>
      </c>
      <c r="D481" s="32">
        <v>13</v>
      </c>
      <c r="E481" s="32">
        <v>8</v>
      </c>
      <c r="F481" s="32">
        <v>0</v>
      </c>
      <c r="G481" s="32">
        <v>21</v>
      </c>
    </row>
    <row r="482" spans="1:7">
      <c r="A482" s="364"/>
      <c r="B482" s="377" t="s">
        <v>1238</v>
      </c>
      <c r="C482" s="32">
        <v>3</v>
      </c>
      <c r="D482" s="32">
        <v>17</v>
      </c>
      <c r="E482" s="32">
        <v>2</v>
      </c>
      <c r="F482" s="32">
        <v>0</v>
      </c>
      <c r="G482" s="32">
        <v>22</v>
      </c>
    </row>
    <row r="483" spans="1:7">
      <c r="A483" s="364"/>
      <c r="B483" s="377" t="s">
        <v>1241</v>
      </c>
      <c r="C483" s="32">
        <v>0</v>
      </c>
      <c r="D483" s="32">
        <v>19</v>
      </c>
      <c r="E483" s="32">
        <v>18</v>
      </c>
      <c r="F483" s="32">
        <v>0</v>
      </c>
      <c r="G483" s="32">
        <v>37</v>
      </c>
    </row>
    <row r="484" spans="1:7">
      <c r="A484" s="364"/>
      <c r="B484" s="377" t="s">
        <v>1244</v>
      </c>
      <c r="C484" s="32">
        <v>0</v>
      </c>
      <c r="D484" s="32">
        <v>28</v>
      </c>
      <c r="E484" s="32">
        <v>16</v>
      </c>
      <c r="F484" s="32">
        <v>0</v>
      </c>
      <c r="G484" s="32">
        <v>44</v>
      </c>
    </row>
    <row r="485" spans="1:7">
      <c r="A485" s="364"/>
      <c r="B485" s="377" t="s">
        <v>1247</v>
      </c>
      <c r="C485" s="32">
        <v>2</v>
      </c>
      <c r="D485" s="32">
        <v>22</v>
      </c>
      <c r="E485" s="32">
        <v>12</v>
      </c>
      <c r="F485" s="32">
        <v>1</v>
      </c>
      <c r="G485" s="32">
        <v>37</v>
      </c>
    </row>
    <row r="486" spans="1:7">
      <c r="A486" s="364"/>
      <c r="B486" s="377" t="s">
        <v>1249</v>
      </c>
      <c r="C486" s="32">
        <v>4</v>
      </c>
      <c r="D486" s="32">
        <v>11</v>
      </c>
      <c r="E486" s="32">
        <v>8</v>
      </c>
      <c r="F486" s="32">
        <v>0</v>
      </c>
      <c r="G486" s="32">
        <v>23</v>
      </c>
    </row>
    <row r="487" spans="1:7">
      <c r="A487" s="364"/>
      <c r="B487" s="377" t="s">
        <v>1253</v>
      </c>
      <c r="C487" s="32">
        <f>$C$88</f>
        <v>2</v>
      </c>
      <c r="D487" s="32">
        <f>$D$88</f>
        <v>17</v>
      </c>
      <c r="E487" s="32">
        <f>$E$88</f>
        <v>13</v>
      </c>
      <c r="F487" s="32">
        <f>$F$88</f>
        <v>1</v>
      </c>
      <c r="G487" s="32">
        <f>$G$88</f>
        <v>33</v>
      </c>
    </row>
    <row r="488" spans="1:7">
      <c r="A488" s="16"/>
      <c r="E488" s="14" t="s">
        <v>593</v>
      </c>
    </row>
    <row r="489" spans="1:7">
      <c r="B489" s="33" t="s">
        <v>511</v>
      </c>
      <c r="C489" s="34">
        <f>SUM(C487-C486)/C486</f>
        <v>-0.5</v>
      </c>
      <c r="D489" s="34">
        <f t="shared" ref="D489:G489" si="1">SUM(D487-D486)/D486</f>
        <v>0.54545454545454541</v>
      </c>
      <c r="E489" s="34">
        <f t="shared" si="1"/>
        <v>0.625</v>
      </c>
      <c r="F489" s="34" t="e">
        <f t="shared" si="1"/>
        <v>#DIV/0!</v>
      </c>
      <c r="G489" s="34">
        <f t="shared" si="1"/>
        <v>0.43478260869565216</v>
      </c>
    </row>
    <row r="490" spans="1:7">
      <c r="B490" s="33" t="s">
        <v>512</v>
      </c>
      <c r="C490" s="34" t="e">
        <f>SUM(C487-C484)/C484</f>
        <v>#DIV/0!</v>
      </c>
      <c r="D490" s="34">
        <f t="shared" ref="D490:G490" si="2">SUM(D487-D484)/D484</f>
        <v>-0.39285714285714285</v>
      </c>
      <c r="E490" s="34">
        <f t="shared" si="2"/>
        <v>-0.1875</v>
      </c>
      <c r="F490" s="34" t="e">
        <f t="shared" si="2"/>
        <v>#DIV/0!</v>
      </c>
      <c r="G490" s="34">
        <f t="shared" si="2"/>
        <v>-0.25</v>
      </c>
    </row>
    <row r="493" spans="1:7" ht="34.5">
      <c r="A493" s="24" t="s">
        <v>162</v>
      </c>
      <c r="B493" s="25" t="s">
        <v>186</v>
      </c>
      <c r="C493" s="98" t="s">
        <v>1068</v>
      </c>
      <c r="D493" s="26" t="s">
        <v>1069</v>
      </c>
      <c r="E493" s="26" t="s">
        <v>1070</v>
      </c>
      <c r="F493" s="26" t="s">
        <v>1071</v>
      </c>
      <c r="G493" s="26" t="s">
        <v>160</v>
      </c>
    </row>
    <row r="494" spans="1:7">
      <c r="B494" s="25" t="s">
        <v>214</v>
      </c>
      <c r="C494" s="32">
        <v>0</v>
      </c>
      <c r="D494" s="32">
        <v>12</v>
      </c>
      <c r="E494" s="32">
        <v>26</v>
      </c>
      <c r="F494" s="32">
        <v>1</v>
      </c>
      <c r="G494" s="32">
        <v>39</v>
      </c>
    </row>
    <row r="495" spans="1:7">
      <c r="B495" s="25" t="s">
        <v>215</v>
      </c>
      <c r="C495" s="32">
        <v>0</v>
      </c>
      <c r="D495" s="32">
        <v>18</v>
      </c>
      <c r="E495" s="32">
        <v>26</v>
      </c>
      <c r="F495" s="32">
        <v>2</v>
      </c>
      <c r="G495" s="32">
        <v>46</v>
      </c>
    </row>
    <row r="496" spans="1:7">
      <c r="B496" s="25" t="s">
        <v>216</v>
      </c>
      <c r="C496" s="32">
        <v>0</v>
      </c>
      <c r="D496" s="32">
        <v>13</v>
      </c>
      <c r="E496" s="32">
        <v>22</v>
      </c>
      <c r="F496" s="32">
        <v>4</v>
      </c>
      <c r="G496" s="32">
        <v>39</v>
      </c>
    </row>
    <row r="497" spans="2:12">
      <c r="B497" s="25" t="s">
        <v>217</v>
      </c>
      <c r="C497" s="32">
        <v>0</v>
      </c>
      <c r="D497" s="32">
        <v>9</v>
      </c>
      <c r="E497" s="32">
        <v>25</v>
      </c>
      <c r="F497" s="32">
        <v>3</v>
      </c>
      <c r="G497" s="32">
        <v>37</v>
      </c>
    </row>
    <row r="498" spans="2:12">
      <c r="B498" s="25" t="s">
        <v>218</v>
      </c>
      <c r="C498" s="32">
        <v>0</v>
      </c>
      <c r="D498" s="32">
        <v>5</v>
      </c>
      <c r="E498" s="32">
        <v>33</v>
      </c>
      <c r="F498" s="32">
        <v>1</v>
      </c>
      <c r="G498" s="32">
        <v>39</v>
      </c>
    </row>
    <row r="499" spans="2:12">
      <c r="B499" s="25" t="s">
        <v>219</v>
      </c>
      <c r="C499" s="32">
        <v>0</v>
      </c>
      <c r="D499" s="32">
        <v>4</v>
      </c>
      <c r="E499" s="32">
        <v>23</v>
      </c>
      <c r="F499" s="32">
        <v>0</v>
      </c>
      <c r="G499" s="32">
        <v>27</v>
      </c>
    </row>
    <row r="500" spans="2:12">
      <c r="B500" s="25" t="s">
        <v>220</v>
      </c>
      <c r="C500" s="32">
        <v>0</v>
      </c>
      <c r="D500" s="32">
        <v>11</v>
      </c>
      <c r="E500" s="32">
        <v>30</v>
      </c>
      <c r="F500" s="32">
        <v>3</v>
      </c>
      <c r="G500" s="32">
        <v>44</v>
      </c>
    </row>
    <row r="501" spans="2:12">
      <c r="B501" s="25" t="s">
        <v>221</v>
      </c>
      <c r="C501" s="32">
        <v>0</v>
      </c>
      <c r="D501" s="32">
        <v>12</v>
      </c>
      <c r="E501" s="32">
        <v>23</v>
      </c>
      <c r="F501" s="32">
        <v>3</v>
      </c>
      <c r="G501" s="32">
        <v>38</v>
      </c>
    </row>
    <row r="502" spans="2:12">
      <c r="B502" s="25" t="s">
        <v>222</v>
      </c>
      <c r="C502" s="32">
        <v>0</v>
      </c>
      <c r="D502" s="32">
        <v>11</v>
      </c>
      <c r="E502" s="32">
        <v>19</v>
      </c>
      <c r="F502" s="32">
        <v>0</v>
      </c>
      <c r="G502" s="32">
        <v>30</v>
      </c>
    </row>
    <row r="503" spans="2:12">
      <c r="B503" s="25" t="s">
        <v>223</v>
      </c>
      <c r="C503" s="32">
        <v>0</v>
      </c>
      <c r="D503" s="32">
        <v>12</v>
      </c>
      <c r="E503" s="32">
        <v>19</v>
      </c>
      <c r="F503" s="32">
        <v>1</v>
      </c>
      <c r="G503" s="32">
        <v>32</v>
      </c>
    </row>
    <row r="504" spans="2:12">
      <c r="B504" s="25" t="s">
        <v>224</v>
      </c>
      <c r="C504" s="32">
        <v>0</v>
      </c>
      <c r="D504" s="32">
        <v>11</v>
      </c>
      <c r="E504" s="32">
        <v>28</v>
      </c>
      <c r="F504" s="32">
        <v>2</v>
      </c>
      <c r="G504" s="32">
        <v>41</v>
      </c>
    </row>
    <row r="505" spans="2:12">
      <c r="B505" s="25" t="s">
        <v>225</v>
      </c>
      <c r="C505" s="32">
        <v>0</v>
      </c>
      <c r="D505" s="32">
        <v>6</v>
      </c>
      <c r="E505" s="32">
        <v>24</v>
      </c>
      <c r="F505" s="32">
        <v>2</v>
      </c>
      <c r="G505" s="32">
        <v>32</v>
      </c>
    </row>
    <row r="506" spans="2:12">
      <c r="B506" s="25" t="s">
        <v>226</v>
      </c>
      <c r="C506" s="32">
        <v>0</v>
      </c>
      <c r="D506" s="32">
        <v>8</v>
      </c>
      <c r="E506" s="32">
        <v>18</v>
      </c>
      <c r="F506" s="32">
        <v>2</v>
      </c>
      <c r="G506" s="32">
        <v>28</v>
      </c>
    </row>
    <row r="507" spans="2:12">
      <c r="B507" s="25" t="s">
        <v>227</v>
      </c>
      <c r="C507" s="32">
        <v>0</v>
      </c>
      <c r="D507" s="32">
        <v>15</v>
      </c>
      <c r="E507" s="32">
        <v>20</v>
      </c>
      <c r="F507" s="32">
        <v>0</v>
      </c>
      <c r="G507" s="32">
        <v>35</v>
      </c>
    </row>
    <row r="508" spans="2:12">
      <c r="B508" s="25" t="s">
        <v>228</v>
      </c>
      <c r="C508" s="32">
        <v>0</v>
      </c>
      <c r="D508" s="32">
        <v>11</v>
      </c>
      <c r="E508" s="32">
        <v>27</v>
      </c>
      <c r="F508" s="32">
        <v>1</v>
      </c>
      <c r="G508" s="32">
        <v>39</v>
      </c>
      <c r="H508" s="27"/>
      <c r="I508" s="28"/>
      <c r="J508" s="28"/>
      <c r="K508" s="28"/>
      <c r="L508" s="29"/>
    </row>
    <row r="509" spans="2:12">
      <c r="B509" s="25" t="s">
        <v>229</v>
      </c>
      <c r="C509" s="32">
        <v>0</v>
      </c>
      <c r="D509" s="32">
        <v>12</v>
      </c>
      <c r="E509" s="32">
        <v>20</v>
      </c>
      <c r="F509" s="32">
        <v>4</v>
      </c>
      <c r="G509" s="32">
        <v>36</v>
      </c>
      <c r="H509" s="27"/>
      <c r="I509" s="28"/>
      <c r="J509" s="28"/>
      <c r="K509" s="28"/>
      <c r="L509" s="29"/>
    </row>
    <row r="510" spans="2:12">
      <c r="B510" s="25" t="s">
        <v>230</v>
      </c>
      <c r="C510" s="32">
        <v>0</v>
      </c>
      <c r="D510" s="32">
        <v>16</v>
      </c>
      <c r="E510" s="32">
        <v>24</v>
      </c>
      <c r="F510" s="32">
        <v>3</v>
      </c>
      <c r="G510" s="32">
        <v>43</v>
      </c>
      <c r="H510" s="27"/>
      <c r="I510" s="28"/>
      <c r="J510" s="28"/>
      <c r="K510" s="28"/>
      <c r="L510" s="29"/>
    </row>
    <row r="511" spans="2:12">
      <c r="B511" s="25" t="s">
        <v>231</v>
      </c>
      <c r="C511" s="32">
        <v>0</v>
      </c>
      <c r="D511" s="32">
        <v>7</v>
      </c>
      <c r="E511" s="32">
        <v>24</v>
      </c>
      <c r="F511" s="32">
        <v>0</v>
      </c>
      <c r="G511" s="32">
        <v>31</v>
      </c>
      <c r="H511" s="27"/>
      <c r="I511" s="28"/>
      <c r="J511" s="28"/>
      <c r="K511" s="28"/>
      <c r="L511" s="29"/>
    </row>
    <row r="512" spans="2:12">
      <c r="B512" s="25" t="s">
        <v>232</v>
      </c>
      <c r="C512" s="32">
        <v>0</v>
      </c>
      <c r="D512" s="32">
        <v>6</v>
      </c>
      <c r="E512" s="32">
        <v>41</v>
      </c>
      <c r="F512" s="32">
        <v>4</v>
      </c>
      <c r="G512" s="32">
        <v>51</v>
      </c>
      <c r="H512" s="27"/>
      <c r="I512" s="28"/>
      <c r="J512" s="28"/>
      <c r="K512" s="28"/>
      <c r="L512" s="29"/>
    </row>
    <row r="513" spans="2:12">
      <c r="B513" s="25" t="s">
        <v>233</v>
      </c>
      <c r="C513" s="32">
        <v>0</v>
      </c>
      <c r="D513" s="32">
        <v>8</v>
      </c>
      <c r="E513" s="32">
        <v>26</v>
      </c>
      <c r="F513" s="32">
        <v>3</v>
      </c>
      <c r="G513" s="32">
        <v>37</v>
      </c>
      <c r="H513" s="27"/>
      <c r="I513" s="28"/>
      <c r="J513" s="28"/>
      <c r="K513" s="28"/>
      <c r="L513" s="29"/>
    </row>
    <row r="514" spans="2:12">
      <c r="B514" s="25" t="s">
        <v>234</v>
      </c>
      <c r="C514" s="32">
        <v>0</v>
      </c>
      <c r="D514" s="32">
        <v>7</v>
      </c>
      <c r="E514" s="32">
        <v>25</v>
      </c>
      <c r="F514" s="32">
        <v>4</v>
      </c>
      <c r="G514" s="32">
        <v>36</v>
      </c>
      <c r="H514" s="27"/>
      <c r="I514" s="28"/>
      <c r="J514" s="28"/>
      <c r="K514" s="28"/>
      <c r="L514" s="29"/>
    </row>
    <row r="515" spans="2:12">
      <c r="B515" s="25" t="s">
        <v>236</v>
      </c>
      <c r="C515" s="32">
        <v>0</v>
      </c>
      <c r="D515" s="32">
        <v>9</v>
      </c>
      <c r="E515" s="32">
        <v>22</v>
      </c>
      <c r="F515" s="32">
        <v>1</v>
      </c>
      <c r="G515" s="32">
        <v>32</v>
      </c>
      <c r="H515" s="27"/>
      <c r="I515" s="28"/>
      <c r="J515" s="28"/>
      <c r="K515" s="28"/>
      <c r="L515" s="29"/>
    </row>
    <row r="516" spans="2:12">
      <c r="B516" s="25" t="s">
        <v>237</v>
      </c>
      <c r="C516" s="32">
        <v>0</v>
      </c>
      <c r="D516" s="32">
        <v>10</v>
      </c>
      <c r="E516" s="32">
        <v>26</v>
      </c>
      <c r="F516" s="32">
        <v>1</v>
      </c>
      <c r="G516" s="32">
        <v>37</v>
      </c>
      <c r="H516" s="27"/>
      <c r="I516" s="28"/>
      <c r="J516" s="28"/>
      <c r="K516" s="28"/>
      <c r="L516" s="29"/>
    </row>
    <row r="517" spans="2:12">
      <c r="B517" s="25" t="s">
        <v>239</v>
      </c>
      <c r="C517" s="32">
        <v>0</v>
      </c>
      <c r="D517" s="32">
        <v>4</v>
      </c>
      <c r="E517" s="32">
        <v>12</v>
      </c>
      <c r="F517" s="32">
        <v>1</v>
      </c>
      <c r="G517" s="32">
        <v>17</v>
      </c>
      <c r="H517" s="27"/>
      <c r="I517" s="28"/>
      <c r="J517" s="28"/>
      <c r="K517" s="28"/>
      <c r="L517" s="29"/>
    </row>
    <row r="518" spans="2:12">
      <c r="B518" s="25" t="s">
        <v>240</v>
      </c>
      <c r="C518" s="32">
        <v>0</v>
      </c>
      <c r="D518" s="32">
        <v>7</v>
      </c>
      <c r="E518" s="32">
        <v>13</v>
      </c>
      <c r="F518" s="32">
        <v>1</v>
      </c>
      <c r="G518" s="32">
        <v>21</v>
      </c>
      <c r="H518" s="27"/>
      <c r="I518" s="28"/>
      <c r="J518" s="28"/>
      <c r="K518" s="28"/>
      <c r="L518" s="29"/>
    </row>
    <row r="519" spans="2:12">
      <c r="B519" s="25" t="s">
        <v>241</v>
      </c>
      <c r="C519" s="32">
        <v>0</v>
      </c>
      <c r="D519" s="32">
        <v>8</v>
      </c>
      <c r="E519" s="32">
        <v>15</v>
      </c>
      <c r="F519" s="32">
        <v>1</v>
      </c>
      <c r="G519" s="32">
        <v>24</v>
      </c>
      <c r="H519" s="27"/>
      <c r="I519" s="28"/>
      <c r="J519" s="28"/>
      <c r="K519" s="28"/>
      <c r="L519" s="29"/>
    </row>
    <row r="520" spans="2:12">
      <c r="B520" s="25" t="s">
        <v>242</v>
      </c>
      <c r="C520" s="32">
        <v>0</v>
      </c>
      <c r="D520" s="32">
        <v>13</v>
      </c>
      <c r="E520" s="32">
        <v>14</v>
      </c>
      <c r="F520" s="32">
        <v>1</v>
      </c>
      <c r="G520" s="32">
        <v>28</v>
      </c>
      <c r="H520" s="27"/>
      <c r="I520" s="28"/>
      <c r="J520" s="28"/>
      <c r="K520" s="28"/>
      <c r="L520" s="29"/>
    </row>
    <row r="521" spans="2:12">
      <c r="B521" s="25" t="s">
        <v>243</v>
      </c>
      <c r="C521" s="32">
        <v>0</v>
      </c>
      <c r="D521" s="32">
        <v>13</v>
      </c>
      <c r="E521" s="32">
        <v>29</v>
      </c>
      <c r="F521" s="32">
        <v>1</v>
      </c>
      <c r="G521" s="32">
        <v>43</v>
      </c>
      <c r="H521" s="27"/>
      <c r="I521" s="28"/>
      <c r="J521" s="28"/>
      <c r="K521" s="28"/>
      <c r="L521" s="29"/>
    </row>
    <row r="522" spans="2:12">
      <c r="B522" s="25" t="s">
        <v>244</v>
      </c>
      <c r="C522" s="32">
        <v>0</v>
      </c>
      <c r="D522" s="32">
        <v>10</v>
      </c>
      <c r="E522" s="32">
        <v>20</v>
      </c>
      <c r="F522" s="32">
        <v>1</v>
      </c>
      <c r="G522" s="32">
        <v>31</v>
      </c>
      <c r="H522" s="27"/>
      <c r="I522" s="28"/>
      <c r="J522" s="28"/>
      <c r="K522" s="28"/>
      <c r="L522" s="29"/>
    </row>
    <row r="523" spans="2:12">
      <c r="B523" s="25" t="s">
        <v>245</v>
      </c>
      <c r="C523" s="32">
        <v>0</v>
      </c>
      <c r="D523" s="32">
        <v>0</v>
      </c>
      <c r="E523" s="32">
        <v>0</v>
      </c>
      <c r="F523" s="32">
        <v>0</v>
      </c>
      <c r="G523" s="32">
        <v>0</v>
      </c>
      <c r="H523" s="27"/>
      <c r="I523" s="28"/>
      <c r="J523" s="28"/>
      <c r="K523" s="28"/>
      <c r="L523" s="29"/>
    </row>
    <row r="524" spans="2:12">
      <c r="B524" s="25" t="s">
        <v>246</v>
      </c>
      <c r="C524" s="32">
        <v>0</v>
      </c>
      <c r="D524" s="32">
        <v>23</v>
      </c>
      <c r="E524" s="32">
        <v>28</v>
      </c>
      <c r="F524" s="32">
        <v>1</v>
      </c>
      <c r="G524" s="32">
        <v>52</v>
      </c>
      <c r="H524" s="27"/>
      <c r="I524" s="28"/>
      <c r="J524" s="28"/>
      <c r="K524" s="28"/>
      <c r="L524" s="29"/>
    </row>
    <row r="525" spans="2:12">
      <c r="B525" s="25" t="s">
        <v>247</v>
      </c>
      <c r="C525" s="32">
        <v>0</v>
      </c>
      <c r="D525" s="32">
        <v>21</v>
      </c>
      <c r="E525" s="32">
        <v>23</v>
      </c>
      <c r="F525" s="32">
        <v>1</v>
      </c>
      <c r="G525" s="32">
        <v>45</v>
      </c>
      <c r="H525" s="27"/>
      <c r="I525" s="28"/>
      <c r="J525" s="28"/>
      <c r="K525" s="28"/>
      <c r="L525" s="29"/>
    </row>
    <row r="526" spans="2:12">
      <c r="B526" s="25" t="s">
        <v>248</v>
      </c>
      <c r="C526" s="32">
        <v>0</v>
      </c>
      <c r="D526" s="32">
        <v>13</v>
      </c>
      <c r="E526" s="32">
        <v>24</v>
      </c>
      <c r="F526" s="32">
        <v>0</v>
      </c>
      <c r="G526" s="32">
        <v>37</v>
      </c>
      <c r="H526" s="27"/>
      <c r="I526" s="28"/>
      <c r="J526" s="28"/>
      <c r="K526" s="28"/>
      <c r="L526" s="29"/>
    </row>
    <row r="527" spans="2:12">
      <c r="B527" s="25" t="s">
        <v>249</v>
      </c>
      <c r="C527" s="32">
        <v>0</v>
      </c>
      <c r="D527" s="32">
        <v>16</v>
      </c>
      <c r="E527" s="32">
        <v>23</v>
      </c>
      <c r="F527" s="32">
        <v>3</v>
      </c>
      <c r="G527" s="32">
        <v>42</v>
      </c>
      <c r="H527" s="27"/>
      <c r="I527" s="28"/>
      <c r="J527" s="28"/>
      <c r="K527" s="28"/>
      <c r="L527" s="29"/>
    </row>
    <row r="528" spans="2:12">
      <c r="B528" s="25" t="s">
        <v>250</v>
      </c>
      <c r="C528" s="32">
        <v>0</v>
      </c>
      <c r="D528" s="32">
        <v>8</v>
      </c>
      <c r="E528" s="32">
        <v>13</v>
      </c>
      <c r="F528" s="32">
        <v>1</v>
      </c>
      <c r="G528" s="32">
        <v>22</v>
      </c>
      <c r="H528" s="27"/>
      <c r="I528" s="28"/>
      <c r="J528" s="28"/>
      <c r="K528" s="28"/>
      <c r="L528" s="29"/>
    </row>
    <row r="529" spans="1:12">
      <c r="B529" s="25" t="s">
        <v>251</v>
      </c>
      <c r="C529" s="32">
        <v>0</v>
      </c>
      <c r="D529" s="32">
        <v>13</v>
      </c>
      <c r="E529" s="32">
        <v>16</v>
      </c>
      <c r="F529" s="32">
        <v>2</v>
      </c>
      <c r="G529" s="32">
        <v>31</v>
      </c>
      <c r="H529" s="27"/>
      <c r="I529" s="28"/>
      <c r="J529" s="28"/>
      <c r="K529" s="28"/>
      <c r="L529" s="29"/>
    </row>
    <row r="530" spans="1:12">
      <c r="B530" s="25" t="s">
        <v>252</v>
      </c>
      <c r="C530" s="32">
        <v>0</v>
      </c>
      <c r="D530" s="32">
        <v>12</v>
      </c>
      <c r="E530" s="32">
        <v>19</v>
      </c>
      <c r="F530" s="32">
        <v>2</v>
      </c>
      <c r="G530" s="32">
        <v>33</v>
      </c>
      <c r="H530" s="27"/>
      <c r="I530" s="28"/>
      <c r="J530" s="28"/>
      <c r="K530" s="28"/>
      <c r="L530" s="29"/>
    </row>
    <row r="531" spans="1:12">
      <c r="B531" s="25" t="s">
        <v>253</v>
      </c>
      <c r="C531" s="32">
        <v>0</v>
      </c>
      <c r="D531" s="32">
        <v>9</v>
      </c>
      <c r="E531" s="32">
        <v>17</v>
      </c>
      <c r="F531" s="32">
        <v>2</v>
      </c>
      <c r="G531" s="32">
        <v>28</v>
      </c>
      <c r="H531" s="27"/>
      <c r="I531" s="28"/>
      <c r="J531" s="28"/>
      <c r="K531" s="28"/>
      <c r="L531" s="29"/>
    </row>
    <row r="532" spans="1:12">
      <c r="B532" s="25" t="s">
        <v>254</v>
      </c>
      <c r="C532" s="32">
        <v>0</v>
      </c>
      <c r="D532" s="32">
        <v>11</v>
      </c>
      <c r="E532" s="32">
        <v>19</v>
      </c>
      <c r="F532" s="32">
        <v>2</v>
      </c>
      <c r="G532" s="32">
        <v>32</v>
      </c>
      <c r="H532" s="27"/>
      <c r="I532" s="28"/>
      <c r="J532" s="28"/>
      <c r="K532" s="28"/>
      <c r="L532" s="29"/>
    </row>
    <row r="533" spans="1:12">
      <c r="B533" s="25" t="s">
        <v>255</v>
      </c>
      <c r="C533" s="32">
        <v>0</v>
      </c>
      <c r="D533" s="32">
        <v>25</v>
      </c>
      <c r="E533" s="32">
        <v>26</v>
      </c>
      <c r="F533" s="32">
        <v>2</v>
      </c>
      <c r="G533" s="32">
        <v>53</v>
      </c>
      <c r="H533" s="27"/>
      <c r="I533" s="28"/>
      <c r="J533" s="28"/>
      <c r="K533" s="28"/>
      <c r="L533" s="29"/>
    </row>
    <row r="534" spans="1:12">
      <c r="B534" s="25" t="s">
        <v>256</v>
      </c>
      <c r="C534" s="32">
        <v>0</v>
      </c>
      <c r="D534" s="32">
        <v>23</v>
      </c>
      <c r="E534" s="32">
        <v>21</v>
      </c>
      <c r="F534" s="32">
        <v>3</v>
      </c>
      <c r="G534" s="32">
        <v>47</v>
      </c>
      <c r="H534" s="27"/>
      <c r="I534" s="28"/>
      <c r="J534" s="28"/>
      <c r="K534" s="28"/>
      <c r="L534" s="29"/>
    </row>
    <row r="535" spans="1:12">
      <c r="B535" s="25" t="s">
        <v>257</v>
      </c>
      <c r="C535" s="32">
        <v>0</v>
      </c>
      <c r="D535" s="32">
        <v>39</v>
      </c>
      <c r="E535" s="32">
        <v>46</v>
      </c>
      <c r="F535" s="32">
        <v>2</v>
      </c>
      <c r="G535" s="32">
        <v>87</v>
      </c>
      <c r="H535" s="27"/>
      <c r="I535" s="28"/>
      <c r="J535" s="28"/>
      <c r="K535" s="28"/>
      <c r="L535" s="29"/>
    </row>
    <row r="536" spans="1:12">
      <c r="B536" s="25" t="s">
        <v>258</v>
      </c>
      <c r="C536" s="32">
        <v>0</v>
      </c>
      <c r="D536" s="32">
        <v>22</v>
      </c>
      <c r="E536" s="32">
        <v>23</v>
      </c>
      <c r="F536" s="32">
        <v>1</v>
      </c>
      <c r="G536" s="32">
        <v>46</v>
      </c>
      <c r="H536" s="27"/>
      <c r="I536" s="28"/>
      <c r="J536" s="28"/>
      <c r="K536" s="28"/>
      <c r="L536" s="29"/>
    </row>
    <row r="537" spans="1:12">
      <c r="B537" s="25" t="s">
        <v>259</v>
      </c>
      <c r="C537" s="32">
        <v>0</v>
      </c>
      <c r="D537" s="32">
        <v>0</v>
      </c>
      <c r="E537" s="32">
        <v>0</v>
      </c>
      <c r="F537" s="32">
        <v>0</v>
      </c>
      <c r="G537" s="32">
        <v>0</v>
      </c>
      <c r="H537" s="27"/>
      <c r="I537" s="28"/>
      <c r="J537" s="28"/>
      <c r="K537" s="28"/>
      <c r="L537" s="29"/>
    </row>
    <row r="538" spans="1:12">
      <c r="B538" s="25" t="s">
        <v>260</v>
      </c>
      <c r="C538" s="32">
        <v>0</v>
      </c>
      <c r="D538" s="32">
        <v>19</v>
      </c>
      <c r="E538" s="32">
        <v>38</v>
      </c>
      <c r="F538" s="32">
        <v>3</v>
      </c>
      <c r="G538" s="32">
        <v>60</v>
      </c>
      <c r="H538" s="27"/>
      <c r="I538" s="28"/>
      <c r="J538" s="28"/>
      <c r="K538" s="28"/>
      <c r="L538" s="29"/>
    </row>
    <row r="539" spans="1:12">
      <c r="B539" s="25" t="s">
        <v>261</v>
      </c>
      <c r="C539" s="32">
        <v>0</v>
      </c>
      <c r="D539" s="32">
        <v>11</v>
      </c>
      <c r="E539" s="32">
        <v>22</v>
      </c>
      <c r="F539" s="32">
        <v>2</v>
      </c>
      <c r="G539" s="32">
        <v>35</v>
      </c>
      <c r="H539" s="27"/>
      <c r="I539" s="28"/>
      <c r="J539" s="28"/>
      <c r="K539" s="28"/>
      <c r="L539" s="29"/>
    </row>
    <row r="540" spans="1:12">
      <c r="A540" s="30"/>
      <c r="B540" s="25" t="s">
        <v>262</v>
      </c>
      <c r="C540" s="32">
        <v>0</v>
      </c>
      <c r="D540" s="32">
        <v>23</v>
      </c>
      <c r="E540" s="32">
        <v>39</v>
      </c>
      <c r="F540" s="32">
        <v>1</v>
      </c>
      <c r="G540" s="32">
        <v>63</v>
      </c>
      <c r="H540" s="27"/>
      <c r="I540" s="28"/>
      <c r="J540" s="28"/>
      <c r="K540" s="28"/>
      <c r="L540" s="29"/>
    </row>
    <row r="541" spans="1:12">
      <c r="A541" s="30"/>
      <c r="B541" s="25" t="s">
        <v>263</v>
      </c>
      <c r="C541" s="32">
        <v>0</v>
      </c>
      <c r="D541" s="32">
        <v>13</v>
      </c>
      <c r="E541" s="32">
        <v>49</v>
      </c>
      <c r="F541" s="32">
        <v>2</v>
      </c>
      <c r="G541" s="32">
        <v>64</v>
      </c>
      <c r="H541" s="27"/>
      <c r="I541" s="28"/>
      <c r="J541" s="28"/>
      <c r="K541" s="28"/>
      <c r="L541" s="29"/>
    </row>
    <row r="542" spans="1:12">
      <c r="A542" s="30"/>
      <c r="B542" s="25" t="s">
        <v>264</v>
      </c>
      <c r="C542" s="32">
        <v>0</v>
      </c>
      <c r="D542" s="32">
        <v>8</v>
      </c>
      <c r="E542" s="32">
        <v>33</v>
      </c>
      <c r="F542" s="32">
        <v>2</v>
      </c>
      <c r="G542" s="32">
        <v>43</v>
      </c>
      <c r="H542" s="27"/>
      <c r="I542" s="28"/>
      <c r="J542" s="28"/>
      <c r="K542" s="28"/>
      <c r="L542" s="29"/>
    </row>
    <row r="543" spans="1:12">
      <c r="A543" s="30"/>
      <c r="B543" s="25" t="s">
        <v>265</v>
      </c>
      <c r="C543" s="32">
        <v>0</v>
      </c>
      <c r="D543" s="32">
        <v>21</v>
      </c>
      <c r="E543" s="32">
        <v>24</v>
      </c>
      <c r="F543" s="32">
        <v>1</v>
      </c>
      <c r="G543" s="32">
        <v>46</v>
      </c>
      <c r="H543" s="27"/>
      <c r="I543" s="28"/>
      <c r="J543" s="28"/>
      <c r="K543" s="28"/>
      <c r="L543" s="29"/>
    </row>
    <row r="544" spans="1:12">
      <c r="A544" s="30"/>
      <c r="B544" s="25" t="s">
        <v>266</v>
      </c>
      <c r="C544" s="32">
        <v>0</v>
      </c>
      <c r="D544" s="32">
        <v>25</v>
      </c>
      <c r="E544" s="32">
        <v>33</v>
      </c>
      <c r="F544" s="32">
        <v>1</v>
      </c>
      <c r="G544" s="32">
        <v>59</v>
      </c>
      <c r="H544" s="27"/>
      <c r="I544" s="28"/>
      <c r="J544" s="28"/>
      <c r="K544" s="28"/>
      <c r="L544" s="29"/>
    </row>
    <row r="545" spans="1:12">
      <c r="A545" s="30"/>
      <c r="B545" s="25" t="s">
        <v>267</v>
      </c>
      <c r="C545" s="32">
        <v>0</v>
      </c>
      <c r="D545" s="32">
        <v>28</v>
      </c>
      <c r="E545" s="32">
        <v>36</v>
      </c>
      <c r="F545" s="32">
        <v>1</v>
      </c>
      <c r="G545" s="32">
        <v>65</v>
      </c>
      <c r="H545" s="27"/>
      <c r="I545" s="28"/>
      <c r="J545" s="28"/>
      <c r="K545" s="28"/>
      <c r="L545" s="29"/>
    </row>
    <row r="546" spans="1:12">
      <c r="A546" s="30"/>
      <c r="B546" s="25" t="s">
        <v>268</v>
      </c>
      <c r="C546" s="32">
        <v>0</v>
      </c>
      <c r="D546" s="32">
        <v>29</v>
      </c>
      <c r="E546" s="32">
        <v>40</v>
      </c>
      <c r="F546" s="32">
        <v>3</v>
      </c>
      <c r="G546" s="32">
        <v>72</v>
      </c>
      <c r="H546" s="27"/>
      <c r="I546" s="28"/>
      <c r="J546" s="28"/>
      <c r="K546" s="28"/>
      <c r="L546" s="29"/>
    </row>
    <row r="547" spans="1:12">
      <c r="A547" s="30"/>
      <c r="B547" s="25" t="s">
        <v>269</v>
      </c>
      <c r="C547" s="32">
        <v>0</v>
      </c>
      <c r="D547" s="32">
        <v>21</v>
      </c>
      <c r="E547" s="32">
        <v>27</v>
      </c>
      <c r="F547" s="32">
        <v>3</v>
      </c>
      <c r="G547" s="32">
        <v>51</v>
      </c>
      <c r="H547" s="27"/>
      <c r="I547" s="28"/>
      <c r="J547" s="28"/>
      <c r="K547" s="28"/>
      <c r="L547" s="29"/>
    </row>
    <row r="548" spans="1:12">
      <c r="A548" s="30"/>
      <c r="B548" s="25" t="s">
        <v>270</v>
      </c>
      <c r="C548" s="32">
        <v>0</v>
      </c>
      <c r="D548" s="32">
        <v>34</v>
      </c>
      <c r="E548" s="32">
        <v>54</v>
      </c>
      <c r="F548" s="32">
        <v>3</v>
      </c>
      <c r="G548" s="32">
        <v>91</v>
      </c>
      <c r="H548" s="27"/>
      <c r="I548" s="28"/>
      <c r="J548" s="28"/>
      <c r="K548" s="28"/>
      <c r="L548" s="29"/>
    </row>
    <row r="549" spans="1:12">
      <c r="A549" s="30"/>
      <c r="B549" s="25" t="s">
        <v>271</v>
      </c>
      <c r="C549" s="32">
        <v>0</v>
      </c>
      <c r="D549" s="32">
        <v>24</v>
      </c>
      <c r="E549" s="32">
        <v>40</v>
      </c>
      <c r="F549" s="32">
        <v>4</v>
      </c>
      <c r="G549" s="32">
        <v>68</v>
      </c>
      <c r="H549" s="27"/>
      <c r="I549" s="28"/>
      <c r="J549" s="28"/>
      <c r="K549" s="28"/>
      <c r="L549" s="29"/>
    </row>
    <row r="550" spans="1:12">
      <c r="A550" s="30"/>
      <c r="B550" s="25" t="s">
        <v>272</v>
      </c>
      <c r="C550" s="32">
        <v>0</v>
      </c>
      <c r="D550" s="32">
        <v>22</v>
      </c>
      <c r="E550" s="32">
        <v>30</v>
      </c>
      <c r="F550" s="32">
        <v>2</v>
      </c>
      <c r="G550" s="32">
        <v>54</v>
      </c>
      <c r="H550" s="27"/>
      <c r="I550" s="28"/>
      <c r="J550" s="28"/>
      <c r="K550" s="28"/>
      <c r="L550" s="29"/>
    </row>
    <row r="551" spans="1:12">
      <c r="A551" s="30"/>
      <c r="B551" s="25" t="s">
        <v>273</v>
      </c>
      <c r="C551" s="32">
        <v>0</v>
      </c>
      <c r="D551" s="32">
        <v>18</v>
      </c>
      <c r="E551" s="32">
        <v>33</v>
      </c>
      <c r="F551" s="32">
        <v>2</v>
      </c>
      <c r="G551" s="32">
        <v>53</v>
      </c>
      <c r="H551" s="27"/>
      <c r="I551" s="28"/>
      <c r="J551" s="28"/>
      <c r="K551" s="28"/>
      <c r="L551" s="29"/>
    </row>
    <row r="552" spans="1:12">
      <c r="A552" s="30"/>
      <c r="B552" s="25" t="s">
        <v>274</v>
      </c>
      <c r="C552" s="32">
        <v>0</v>
      </c>
      <c r="D552" s="32">
        <v>14</v>
      </c>
      <c r="E552" s="32">
        <v>37</v>
      </c>
      <c r="F552" s="32">
        <v>2</v>
      </c>
      <c r="G552" s="32">
        <v>53</v>
      </c>
      <c r="H552" s="27"/>
      <c r="I552" s="28"/>
      <c r="J552" s="28"/>
      <c r="K552" s="28"/>
      <c r="L552" s="29"/>
    </row>
    <row r="553" spans="1:12">
      <c r="A553" s="30"/>
      <c r="B553" s="25" t="s">
        <v>275</v>
      </c>
      <c r="C553" s="32">
        <v>0</v>
      </c>
      <c r="D553" s="32">
        <v>22</v>
      </c>
      <c r="E553" s="32">
        <v>29</v>
      </c>
      <c r="F553" s="32">
        <v>2</v>
      </c>
      <c r="G553" s="32">
        <v>53</v>
      </c>
      <c r="H553" s="27"/>
      <c r="I553" s="28"/>
      <c r="J553" s="28"/>
      <c r="K553" s="28"/>
      <c r="L553" s="29"/>
    </row>
    <row r="554" spans="1:12">
      <c r="A554" s="30"/>
      <c r="B554" s="25" t="s">
        <v>276</v>
      </c>
      <c r="C554" s="32">
        <v>0</v>
      </c>
      <c r="D554" s="32">
        <v>18</v>
      </c>
      <c r="E554" s="32">
        <v>24</v>
      </c>
      <c r="F554" s="32">
        <v>2</v>
      </c>
      <c r="G554" s="32">
        <v>44</v>
      </c>
      <c r="H554" s="27"/>
      <c r="I554" s="28"/>
      <c r="J554" s="28"/>
      <c r="K554" s="28"/>
      <c r="L554" s="29"/>
    </row>
    <row r="555" spans="1:12">
      <c r="A555" s="30"/>
      <c r="B555" s="25" t="s">
        <v>277</v>
      </c>
      <c r="C555" s="32">
        <v>0</v>
      </c>
      <c r="D555" s="32">
        <v>19</v>
      </c>
      <c r="E555" s="32">
        <v>35</v>
      </c>
      <c r="F555" s="32">
        <v>5</v>
      </c>
      <c r="G555" s="32">
        <v>59</v>
      </c>
      <c r="H555" s="27"/>
      <c r="I555" s="28"/>
      <c r="J555" s="28"/>
      <c r="K555" s="28"/>
      <c r="L555" s="29"/>
    </row>
    <row r="556" spans="1:12">
      <c r="A556" s="30"/>
      <c r="B556" s="25" t="s">
        <v>278</v>
      </c>
      <c r="C556" s="32">
        <v>0</v>
      </c>
      <c r="D556" s="32">
        <v>12</v>
      </c>
      <c r="E556" s="32">
        <v>35</v>
      </c>
      <c r="F556" s="32">
        <v>5</v>
      </c>
      <c r="G556" s="32">
        <v>52</v>
      </c>
      <c r="H556" s="27"/>
      <c r="I556" s="28"/>
      <c r="J556" s="28"/>
      <c r="K556" s="28"/>
      <c r="L556" s="29"/>
    </row>
    <row r="557" spans="1:12">
      <c r="A557" s="30"/>
      <c r="B557" s="25" t="s">
        <v>279</v>
      </c>
      <c r="C557" s="32">
        <v>0</v>
      </c>
      <c r="D557" s="32">
        <v>8</v>
      </c>
      <c r="E557" s="32">
        <v>30</v>
      </c>
      <c r="F557" s="32">
        <v>3</v>
      </c>
      <c r="G557" s="32">
        <v>41</v>
      </c>
      <c r="H557" s="27"/>
      <c r="I557" s="28"/>
      <c r="J557" s="28"/>
      <c r="K557" s="28"/>
      <c r="L557" s="29"/>
    </row>
    <row r="558" spans="1:12">
      <c r="A558" s="30"/>
      <c r="B558" s="25" t="s">
        <v>280</v>
      </c>
      <c r="C558" s="32">
        <v>0</v>
      </c>
      <c r="D558" s="32">
        <v>21</v>
      </c>
      <c r="E558" s="32">
        <v>42</v>
      </c>
      <c r="F558" s="32">
        <v>2</v>
      </c>
      <c r="G558" s="32">
        <v>65</v>
      </c>
      <c r="H558" s="27"/>
      <c r="I558" s="28"/>
      <c r="J558" s="28"/>
      <c r="K558" s="28"/>
      <c r="L558" s="29"/>
    </row>
    <row r="559" spans="1:12">
      <c r="A559" s="30"/>
      <c r="B559" s="25" t="s">
        <v>281</v>
      </c>
      <c r="C559" s="32">
        <v>0</v>
      </c>
      <c r="D559" s="32">
        <v>14</v>
      </c>
      <c r="E559" s="32">
        <v>28</v>
      </c>
      <c r="F559" s="32">
        <v>3</v>
      </c>
      <c r="G559" s="32">
        <v>45</v>
      </c>
      <c r="H559" s="27"/>
      <c r="I559" s="28"/>
      <c r="J559" s="28"/>
      <c r="K559" s="28"/>
      <c r="L559" s="29"/>
    </row>
    <row r="560" spans="1:12">
      <c r="A560" s="30"/>
      <c r="B560" s="25" t="s">
        <v>282</v>
      </c>
      <c r="C560" s="32">
        <v>0</v>
      </c>
      <c r="D560" s="32">
        <v>16</v>
      </c>
      <c r="E560" s="32">
        <v>34</v>
      </c>
      <c r="F560" s="32">
        <v>2</v>
      </c>
      <c r="G560" s="32">
        <v>52</v>
      </c>
      <c r="H560" s="27"/>
      <c r="I560" s="28"/>
      <c r="J560" s="28"/>
      <c r="K560" s="28"/>
      <c r="L560" s="29"/>
    </row>
    <row r="561" spans="1:12">
      <c r="A561" s="30"/>
      <c r="B561" s="25" t="s">
        <v>283</v>
      </c>
      <c r="C561" s="32">
        <v>0</v>
      </c>
      <c r="D561" s="32">
        <v>10</v>
      </c>
      <c r="E561" s="32">
        <v>18</v>
      </c>
      <c r="F561" s="32">
        <v>1</v>
      </c>
      <c r="G561" s="32">
        <v>29</v>
      </c>
      <c r="H561" s="27"/>
      <c r="I561" s="28"/>
      <c r="J561" s="28"/>
      <c r="K561" s="28"/>
      <c r="L561" s="29"/>
    </row>
    <row r="562" spans="1:12">
      <c r="A562" s="30"/>
      <c r="B562" s="25" t="s">
        <v>284</v>
      </c>
      <c r="C562" s="32">
        <v>0</v>
      </c>
      <c r="D562" s="32">
        <v>4</v>
      </c>
      <c r="E562" s="32">
        <v>16</v>
      </c>
      <c r="F562" s="32">
        <v>1</v>
      </c>
      <c r="G562" s="32">
        <v>21</v>
      </c>
      <c r="H562" s="27"/>
      <c r="I562" s="28"/>
      <c r="J562" s="28"/>
      <c r="K562" s="28"/>
      <c r="L562" s="29"/>
    </row>
    <row r="563" spans="1:12">
      <c r="A563" s="30"/>
      <c r="B563" s="25" t="s">
        <v>285</v>
      </c>
      <c r="C563" s="32">
        <v>0</v>
      </c>
      <c r="D563" s="32">
        <v>3</v>
      </c>
      <c r="E563" s="32">
        <v>13</v>
      </c>
      <c r="F563" s="32">
        <v>2</v>
      </c>
      <c r="G563" s="32">
        <v>18</v>
      </c>
      <c r="H563" s="27"/>
      <c r="I563" s="28"/>
      <c r="J563" s="28"/>
      <c r="K563" s="28"/>
      <c r="L563" s="29"/>
    </row>
    <row r="564" spans="1:12">
      <c r="A564" s="30"/>
      <c r="B564" s="25" t="s">
        <v>286</v>
      </c>
      <c r="C564" s="32">
        <v>0</v>
      </c>
      <c r="D564" s="32">
        <v>11</v>
      </c>
      <c r="E564" s="32">
        <v>27</v>
      </c>
      <c r="F564" s="32">
        <v>0</v>
      </c>
      <c r="G564" s="32">
        <v>38</v>
      </c>
      <c r="H564" s="27"/>
      <c r="I564" s="28"/>
      <c r="J564" s="28"/>
      <c r="K564" s="28"/>
      <c r="L564" s="29"/>
    </row>
    <row r="565" spans="1:12">
      <c r="A565" s="30"/>
      <c r="B565" s="25" t="s">
        <v>287</v>
      </c>
      <c r="C565" s="32">
        <v>0</v>
      </c>
      <c r="D565" s="32">
        <v>5</v>
      </c>
      <c r="E565" s="32">
        <v>9</v>
      </c>
      <c r="F565" s="32">
        <v>0</v>
      </c>
      <c r="G565" s="32">
        <v>14</v>
      </c>
      <c r="H565" s="27"/>
      <c r="I565" s="28"/>
      <c r="J565" s="28"/>
      <c r="K565" s="28"/>
      <c r="L565" s="29"/>
    </row>
    <row r="566" spans="1:12">
      <c r="A566" s="30"/>
      <c r="B566" s="25" t="s">
        <v>288</v>
      </c>
      <c r="C566" s="32">
        <v>0</v>
      </c>
      <c r="D566" s="32">
        <v>5</v>
      </c>
      <c r="E566" s="32">
        <v>19</v>
      </c>
      <c r="F566" s="32">
        <v>0</v>
      </c>
      <c r="G566" s="32">
        <v>24</v>
      </c>
      <c r="H566" s="27"/>
      <c r="I566" s="28"/>
      <c r="J566" s="28"/>
      <c r="K566" s="28"/>
      <c r="L566" s="29"/>
    </row>
    <row r="567" spans="1:12">
      <c r="A567" s="30"/>
      <c r="B567" s="25" t="s">
        <v>289</v>
      </c>
      <c r="C567" s="32">
        <v>0</v>
      </c>
      <c r="D567" s="32">
        <v>10</v>
      </c>
      <c r="E567" s="32">
        <v>29</v>
      </c>
      <c r="F567" s="32">
        <v>1</v>
      </c>
      <c r="G567" s="32">
        <v>40</v>
      </c>
      <c r="H567" s="27"/>
      <c r="I567" s="28"/>
      <c r="J567" s="28"/>
      <c r="K567" s="28"/>
      <c r="L567" s="29"/>
    </row>
    <row r="568" spans="1:12">
      <c r="A568" s="30"/>
      <c r="B568" s="25" t="s">
        <v>290</v>
      </c>
      <c r="C568" s="32">
        <v>0</v>
      </c>
      <c r="D568" s="32">
        <v>13</v>
      </c>
      <c r="E568" s="32">
        <v>42</v>
      </c>
      <c r="F568" s="32">
        <v>1</v>
      </c>
      <c r="G568" s="32">
        <v>56</v>
      </c>
      <c r="H568" s="27"/>
      <c r="I568" s="28"/>
      <c r="J568" s="28"/>
      <c r="K568" s="28"/>
      <c r="L568" s="29"/>
    </row>
    <row r="569" spans="1:12">
      <c r="A569" s="30"/>
      <c r="B569" s="25" t="s">
        <v>291</v>
      </c>
      <c r="C569" s="32">
        <v>0</v>
      </c>
      <c r="D569" s="32">
        <v>11</v>
      </c>
      <c r="E569" s="32">
        <v>51</v>
      </c>
      <c r="F569" s="32">
        <v>2</v>
      </c>
      <c r="G569" s="32">
        <v>64</v>
      </c>
      <c r="H569" s="27"/>
      <c r="I569" s="28"/>
      <c r="J569" s="28"/>
      <c r="K569" s="28"/>
      <c r="L569" s="29"/>
    </row>
    <row r="570" spans="1:12">
      <c r="A570" s="30"/>
      <c r="B570" s="25" t="s">
        <v>292</v>
      </c>
      <c r="C570" s="32">
        <v>0</v>
      </c>
      <c r="D570" s="32">
        <v>2</v>
      </c>
      <c r="E570" s="32">
        <v>25</v>
      </c>
      <c r="F570" s="32">
        <v>0</v>
      </c>
      <c r="G570" s="32">
        <v>27</v>
      </c>
      <c r="H570" s="27"/>
      <c r="I570" s="28"/>
      <c r="J570" s="28"/>
      <c r="K570" s="28"/>
      <c r="L570" s="29"/>
    </row>
    <row r="571" spans="1:12">
      <c r="A571" s="30"/>
      <c r="B571" s="25" t="s">
        <v>293</v>
      </c>
      <c r="C571" s="32">
        <v>0</v>
      </c>
      <c r="D571" s="32">
        <v>2</v>
      </c>
      <c r="E571" s="32">
        <v>9</v>
      </c>
      <c r="F571" s="32">
        <v>1</v>
      </c>
      <c r="G571" s="32">
        <v>12</v>
      </c>
      <c r="H571" s="27"/>
      <c r="I571" s="28"/>
      <c r="J571" s="28"/>
      <c r="K571" s="28"/>
      <c r="L571" s="29"/>
    </row>
    <row r="572" spans="1:12">
      <c r="A572" s="30"/>
      <c r="B572" s="25" t="s">
        <v>294</v>
      </c>
      <c r="C572" s="32">
        <v>0</v>
      </c>
      <c r="D572" s="32">
        <v>0</v>
      </c>
      <c r="E572" s="32">
        <v>8</v>
      </c>
      <c r="F572" s="32">
        <v>0</v>
      </c>
      <c r="G572" s="32">
        <v>8</v>
      </c>
      <c r="H572" s="27"/>
      <c r="I572" s="28"/>
      <c r="J572" s="28"/>
      <c r="K572" s="28"/>
      <c r="L572" s="29"/>
    </row>
    <row r="573" spans="1:12">
      <c r="A573" s="30"/>
      <c r="B573" s="25" t="s">
        <v>295</v>
      </c>
      <c r="C573" s="32">
        <v>0</v>
      </c>
      <c r="D573" s="32">
        <v>0</v>
      </c>
      <c r="E573" s="32">
        <v>7</v>
      </c>
      <c r="F573" s="32">
        <v>1</v>
      </c>
      <c r="G573" s="32">
        <v>8</v>
      </c>
      <c r="H573" s="27"/>
      <c r="I573" s="28"/>
      <c r="J573" s="28"/>
      <c r="K573" s="28"/>
      <c r="L573" s="29"/>
    </row>
    <row r="574" spans="1:12">
      <c r="A574" s="30"/>
      <c r="B574" s="25" t="s">
        <v>296</v>
      </c>
      <c r="C574" s="32">
        <v>0</v>
      </c>
      <c r="D574" s="32">
        <v>3</v>
      </c>
      <c r="E574" s="32">
        <v>21</v>
      </c>
      <c r="F574" s="32">
        <v>3</v>
      </c>
      <c r="G574" s="32">
        <v>27</v>
      </c>
      <c r="H574" s="27"/>
      <c r="I574" s="28"/>
      <c r="J574" s="28"/>
      <c r="K574" s="28"/>
      <c r="L574" s="29"/>
    </row>
    <row r="575" spans="1:12">
      <c r="A575" s="30"/>
      <c r="B575" s="25" t="s">
        <v>297</v>
      </c>
      <c r="C575" s="32">
        <v>0</v>
      </c>
      <c r="D575" s="32">
        <v>1</v>
      </c>
      <c r="E575" s="32">
        <v>7</v>
      </c>
      <c r="F575" s="32">
        <v>0</v>
      </c>
      <c r="G575" s="32">
        <v>8</v>
      </c>
      <c r="H575" s="27"/>
      <c r="I575" s="28"/>
      <c r="J575" s="28"/>
      <c r="K575" s="28"/>
      <c r="L575" s="29"/>
    </row>
    <row r="576" spans="1:12">
      <c r="A576" s="30"/>
      <c r="B576" s="25" t="s">
        <v>298</v>
      </c>
      <c r="C576" s="32">
        <v>0</v>
      </c>
      <c r="D576" s="32">
        <v>6</v>
      </c>
      <c r="E576" s="32">
        <v>11</v>
      </c>
      <c r="F576" s="32">
        <v>2</v>
      </c>
      <c r="G576" s="32">
        <v>19</v>
      </c>
      <c r="H576" s="27"/>
      <c r="I576" s="28"/>
      <c r="J576" s="28"/>
      <c r="K576" s="28"/>
      <c r="L576" s="29"/>
    </row>
    <row r="577" spans="1:12">
      <c r="A577" s="30"/>
      <c r="B577" s="25" t="s">
        <v>299</v>
      </c>
      <c r="C577" s="32">
        <v>0</v>
      </c>
      <c r="D577" s="32">
        <v>6</v>
      </c>
      <c r="E577" s="32">
        <v>9</v>
      </c>
      <c r="F577" s="32">
        <v>1</v>
      </c>
      <c r="G577" s="32">
        <v>16</v>
      </c>
      <c r="H577" s="27"/>
      <c r="I577" s="28"/>
      <c r="J577" s="28"/>
      <c r="K577" s="28"/>
      <c r="L577" s="29"/>
    </row>
    <row r="578" spans="1:12">
      <c r="A578" s="30"/>
      <c r="B578" s="25" t="s">
        <v>300</v>
      </c>
      <c r="C578" s="32">
        <v>0</v>
      </c>
      <c r="D578" s="32">
        <v>12</v>
      </c>
      <c r="E578" s="32">
        <v>25</v>
      </c>
      <c r="F578" s="32">
        <v>1</v>
      </c>
      <c r="G578" s="32">
        <v>38</v>
      </c>
      <c r="H578" s="27"/>
      <c r="I578" s="28"/>
      <c r="J578" s="28"/>
      <c r="K578" s="28"/>
      <c r="L578" s="29"/>
    </row>
    <row r="579" spans="1:12">
      <c r="A579" s="30"/>
      <c r="B579" s="25" t="s">
        <v>301</v>
      </c>
      <c r="C579" s="32">
        <v>0</v>
      </c>
      <c r="D579" s="32">
        <v>4</v>
      </c>
      <c r="E579" s="32">
        <v>12</v>
      </c>
      <c r="F579" s="32">
        <v>0</v>
      </c>
      <c r="G579" s="32">
        <v>16</v>
      </c>
      <c r="H579" s="27"/>
      <c r="I579" s="28"/>
      <c r="J579" s="28"/>
      <c r="K579" s="28"/>
      <c r="L579" s="29"/>
    </row>
    <row r="580" spans="1:12">
      <c r="A580" s="30"/>
      <c r="B580" s="25" t="s">
        <v>302</v>
      </c>
      <c r="C580" s="32">
        <v>0</v>
      </c>
      <c r="D580" s="32">
        <v>5</v>
      </c>
      <c r="E580" s="32">
        <v>15</v>
      </c>
      <c r="F580" s="32">
        <v>0</v>
      </c>
      <c r="G580" s="32">
        <v>20</v>
      </c>
      <c r="H580" s="27"/>
      <c r="I580" s="28"/>
      <c r="J580" s="28"/>
      <c r="K580" s="28"/>
      <c r="L580" s="29"/>
    </row>
    <row r="581" spans="1:12">
      <c r="A581" s="30"/>
      <c r="B581" s="25" t="s">
        <v>303</v>
      </c>
      <c r="C581" s="32">
        <v>0</v>
      </c>
      <c r="D581" s="32">
        <v>1</v>
      </c>
      <c r="E581" s="32">
        <v>4</v>
      </c>
      <c r="F581" s="32">
        <v>0</v>
      </c>
      <c r="G581" s="32">
        <v>5</v>
      </c>
      <c r="H581" s="27"/>
      <c r="I581" s="28"/>
      <c r="J581" s="28"/>
      <c r="K581" s="28"/>
      <c r="L581" s="29"/>
    </row>
    <row r="582" spans="1:12">
      <c r="A582" s="30"/>
      <c r="B582" s="25" t="s">
        <v>304</v>
      </c>
      <c r="C582" s="32">
        <v>0</v>
      </c>
      <c r="D582" s="32">
        <f>D91</f>
        <v>5</v>
      </c>
      <c r="E582" s="32">
        <f>E91</f>
        <v>9</v>
      </c>
      <c r="F582" s="32">
        <f>F91</f>
        <v>0</v>
      </c>
      <c r="G582" s="32">
        <f>G91</f>
        <v>14</v>
      </c>
      <c r="H582" s="27"/>
      <c r="I582" s="28"/>
      <c r="J582" s="28"/>
      <c r="K582" s="28"/>
      <c r="L582" s="29"/>
    </row>
    <row r="583" spans="1:12">
      <c r="A583" s="30"/>
      <c r="B583" s="25" t="s">
        <v>305</v>
      </c>
      <c r="C583" s="32">
        <v>0</v>
      </c>
      <c r="D583" s="32">
        <v>1</v>
      </c>
      <c r="E583" s="32">
        <v>2</v>
      </c>
      <c r="F583" s="32">
        <v>1</v>
      </c>
      <c r="G583" s="32">
        <v>4</v>
      </c>
      <c r="H583" s="27"/>
      <c r="I583" s="28"/>
      <c r="J583" s="28"/>
      <c r="K583" s="28"/>
      <c r="L583" s="29"/>
    </row>
    <row r="584" spans="1:12">
      <c r="A584" s="30"/>
      <c r="B584" s="25" t="s">
        <v>306</v>
      </c>
      <c r="C584" s="32">
        <v>0</v>
      </c>
      <c r="D584" s="32">
        <v>1</v>
      </c>
      <c r="E584" s="32">
        <v>12</v>
      </c>
      <c r="F584" s="32">
        <v>0</v>
      </c>
      <c r="G584" s="32">
        <v>13</v>
      </c>
      <c r="H584" s="27"/>
      <c r="I584" s="28"/>
      <c r="J584" s="28"/>
      <c r="K584" s="28"/>
      <c r="L584" s="29"/>
    </row>
    <row r="585" spans="1:12">
      <c r="A585" s="30"/>
      <c r="B585" s="25" t="s">
        <v>307</v>
      </c>
      <c r="C585" s="32">
        <v>0</v>
      </c>
      <c r="D585" s="32">
        <v>16</v>
      </c>
      <c r="E585" s="32">
        <v>34</v>
      </c>
      <c r="F585" s="32">
        <v>2</v>
      </c>
      <c r="G585" s="32">
        <v>52</v>
      </c>
      <c r="H585" s="27"/>
      <c r="I585" s="28"/>
      <c r="J585" s="28"/>
      <c r="K585" s="28"/>
      <c r="L585" s="29"/>
    </row>
    <row r="586" spans="1:12">
      <c r="A586" s="30"/>
      <c r="B586" s="25" t="s">
        <v>308</v>
      </c>
      <c r="C586" s="32">
        <v>0</v>
      </c>
      <c r="D586" s="32">
        <v>16</v>
      </c>
      <c r="E586" s="32">
        <v>22</v>
      </c>
      <c r="F586" s="32">
        <v>4</v>
      </c>
      <c r="G586" s="32">
        <v>42</v>
      </c>
      <c r="H586" s="27"/>
      <c r="I586" s="28"/>
      <c r="J586" s="28"/>
      <c r="K586" s="28"/>
      <c r="L586" s="29"/>
    </row>
    <row r="587" spans="1:12">
      <c r="A587" s="30"/>
      <c r="B587" s="25" t="s">
        <v>309</v>
      </c>
      <c r="C587" s="32">
        <v>0</v>
      </c>
      <c r="D587" s="32">
        <v>29</v>
      </c>
      <c r="E587" s="32">
        <v>29</v>
      </c>
      <c r="F587" s="32">
        <v>3</v>
      </c>
      <c r="G587" s="32">
        <v>61</v>
      </c>
      <c r="H587" s="27"/>
      <c r="I587" s="28"/>
      <c r="J587" s="28"/>
      <c r="K587" s="28"/>
      <c r="L587" s="29"/>
    </row>
    <row r="588" spans="1:12">
      <c r="A588" s="30"/>
      <c r="B588" s="25" t="s">
        <v>310</v>
      </c>
      <c r="C588" s="32">
        <v>0</v>
      </c>
      <c r="D588" s="32">
        <v>39</v>
      </c>
      <c r="E588" s="32">
        <v>36</v>
      </c>
      <c r="F588" s="32">
        <v>2</v>
      </c>
      <c r="G588" s="32">
        <v>77</v>
      </c>
      <c r="H588" s="27"/>
      <c r="I588" s="28"/>
      <c r="J588" s="28"/>
      <c r="K588" s="28"/>
      <c r="L588" s="29"/>
    </row>
    <row r="589" spans="1:12">
      <c r="A589" s="30"/>
      <c r="B589" s="25" t="s">
        <v>311</v>
      </c>
      <c r="C589" s="32">
        <v>0</v>
      </c>
      <c r="D589" s="32">
        <v>30</v>
      </c>
      <c r="E589" s="32">
        <v>40</v>
      </c>
      <c r="F589" s="32">
        <v>3</v>
      </c>
      <c r="G589" s="32">
        <v>73</v>
      </c>
      <c r="H589" s="27"/>
      <c r="I589" s="28"/>
      <c r="J589" s="28"/>
      <c r="K589" s="28"/>
      <c r="L589" s="29"/>
    </row>
    <row r="590" spans="1:12">
      <c r="A590" s="30"/>
      <c r="B590" s="25" t="s">
        <v>312</v>
      </c>
      <c r="C590" s="32">
        <v>0</v>
      </c>
      <c r="D590" s="32">
        <v>13</v>
      </c>
      <c r="E590" s="32">
        <v>14</v>
      </c>
      <c r="F590" s="32">
        <v>0</v>
      </c>
      <c r="G590" s="32">
        <v>27</v>
      </c>
      <c r="H590" s="27"/>
      <c r="I590" s="28"/>
      <c r="J590" s="28"/>
      <c r="K590" s="28"/>
      <c r="L590" s="29"/>
    </row>
    <row r="591" spans="1:12">
      <c r="A591" s="30"/>
      <c r="B591" s="25" t="s">
        <v>313</v>
      </c>
      <c r="C591" s="32">
        <v>0</v>
      </c>
      <c r="D591" s="32">
        <v>27</v>
      </c>
      <c r="E591" s="32">
        <v>30</v>
      </c>
      <c r="F591" s="32">
        <v>1</v>
      </c>
      <c r="G591" s="32">
        <v>58</v>
      </c>
      <c r="H591" s="27"/>
      <c r="I591" s="28"/>
      <c r="J591" s="28"/>
      <c r="K591" s="28"/>
      <c r="L591" s="29"/>
    </row>
    <row r="592" spans="1:12">
      <c r="A592" s="30"/>
      <c r="B592" s="25" t="s">
        <v>314</v>
      </c>
      <c r="C592" s="32">
        <v>0</v>
      </c>
      <c r="D592" s="32">
        <v>9</v>
      </c>
      <c r="E592" s="32">
        <v>19</v>
      </c>
      <c r="F592" s="32">
        <v>2</v>
      </c>
      <c r="G592" s="32">
        <v>30</v>
      </c>
      <c r="H592" s="27"/>
      <c r="I592" s="28"/>
      <c r="J592" s="28"/>
      <c r="K592" s="28"/>
      <c r="L592" s="29"/>
    </row>
    <row r="593" spans="1:12">
      <c r="A593" s="30"/>
      <c r="B593" s="25" t="s">
        <v>315</v>
      </c>
      <c r="C593" s="32">
        <v>0</v>
      </c>
      <c r="D593" s="32">
        <v>5</v>
      </c>
      <c r="E593" s="32">
        <v>10</v>
      </c>
      <c r="F593" s="32">
        <v>2</v>
      </c>
      <c r="G593" s="32">
        <v>17</v>
      </c>
      <c r="H593" s="27"/>
      <c r="I593" s="28"/>
      <c r="J593" s="28"/>
      <c r="K593" s="28"/>
      <c r="L593" s="29"/>
    </row>
    <row r="594" spans="1:12">
      <c r="A594" s="30"/>
      <c r="B594" s="25" t="s">
        <v>316</v>
      </c>
      <c r="C594" s="32">
        <v>0</v>
      </c>
      <c r="D594" s="32">
        <v>10</v>
      </c>
      <c r="E594" s="32">
        <v>16</v>
      </c>
      <c r="F594" s="32">
        <v>1</v>
      </c>
      <c r="G594" s="32">
        <v>27</v>
      </c>
      <c r="H594" s="27"/>
      <c r="I594" s="28"/>
      <c r="J594" s="28"/>
      <c r="K594" s="28"/>
      <c r="L594" s="29"/>
    </row>
    <row r="595" spans="1:12">
      <c r="A595" s="30"/>
      <c r="B595" s="25" t="s">
        <v>317</v>
      </c>
      <c r="C595" s="32">
        <v>0</v>
      </c>
      <c r="D595" s="32">
        <v>10</v>
      </c>
      <c r="E595" s="32">
        <v>16</v>
      </c>
      <c r="F595" s="32">
        <v>1</v>
      </c>
      <c r="G595" s="32">
        <v>27</v>
      </c>
      <c r="H595" s="27"/>
      <c r="I595" s="28"/>
      <c r="J595" s="28"/>
      <c r="K595" s="28"/>
      <c r="L595" s="29"/>
    </row>
    <row r="596" spans="1:12">
      <c r="A596" s="30"/>
      <c r="B596" s="25" t="s">
        <v>318</v>
      </c>
      <c r="C596" s="32">
        <v>0</v>
      </c>
      <c r="D596" s="32">
        <v>9</v>
      </c>
      <c r="E596" s="32">
        <v>7</v>
      </c>
      <c r="F596" s="32">
        <v>0</v>
      </c>
      <c r="G596" s="32">
        <v>16</v>
      </c>
      <c r="H596" s="27"/>
      <c r="I596" s="28"/>
      <c r="J596" s="28"/>
      <c r="K596" s="28"/>
      <c r="L596" s="29"/>
    </row>
    <row r="597" spans="1:12">
      <c r="A597" s="30"/>
      <c r="B597" s="25" t="s">
        <v>319</v>
      </c>
      <c r="C597" s="32">
        <v>0</v>
      </c>
      <c r="D597" s="32">
        <v>10</v>
      </c>
      <c r="E597" s="32">
        <v>15</v>
      </c>
      <c r="F597" s="32">
        <v>1</v>
      </c>
      <c r="G597" s="32">
        <v>26</v>
      </c>
      <c r="H597" s="27"/>
      <c r="I597" s="28"/>
      <c r="J597" s="28"/>
      <c r="K597" s="28"/>
      <c r="L597" s="29"/>
    </row>
    <row r="598" spans="1:12">
      <c r="A598" s="30"/>
      <c r="B598" s="25" t="s">
        <v>320</v>
      </c>
      <c r="C598" s="32">
        <v>0</v>
      </c>
      <c r="D598" s="32">
        <v>7</v>
      </c>
      <c r="E598" s="32">
        <v>9</v>
      </c>
      <c r="F598" s="32">
        <v>2</v>
      </c>
      <c r="G598" s="32">
        <v>18</v>
      </c>
      <c r="H598" s="27"/>
      <c r="I598" s="28"/>
      <c r="J598" s="28"/>
      <c r="K598" s="28"/>
      <c r="L598" s="29"/>
    </row>
    <row r="599" spans="1:12">
      <c r="A599" s="30"/>
      <c r="B599" s="25" t="s">
        <v>321</v>
      </c>
      <c r="C599" s="32">
        <v>0</v>
      </c>
      <c r="D599" s="32">
        <v>10</v>
      </c>
      <c r="E599" s="32">
        <v>17</v>
      </c>
      <c r="F599" s="32">
        <v>0</v>
      </c>
      <c r="G599" s="32">
        <v>27</v>
      </c>
      <c r="H599" s="27"/>
      <c r="I599" s="28"/>
      <c r="J599" s="28"/>
      <c r="K599" s="28"/>
      <c r="L599" s="29"/>
    </row>
    <row r="600" spans="1:12">
      <c r="A600" s="30"/>
      <c r="B600" s="25" t="s">
        <v>322</v>
      </c>
      <c r="C600" s="32">
        <v>0</v>
      </c>
      <c r="D600" s="32">
        <v>5</v>
      </c>
      <c r="E600" s="32">
        <v>9</v>
      </c>
      <c r="F600" s="32">
        <v>1</v>
      </c>
      <c r="G600" s="32">
        <v>15</v>
      </c>
      <c r="H600" s="27"/>
      <c r="I600" s="28"/>
      <c r="J600" s="28"/>
      <c r="K600" s="28"/>
      <c r="L600" s="29"/>
    </row>
    <row r="601" spans="1:12">
      <c r="A601" s="30"/>
      <c r="B601" s="25" t="s">
        <v>323</v>
      </c>
      <c r="C601" s="32">
        <v>0</v>
      </c>
      <c r="D601" s="32">
        <v>7</v>
      </c>
      <c r="E601" s="32">
        <v>12</v>
      </c>
      <c r="F601" s="32">
        <v>3</v>
      </c>
      <c r="G601" s="32">
        <v>22</v>
      </c>
      <c r="H601" s="27"/>
      <c r="I601" s="28"/>
      <c r="J601" s="28"/>
      <c r="K601" s="28"/>
      <c r="L601" s="29"/>
    </row>
    <row r="602" spans="1:12">
      <c r="A602" s="30"/>
      <c r="B602" s="25" t="s">
        <v>324</v>
      </c>
      <c r="C602" s="32">
        <v>0</v>
      </c>
      <c r="D602" s="32">
        <v>9</v>
      </c>
      <c r="E602" s="32">
        <v>9</v>
      </c>
      <c r="F602" s="32">
        <v>0</v>
      </c>
      <c r="G602" s="32">
        <v>18</v>
      </c>
      <c r="H602" s="27"/>
      <c r="I602" s="28"/>
      <c r="J602" s="28"/>
      <c r="K602" s="28"/>
      <c r="L602" s="29"/>
    </row>
    <row r="603" spans="1:12">
      <c r="A603" s="30"/>
      <c r="B603" s="25" t="s">
        <v>325</v>
      </c>
      <c r="C603" s="32">
        <v>0</v>
      </c>
      <c r="D603" s="32">
        <v>4</v>
      </c>
      <c r="E603" s="32">
        <v>6</v>
      </c>
      <c r="F603" s="32">
        <v>0</v>
      </c>
      <c r="G603" s="32">
        <v>10</v>
      </c>
      <c r="H603" s="27"/>
      <c r="I603" s="28"/>
      <c r="J603" s="28"/>
      <c r="K603" s="28"/>
      <c r="L603" s="29"/>
    </row>
    <row r="604" spans="1:12">
      <c r="A604" s="30"/>
      <c r="B604" s="25" t="s">
        <v>326</v>
      </c>
      <c r="C604" s="32">
        <v>0</v>
      </c>
      <c r="D604" s="32">
        <v>15</v>
      </c>
      <c r="E604" s="32">
        <v>8</v>
      </c>
      <c r="F604" s="32">
        <v>0</v>
      </c>
      <c r="G604" s="32">
        <v>23</v>
      </c>
      <c r="H604" s="27"/>
      <c r="I604" s="28"/>
      <c r="J604" s="28"/>
      <c r="K604" s="28"/>
      <c r="L604" s="29"/>
    </row>
    <row r="605" spans="1:12">
      <c r="A605" s="30"/>
      <c r="B605" s="25" t="s">
        <v>327</v>
      </c>
      <c r="C605" s="32">
        <v>0</v>
      </c>
      <c r="D605" s="32">
        <v>11</v>
      </c>
      <c r="E605" s="32">
        <v>25</v>
      </c>
      <c r="F605" s="32">
        <v>0</v>
      </c>
      <c r="G605" s="32">
        <v>36</v>
      </c>
      <c r="H605" s="27"/>
      <c r="I605" s="28"/>
      <c r="J605" s="28"/>
      <c r="K605" s="28"/>
      <c r="L605" s="29"/>
    </row>
    <row r="606" spans="1:12">
      <c r="A606" s="30"/>
      <c r="B606" s="25" t="s">
        <v>328</v>
      </c>
      <c r="C606" s="32">
        <v>0</v>
      </c>
      <c r="D606" s="32">
        <v>8</v>
      </c>
      <c r="E606" s="32">
        <v>11</v>
      </c>
      <c r="F606" s="32">
        <v>2</v>
      </c>
      <c r="G606" s="32">
        <v>21</v>
      </c>
      <c r="H606" s="27"/>
      <c r="I606" s="28"/>
      <c r="J606" s="28"/>
      <c r="K606" s="28"/>
      <c r="L606" s="29"/>
    </row>
    <row r="607" spans="1:12">
      <c r="A607" s="30"/>
      <c r="B607" s="25" t="s">
        <v>329</v>
      </c>
      <c r="C607" s="32">
        <v>0</v>
      </c>
      <c r="D607" s="32">
        <v>13</v>
      </c>
      <c r="E607" s="32">
        <v>13</v>
      </c>
      <c r="F607" s="32">
        <v>0</v>
      </c>
      <c r="G607" s="32">
        <v>26</v>
      </c>
      <c r="H607" s="27"/>
      <c r="I607" s="28"/>
      <c r="J607" s="28"/>
      <c r="K607" s="28"/>
      <c r="L607" s="29"/>
    </row>
    <row r="608" spans="1:12">
      <c r="A608" s="30"/>
      <c r="B608" s="25" t="s">
        <v>330</v>
      </c>
      <c r="C608" s="32">
        <v>0</v>
      </c>
      <c r="D608" s="32">
        <v>10</v>
      </c>
      <c r="E608" s="32">
        <v>18</v>
      </c>
      <c r="F608" s="32">
        <v>0</v>
      </c>
      <c r="G608" s="32">
        <v>28</v>
      </c>
      <c r="H608" s="27"/>
      <c r="I608" s="28"/>
      <c r="J608" s="28"/>
      <c r="K608" s="28"/>
      <c r="L608" s="29"/>
    </row>
    <row r="609" spans="1:12">
      <c r="A609" s="30"/>
      <c r="B609" s="25" t="s">
        <v>331</v>
      </c>
      <c r="C609" s="32">
        <v>0</v>
      </c>
      <c r="D609" s="32">
        <v>11</v>
      </c>
      <c r="E609" s="32">
        <v>20</v>
      </c>
      <c r="F609" s="32">
        <v>0</v>
      </c>
      <c r="G609" s="32">
        <v>31</v>
      </c>
      <c r="H609" s="27"/>
      <c r="I609" s="28"/>
      <c r="J609" s="28"/>
      <c r="K609" s="28"/>
      <c r="L609" s="29"/>
    </row>
    <row r="610" spans="1:12">
      <c r="A610" s="30"/>
      <c r="B610" s="25" t="s">
        <v>332</v>
      </c>
      <c r="C610" s="32">
        <v>0</v>
      </c>
      <c r="D610" s="32">
        <v>12</v>
      </c>
      <c r="E610" s="32">
        <v>16</v>
      </c>
      <c r="F610" s="32">
        <v>0</v>
      </c>
      <c r="G610" s="32">
        <v>28</v>
      </c>
      <c r="H610" s="27"/>
      <c r="I610" s="28"/>
      <c r="J610" s="28"/>
      <c r="K610" s="28"/>
      <c r="L610" s="29"/>
    </row>
    <row r="611" spans="1:12">
      <c r="A611" s="30"/>
      <c r="B611" s="25" t="s">
        <v>333</v>
      </c>
      <c r="C611" s="32">
        <v>0</v>
      </c>
      <c r="D611" s="32">
        <v>14</v>
      </c>
      <c r="E611" s="32">
        <v>19</v>
      </c>
      <c r="F611" s="32">
        <v>2</v>
      </c>
      <c r="G611" s="32">
        <v>35</v>
      </c>
      <c r="H611" s="27"/>
      <c r="I611" s="28"/>
      <c r="J611" s="28"/>
      <c r="K611" s="28"/>
      <c r="L611" s="29"/>
    </row>
    <row r="612" spans="1:12">
      <c r="A612" s="30"/>
      <c r="B612" s="25" t="s">
        <v>334</v>
      </c>
      <c r="C612" s="32">
        <v>0</v>
      </c>
      <c r="D612" s="32">
        <v>14</v>
      </c>
      <c r="E612" s="32">
        <v>27</v>
      </c>
      <c r="F612" s="32">
        <v>3</v>
      </c>
      <c r="G612" s="32">
        <v>44</v>
      </c>
      <c r="H612" s="27"/>
      <c r="I612" s="28"/>
      <c r="J612" s="28"/>
      <c r="K612" s="28"/>
      <c r="L612" s="29"/>
    </row>
    <row r="613" spans="1:12">
      <c r="A613" s="30"/>
      <c r="B613" s="25" t="s">
        <v>335</v>
      </c>
      <c r="C613" s="32">
        <v>0</v>
      </c>
      <c r="D613" s="32">
        <v>15</v>
      </c>
      <c r="E613" s="32">
        <v>23</v>
      </c>
      <c r="F613" s="32">
        <v>1</v>
      </c>
      <c r="G613" s="32">
        <v>39</v>
      </c>
      <c r="H613" s="27"/>
      <c r="I613" s="28"/>
      <c r="J613" s="28"/>
      <c r="K613" s="28"/>
      <c r="L613" s="29"/>
    </row>
    <row r="614" spans="1:12">
      <c r="A614" s="30"/>
      <c r="B614" s="25" t="s">
        <v>336</v>
      </c>
      <c r="C614" s="32">
        <v>0</v>
      </c>
      <c r="D614" s="32">
        <v>8</v>
      </c>
      <c r="E614" s="32">
        <v>20</v>
      </c>
      <c r="F614" s="32">
        <v>0</v>
      </c>
      <c r="G614" s="32">
        <v>28</v>
      </c>
      <c r="H614" s="27"/>
      <c r="I614" s="28"/>
      <c r="J614" s="28"/>
      <c r="K614" s="28"/>
      <c r="L614" s="29"/>
    </row>
    <row r="615" spans="1:12">
      <c r="A615" s="30"/>
      <c r="B615" s="25" t="s">
        <v>337</v>
      </c>
      <c r="C615" s="32">
        <v>0</v>
      </c>
      <c r="D615" s="32">
        <v>10</v>
      </c>
      <c r="E615" s="32">
        <v>14</v>
      </c>
      <c r="F615" s="32">
        <v>1</v>
      </c>
      <c r="G615" s="32">
        <v>25</v>
      </c>
      <c r="H615" s="27"/>
      <c r="I615" s="28"/>
      <c r="J615" s="28"/>
      <c r="K615" s="28"/>
      <c r="L615" s="29"/>
    </row>
    <row r="616" spans="1:12">
      <c r="A616" s="30"/>
      <c r="B616" s="25" t="s">
        <v>338</v>
      </c>
      <c r="C616" s="32">
        <v>0</v>
      </c>
      <c r="D616" s="32">
        <v>7</v>
      </c>
      <c r="E616" s="32">
        <v>24</v>
      </c>
      <c r="F616" s="32">
        <v>0</v>
      </c>
      <c r="G616" s="32">
        <v>31</v>
      </c>
      <c r="H616" s="27"/>
      <c r="I616" s="28"/>
      <c r="J616" s="28"/>
      <c r="K616" s="28"/>
      <c r="L616" s="29"/>
    </row>
    <row r="617" spans="1:12">
      <c r="A617" s="30"/>
      <c r="B617" s="25" t="s">
        <v>339</v>
      </c>
      <c r="C617" s="32">
        <v>0</v>
      </c>
      <c r="D617" s="32">
        <v>10</v>
      </c>
      <c r="E617" s="32">
        <v>19</v>
      </c>
      <c r="F617" s="32">
        <v>1</v>
      </c>
      <c r="G617" s="32">
        <v>30</v>
      </c>
      <c r="H617" s="27"/>
      <c r="I617" s="28"/>
      <c r="J617" s="28"/>
      <c r="K617" s="28"/>
      <c r="L617" s="29"/>
    </row>
    <row r="618" spans="1:12">
      <c r="A618" s="30"/>
      <c r="B618" s="25" t="s">
        <v>340</v>
      </c>
      <c r="C618" s="32">
        <v>0</v>
      </c>
      <c r="D618" s="32">
        <v>13</v>
      </c>
      <c r="E618" s="32">
        <v>18</v>
      </c>
      <c r="F618" s="32">
        <v>3</v>
      </c>
      <c r="G618" s="32">
        <v>34</v>
      </c>
      <c r="H618" s="27"/>
      <c r="I618" s="28"/>
      <c r="J618" s="28"/>
      <c r="K618" s="28"/>
      <c r="L618" s="29"/>
    </row>
    <row r="619" spans="1:12">
      <c r="A619" s="30"/>
      <c r="B619" s="25" t="s">
        <v>341</v>
      </c>
      <c r="C619" s="32">
        <v>0</v>
      </c>
      <c r="D619" s="32">
        <v>3</v>
      </c>
      <c r="E619" s="32">
        <v>14</v>
      </c>
      <c r="F619" s="32">
        <v>0</v>
      </c>
      <c r="G619" s="32">
        <v>17</v>
      </c>
      <c r="H619" s="27"/>
      <c r="I619" s="28"/>
      <c r="J619" s="28"/>
      <c r="K619" s="28"/>
      <c r="L619" s="29"/>
    </row>
    <row r="620" spans="1:12">
      <c r="A620" s="30"/>
      <c r="B620" s="25" t="s">
        <v>342</v>
      </c>
      <c r="C620" s="32">
        <v>0</v>
      </c>
      <c r="D620" s="32">
        <v>2</v>
      </c>
      <c r="E620" s="32">
        <v>11</v>
      </c>
      <c r="F620" s="32">
        <v>0</v>
      </c>
      <c r="G620" s="32">
        <v>13</v>
      </c>
      <c r="H620" s="27"/>
      <c r="I620" s="28"/>
      <c r="J620" s="28"/>
      <c r="K620" s="28"/>
      <c r="L620" s="29"/>
    </row>
    <row r="621" spans="1:12">
      <c r="A621" s="30"/>
      <c r="B621" s="25" t="s">
        <v>343</v>
      </c>
      <c r="C621" s="32">
        <v>0</v>
      </c>
      <c r="D621" s="32">
        <v>21</v>
      </c>
      <c r="E621" s="32">
        <v>47</v>
      </c>
      <c r="F621" s="32">
        <v>2</v>
      </c>
      <c r="G621" s="32">
        <v>70</v>
      </c>
      <c r="H621" s="27"/>
      <c r="I621" s="28"/>
      <c r="J621" s="28"/>
      <c r="K621" s="28"/>
      <c r="L621" s="29"/>
    </row>
    <row r="622" spans="1:12">
      <c r="A622" s="30"/>
      <c r="B622" s="25" t="s">
        <v>344</v>
      </c>
      <c r="C622" s="32">
        <v>0</v>
      </c>
      <c r="D622" s="32">
        <v>11</v>
      </c>
      <c r="E622" s="32">
        <v>16</v>
      </c>
      <c r="F622" s="32">
        <v>3</v>
      </c>
      <c r="G622" s="32">
        <v>30</v>
      </c>
      <c r="H622" s="27"/>
      <c r="I622" s="28"/>
      <c r="J622" s="28"/>
      <c r="K622" s="28"/>
      <c r="L622" s="29"/>
    </row>
    <row r="623" spans="1:12">
      <c r="A623" s="30"/>
      <c r="B623" s="25" t="s">
        <v>345</v>
      </c>
      <c r="C623" s="32">
        <v>0</v>
      </c>
      <c r="D623" s="32">
        <v>9</v>
      </c>
      <c r="E623" s="32">
        <v>22</v>
      </c>
      <c r="F623" s="32">
        <v>3</v>
      </c>
      <c r="G623" s="32">
        <v>34</v>
      </c>
      <c r="H623" s="27"/>
      <c r="I623" s="28"/>
      <c r="J623" s="28"/>
      <c r="K623" s="28"/>
      <c r="L623" s="29"/>
    </row>
    <row r="624" spans="1:12">
      <c r="A624" s="30"/>
      <c r="B624" s="25" t="s">
        <v>346</v>
      </c>
      <c r="C624" s="32">
        <v>0</v>
      </c>
      <c r="D624" s="32">
        <v>5</v>
      </c>
      <c r="E624" s="32">
        <v>11</v>
      </c>
      <c r="F624" s="32">
        <v>1</v>
      </c>
      <c r="G624" s="32">
        <v>17</v>
      </c>
      <c r="H624" s="27"/>
      <c r="I624" s="28"/>
      <c r="J624" s="28"/>
      <c r="K624" s="28"/>
      <c r="L624" s="29"/>
    </row>
    <row r="625" spans="1:12">
      <c r="A625" s="30"/>
      <c r="B625" s="25" t="s">
        <v>347</v>
      </c>
      <c r="C625" s="32">
        <v>0</v>
      </c>
      <c r="D625" s="32">
        <v>6</v>
      </c>
      <c r="E625" s="32">
        <v>14</v>
      </c>
      <c r="F625" s="32">
        <v>1</v>
      </c>
      <c r="G625" s="32">
        <v>21</v>
      </c>
      <c r="H625" s="27"/>
      <c r="I625" s="28"/>
      <c r="J625" s="28"/>
      <c r="K625" s="28"/>
      <c r="L625" s="29"/>
    </row>
    <row r="626" spans="1:12">
      <c r="A626" s="30"/>
      <c r="B626" s="25" t="s">
        <v>348</v>
      </c>
      <c r="C626" s="32">
        <v>0</v>
      </c>
      <c r="D626" s="32">
        <v>8</v>
      </c>
      <c r="E626" s="32">
        <v>23</v>
      </c>
      <c r="F626" s="32">
        <v>3</v>
      </c>
      <c r="G626" s="32">
        <v>34</v>
      </c>
      <c r="H626" s="27"/>
      <c r="I626" s="28"/>
      <c r="J626" s="28"/>
      <c r="K626" s="28"/>
      <c r="L626" s="29"/>
    </row>
    <row r="627" spans="1:12">
      <c r="A627" s="30"/>
      <c r="B627" s="25" t="s">
        <v>349</v>
      </c>
      <c r="C627" s="32">
        <v>0</v>
      </c>
      <c r="D627" s="32">
        <v>9</v>
      </c>
      <c r="E627" s="32">
        <v>23</v>
      </c>
      <c r="F627" s="32">
        <v>4</v>
      </c>
      <c r="G627" s="32">
        <v>36</v>
      </c>
      <c r="H627" s="27"/>
      <c r="I627" s="28"/>
      <c r="J627" s="28"/>
      <c r="K627" s="28"/>
      <c r="L627" s="29"/>
    </row>
    <row r="628" spans="1:12">
      <c r="A628" s="30"/>
      <c r="B628" s="25" t="s">
        <v>350</v>
      </c>
      <c r="C628" s="32">
        <v>0</v>
      </c>
      <c r="D628" s="32">
        <v>2</v>
      </c>
      <c r="E628" s="32">
        <v>10</v>
      </c>
      <c r="F628" s="32">
        <v>0</v>
      </c>
      <c r="G628" s="32">
        <v>12</v>
      </c>
      <c r="H628" s="27"/>
      <c r="I628" s="28"/>
      <c r="J628" s="28"/>
      <c r="K628" s="28"/>
      <c r="L628" s="29"/>
    </row>
    <row r="629" spans="1:12">
      <c r="A629" s="30"/>
      <c r="B629" s="25" t="s">
        <v>351</v>
      </c>
      <c r="C629" s="32">
        <v>0</v>
      </c>
      <c r="D629" s="32">
        <v>6</v>
      </c>
      <c r="E629" s="32">
        <v>17</v>
      </c>
      <c r="F629" s="32">
        <v>4</v>
      </c>
      <c r="G629" s="32">
        <v>27</v>
      </c>
      <c r="H629" s="27"/>
      <c r="I629" s="28"/>
      <c r="J629" s="28"/>
      <c r="K629" s="28"/>
      <c r="L629" s="29"/>
    </row>
    <row r="630" spans="1:12">
      <c r="A630" s="30"/>
      <c r="B630" s="25" t="s">
        <v>352</v>
      </c>
      <c r="C630" s="32">
        <v>0</v>
      </c>
      <c r="D630" s="32">
        <v>4</v>
      </c>
      <c r="E630" s="32">
        <v>13</v>
      </c>
      <c r="F630" s="32">
        <v>0</v>
      </c>
      <c r="G630" s="32">
        <v>17</v>
      </c>
      <c r="H630" s="27"/>
      <c r="I630" s="28"/>
      <c r="J630" s="28"/>
      <c r="K630" s="28"/>
      <c r="L630" s="29"/>
    </row>
    <row r="631" spans="1:12">
      <c r="A631" s="30"/>
      <c r="B631" s="25" t="s">
        <v>353</v>
      </c>
      <c r="C631" s="32">
        <v>0</v>
      </c>
      <c r="D631" s="32">
        <v>10</v>
      </c>
      <c r="E631" s="32">
        <v>13</v>
      </c>
      <c r="F631" s="32">
        <v>3</v>
      </c>
      <c r="G631" s="32">
        <v>26</v>
      </c>
      <c r="H631" s="27"/>
      <c r="I631" s="28"/>
      <c r="J631" s="28"/>
      <c r="K631" s="28"/>
      <c r="L631" s="29"/>
    </row>
    <row r="632" spans="1:12">
      <c r="A632" s="30"/>
      <c r="B632" s="25" t="s">
        <v>354</v>
      </c>
      <c r="C632" s="32">
        <v>0</v>
      </c>
      <c r="D632" s="32">
        <v>0</v>
      </c>
      <c r="E632" s="32">
        <v>0</v>
      </c>
      <c r="F632" s="32">
        <v>0</v>
      </c>
      <c r="G632" s="32">
        <v>0</v>
      </c>
      <c r="H632" s="27"/>
      <c r="I632" s="28"/>
      <c r="J632" s="28"/>
      <c r="K632" s="28"/>
      <c r="L632" s="29"/>
    </row>
    <row r="633" spans="1:12">
      <c r="A633" s="30"/>
      <c r="B633" s="25" t="s">
        <v>355</v>
      </c>
      <c r="C633" s="32">
        <v>0</v>
      </c>
      <c r="D633" s="32">
        <v>13</v>
      </c>
      <c r="E633" s="32">
        <v>30</v>
      </c>
      <c r="F633" s="32">
        <v>2</v>
      </c>
      <c r="G633" s="32">
        <v>45</v>
      </c>
      <c r="H633" s="27"/>
      <c r="I633" s="28"/>
      <c r="J633" s="28"/>
      <c r="K633" s="28"/>
      <c r="L633" s="29"/>
    </row>
    <row r="634" spans="1:12">
      <c r="A634" s="30"/>
      <c r="B634" s="25" t="s">
        <v>356</v>
      </c>
      <c r="C634" s="32">
        <v>0</v>
      </c>
      <c r="D634" s="32">
        <v>4</v>
      </c>
      <c r="E634" s="32">
        <v>12</v>
      </c>
      <c r="F634" s="32">
        <v>1</v>
      </c>
      <c r="G634" s="32">
        <v>17</v>
      </c>
      <c r="H634" s="27"/>
      <c r="I634" s="28"/>
      <c r="J634" s="28"/>
      <c r="K634" s="28"/>
      <c r="L634" s="29"/>
    </row>
    <row r="635" spans="1:12">
      <c r="A635" s="30"/>
      <c r="B635" s="25" t="s">
        <v>357</v>
      </c>
      <c r="C635" s="32">
        <v>0</v>
      </c>
      <c r="D635" s="32">
        <v>17</v>
      </c>
      <c r="E635" s="32">
        <v>27</v>
      </c>
      <c r="F635" s="32">
        <v>7</v>
      </c>
      <c r="G635" s="32">
        <v>51</v>
      </c>
      <c r="H635" s="27"/>
      <c r="I635" s="28"/>
      <c r="J635" s="28"/>
      <c r="K635" s="28"/>
      <c r="L635" s="29"/>
    </row>
    <row r="636" spans="1:12">
      <c r="A636" s="30"/>
      <c r="B636" s="25" t="s">
        <v>358</v>
      </c>
      <c r="C636" s="32">
        <v>0</v>
      </c>
      <c r="D636" s="32">
        <v>18</v>
      </c>
      <c r="E636" s="32">
        <v>31</v>
      </c>
      <c r="F636" s="32">
        <v>7</v>
      </c>
      <c r="G636" s="32">
        <v>56</v>
      </c>
    </row>
    <row r="637" spans="1:12">
      <c r="A637" s="30"/>
      <c r="B637" s="25" t="s">
        <v>359</v>
      </c>
      <c r="C637" s="32">
        <v>0</v>
      </c>
      <c r="D637" s="32">
        <v>12</v>
      </c>
      <c r="E637" s="32">
        <v>28</v>
      </c>
      <c r="F637" s="32">
        <v>3</v>
      </c>
      <c r="G637" s="32">
        <v>43</v>
      </c>
    </row>
    <row r="638" spans="1:12">
      <c r="A638" s="30"/>
      <c r="B638" s="25" t="s">
        <v>360</v>
      </c>
      <c r="C638" s="32">
        <v>0</v>
      </c>
      <c r="D638" s="32">
        <v>11</v>
      </c>
      <c r="E638" s="32">
        <v>34</v>
      </c>
      <c r="F638" s="32">
        <v>3</v>
      </c>
      <c r="G638" s="32">
        <v>48</v>
      </c>
    </row>
    <row r="639" spans="1:12">
      <c r="A639" s="30"/>
      <c r="B639" s="25" t="s">
        <v>361</v>
      </c>
      <c r="C639" s="32">
        <v>0</v>
      </c>
      <c r="D639" s="32">
        <v>7</v>
      </c>
      <c r="E639" s="32">
        <v>27</v>
      </c>
      <c r="F639" s="32">
        <v>2</v>
      </c>
      <c r="G639" s="32">
        <v>36</v>
      </c>
    </row>
    <row r="640" spans="1:12">
      <c r="A640" s="30"/>
      <c r="B640" s="25" t="s">
        <v>362</v>
      </c>
      <c r="C640" s="32">
        <v>0</v>
      </c>
      <c r="D640" s="32">
        <v>14</v>
      </c>
      <c r="E640" s="32">
        <v>31</v>
      </c>
      <c r="F640" s="32">
        <v>2</v>
      </c>
      <c r="G640" s="32">
        <v>47</v>
      </c>
    </row>
    <row r="641" spans="1:7">
      <c r="A641" s="30"/>
      <c r="B641" s="25" t="s">
        <v>363</v>
      </c>
      <c r="C641" s="32">
        <v>0</v>
      </c>
      <c r="D641" s="32">
        <v>11</v>
      </c>
      <c r="E641" s="32">
        <v>18</v>
      </c>
      <c r="F641" s="32">
        <v>3</v>
      </c>
      <c r="G641" s="32">
        <v>32</v>
      </c>
    </row>
    <row r="642" spans="1:7">
      <c r="A642" s="30"/>
      <c r="B642" s="25" t="s">
        <v>364</v>
      </c>
      <c r="C642" s="32">
        <v>0</v>
      </c>
      <c r="D642" s="32">
        <v>12</v>
      </c>
      <c r="E642" s="32">
        <v>24</v>
      </c>
      <c r="F642" s="32">
        <v>6</v>
      </c>
      <c r="G642" s="32">
        <v>42</v>
      </c>
    </row>
    <row r="643" spans="1:7">
      <c r="A643" s="30"/>
      <c r="B643" s="25" t="s">
        <v>365</v>
      </c>
      <c r="C643" s="32">
        <v>0</v>
      </c>
      <c r="D643" s="32">
        <v>18</v>
      </c>
      <c r="E643" s="32">
        <v>37</v>
      </c>
      <c r="F643" s="32">
        <v>3</v>
      </c>
      <c r="G643" s="32">
        <v>58</v>
      </c>
    </row>
    <row r="644" spans="1:7">
      <c r="A644" s="30"/>
      <c r="B644" s="25" t="s">
        <v>366</v>
      </c>
      <c r="C644" s="32">
        <v>0</v>
      </c>
      <c r="D644" s="32">
        <v>10</v>
      </c>
      <c r="E644" s="32">
        <v>23</v>
      </c>
      <c r="F644" s="32">
        <v>7</v>
      </c>
      <c r="G644" s="32">
        <v>40</v>
      </c>
    </row>
    <row r="645" spans="1:7">
      <c r="A645" s="30"/>
      <c r="B645" s="25" t="s">
        <v>367</v>
      </c>
      <c r="C645" s="32">
        <v>0</v>
      </c>
      <c r="D645" s="32">
        <v>7</v>
      </c>
      <c r="E645" s="32">
        <v>14</v>
      </c>
      <c r="F645" s="32">
        <v>1</v>
      </c>
      <c r="G645" s="32">
        <v>22</v>
      </c>
    </row>
    <row r="646" spans="1:7">
      <c r="A646" s="30"/>
      <c r="B646" s="25" t="s">
        <v>368</v>
      </c>
      <c r="C646" s="32">
        <v>0</v>
      </c>
      <c r="D646" s="32">
        <v>6</v>
      </c>
      <c r="E646" s="32">
        <v>24</v>
      </c>
      <c r="F646" s="32">
        <v>2</v>
      </c>
      <c r="G646" s="32">
        <v>32</v>
      </c>
    </row>
    <row r="647" spans="1:7">
      <c r="A647" s="30"/>
      <c r="B647" s="25" t="s">
        <v>369</v>
      </c>
      <c r="C647" s="32">
        <v>0</v>
      </c>
      <c r="D647" s="32">
        <v>6</v>
      </c>
      <c r="E647" s="32">
        <v>23</v>
      </c>
      <c r="F647" s="32">
        <v>6</v>
      </c>
      <c r="G647" s="32">
        <v>35</v>
      </c>
    </row>
    <row r="648" spans="1:7">
      <c r="A648" s="30"/>
      <c r="B648" s="25" t="s">
        <v>370</v>
      </c>
      <c r="C648" s="32">
        <v>0</v>
      </c>
      <c r="D648" s="32">
        <v>10</v>
      </c>
      <c r="E648" s="32">
        <v>35</v>
      </c>
      <c r="F648" s="32">
        <v>6</v>
      </c>
      <c r="G648" s="32">
        <v>51</v>
      </c>
    </row>
    <row r="649" spans="1:7">
      <c r="A649" s="30"/>
      <c r="B649" s="25" t="s">
        <v>371</v>
      </c>
      <c r="C649" s="32">
        <v>0</v>
      </c>
      <c r="D649" s="32">
        <v>7</v>
      </c>
      <c r="E649" s="32">
        <v>20</v>
      </c>
      <c r="F649" s="32">
        <v>2</v>
      </c>
      <c r="G649" s="32">
        <v>29</v>
      </c>
    </row>
    <row r="650" spans="1:7">
      <c r="A650" s="30"/>
      <c r="B650" s="25" t="s">
        <v>372</v>
      </c>
      <c r="C650" s="32">
        <v>0</v>
      </c>
      <c r="D650" s="32">
        <v>9</v>
      </c>
      <c r="E650" s="32">
        <v>24</v>
      </c>
      <c r="F650" s="32">
        <v>3</v>
      </c>
      <c r="G650" s="32">
        <v>36</v>
      </c>
    </row>
    <row r="651" spans="1:7">
      <c r="A651" s="30"/>
      <c r="B651" s="25" t="s">
        <v>373</v>
      </c>
      <c r="C651" s="32">
        <v>0</v>
      </c>
      <c r="D651" s="32">
        <v>20</v>
      </c>
      <c r="E651" s="32">
        <v>20</v>
      </c>
      <c r="F651" s="32">
        <v>5</v>
      </c>
      <c r="G651" s="32">
        <v>45</v>
      </c>
    </row>
    <row r="652" spans="1:7">
      <c r="A652" s="30"/>
      <c r="B652" s="25" t="s">
        <v>374</v>
      </c>
      <c r="C652" s="32">
        <v>0</v>
      </c>
      <c r="D652" s="32">
        <v>19</v>
      </c>
      <c r="E652" s="32">
        <v>23</v>
      </c>
      <c r="F652" s="32">
        <v>3</v>
      </c>
      <c r="G652" s="32">
        <v>45</v>
      </c>
    </row>
    <row r="653" spans="1:7">
      <c r="A653" s="30"/>
      <c r="B653" s="25" t="s">
        <v>375</v>
      </c>
      <c r="C653" s="32">
        <v>0</v>
      </c>
      <c r="D653" s="32">
        <v>6</v>
      </c>
      <c r="E653" s="32">
        <v>21</v>
      </c>
      <c r="F653" s="32">
        <v>0</v>
      </c>
      <c r="G653" s="32">
        <v>27</v>
      </c>
    </row>
    <row r="654" spans="1:7">
      <c r="A654" s="30"/>
      <c r="B654" s="25" t="s">
        <v>376</v>
      </c>
      <c r="C654" s="32">
        <v>0</v>
      </c>
      <c r="D654" s="32">
        <v>5</v>
      </c>
      <c r="E654" s="32">
        <v>24</v>
      </c>
      <c r="F654" s="32">
        <v>3</v>
      </c>
      <c r="G654" s="32">
        <v>32</v>
      </c>
    </row>
    <row r="655" spans="1:7">
      <c r="A655" s="30"/>
      <c r="B655" s="25" t="s">
        <v>377</v>
      </c>
      <c r="C655" s="32">
        <v>0</v>
      </c>
      <c r="D655" s="32">
        <v>7</v>
      </c>
      <c r="E655" s="32">
        <v>20</v>
      </c>
      <c r="F655" s="32">
        <v>1</v>
      </c>
      <c r="G655" s="32">
        <v>28</v>
      </c>
    </row>
    <row r="656" spans="1:7">
      <c r="A656" s="30"/>
      <c r="B656" s="25" t="s">
        <v>378</v>
      </c>
      <c r="C656" s="32">
        <v>0</v>
      </c>
      <c r="D656" s="32">
        <v>5</v>
      </c>
      <c r="E656" s="32">
        <v>20</v>
      </c>
      <c r="F656" s="32">
        <v>6</v>
      </c>
      <c r="G656" s="32">
        <v>31</v>
      </c>
    </row>
    <row r="657" spans="1:7">
      <c r="A657" s="30"/>
      <c r="B657" s="25" t="s">
        <v>379</v>
      </c>
      <c r="C657" s="32">
        <v>0</v>
      </c>
      <c r="D657" s="32">
        <v>5</v>
      </c>
      <c r="E657" s="32">
        <v>15</v>
      </c>
      <c r="F657" s="32">
        <v>4</v>
      </c>
      <c r="G657" s="32">
        <v>24</v>
      </c>
    </row>
    <row r="658" spans="1:7">
      <c r="A658" s="30"/>
      <c r="B658" s="25" t="s">
        <v>380</v>
      </c>
      <c r="C658" s="32">
        <v>0</v>
      </c>
      <c r="D658" s="32">
        <v>6</v>
      </c>
      <c r="E658" s="32">
        <v>18</v>
      </c>
      <c r="F658" s="32">
        <v>2</v>
      </c>
      <c r="G658" s="32">
        <v>26</v>
      </c>
    </row>
    <row r="659" spans="1:7">
      <c r="A659" s="30"/>
      <c r="B659" s="25" t="s">
        <v>381</v>
      </c>
      <c r="C659" s="32">
        <v>0</v>
      </c>
      <c r="D659" s="32">
        <v>5</v>
      </c>
      <c r="E659" s="32">
        <v>19</v>
      </c>
      <c r="F659" s="32">
        <v>2</v>
      </c>
      <c r="G659" s="32">
        <v>26</v>
      </c>
    </row>
    <row r="660" spans="1:7">
      <c r="A660" s="30"/>
      <c r="B660" s="25" t="s">
        <v>382</v>
      </c>
      <c r="C660" s="32">
        <v>0</v>
      </c>
      <c r="D660" s="32">
        <v>10</v>
      </c>
      <c r="E660" s="32">
        <v>22</v>
      </c>
      <c r="F660" s="32">
        <v>1</v>
      </c>
      <c r="G660" s="32">
        <v>33</v>
      </c>
    </row>
    <row r="661" spans="1:7">
      <c r="A661" s="30"/>
      <c r="B661" s="25" t="s">
        <v>383</v>
      </c>
      <c r="C661" s="32">
        <v>0</v>
      </c>
      <c r="D661" s="32">
        <v>9</v>
      </c>
      <c r="E661" s="32">
        <v>26</v>
      </c>
      <c r="F661" s="32">
        <v>5</v>
      </c>
      <c r="G661" s="32">
        <v>40</v>
      </c>
    </row>
    <row r="662" spans="1:7">
      <c r="A662" s="30"/>
      <c r="B662" s="25" t="s">
        <v>384</v>
      </c>
      <c r="C662" s="32">
        <v>0</v>
      </c>
      <c r="D662" s="32">
        <v>13</v>
      </c>
      <c r="E662" s="32">
        <v>24</v>
      </c>
      <c r="F662" s="32">
        <v>2</v>
      </c>
      <c r="G662" s="32">
        <v>39</v>
      </c>
    </row>
    <row r="663" spans="1:7">
      <c r="A663" s="30"/>
      <c r="B663" s="25" t="s">
        <v>385</v>
      </c>
      <c r="C663" s="32">
        <v>0</v>
      </c>
      <c r="D663" s="32">
        <v>11</v>
      </c>
      <c r="E663" s="32">
        <v>19</v>
      </c>
      <c r="F663" s="32">
        <v>1</v>
      </c>
      <c r="G663" s="32">
        <v>31</v>
      </c>
    </row>
    <row r="664" spans="1:7">
      <c r="A664" s="30"/>
      <c r="B664" s="25" t="s">
        <v>386</v>
      </c>
      <c r="C664" s="32">
        <v>0</v>
      </c>
      <c r="D664" s="32">
        <v>9</v>
      </c>
      <c r="E664" s="32">
        <v>32</v>
      </c>
      <c r="F664" s="32">
        <v>2</v>
      </c>
      <c r="G664" s="32">
        <v>43</v>
      </c>
    </row>
    <row r="665" spans="1:7">
      <c r="A665" s="30"/>
      <c r="B665" s="25" t="s">
        <v>387</v>
      </c>
      <c r="C665" s="32">
        <v>0</v>
      </c>
      <c r="D665" s="32">
        <v>7</v>
      </c>
      <c r="E665" s="32">
        <v>18</v>
      </c>
      <c r="F665" s="32">
        <v>4</v>
      </c>
      <c r="G665" s="32">
        <v>29</v>
      </c>
    </row>
    <row r="666" spans="1:7">
      <c r="A666" s="30"/>
      <c r="B666" s="25" t="s">
        <v>388</v>
      </c>
      <c r="C666" s="32">
        <v>0</v>
      </c>
      <c r="D666" s="32">
        <v>2</v>
      </c>
      <c r="E666" s="32">
        <v>15</v>
      </c>
      <c r="F666" s="32">
        <v>1</v>
      </c>
      <c r="G666" s="32">
        <v>18</v>
      </c>
    </row>
    <row r="667" spans="1:7">
      <c r="A667" s="30"/>
      <c r="B667" s="25" t="s">
        <v>389</v>
      </c>
      <c r="C667" s="32">
        <v>0</v>
      </c>
      <c r="D667" s="32">
        <v>5</v>
      </c>
      <c r="E667" s="32">
        <v>23</v>
      </c>
      <c r="F667" s="32">
        <v>1</v>
      </c>
      <c r="G667" s="32">
        <v>29</v>
      </c>
    </row>
    <row r="668" spans="1:7">
      <c r="B668" s="25" t="s">
        <v>390</v>
      </c>
      <c r="C668" s="32">
        <v>0</v>
      </c>
      <c r="D668" s="32">
        <v>8</v>
      </c>
      <c r="E668" s="32">
        <v>17</v>
      </c>
      <c r="F668" s="32">
        <v>6</v>
      </c>
      <c r="G668" s="32">
        <v>31</v>
      </c>
    </row>
    <row r="669" spans="1:7">
      <c r="B669" s="25" t="s">
        <v>391</v>
      </c>
      <c r="C669" s="32">
        <v>0</v>
      </c>
      <c r="D669" s="32">
        <v>9</v>
      </c>
      <c r="E669" s="32">
        <v>21</v>
      </c>
      <c r="F669" s="32">
        <v>5</v>
      </c>
      <c r="G669" s="32">
        <v>35</v>
      </c>
    </row>
    <row r="670" spans="1:7">
      <c r="B670" s="25" t="s">
        <v>392</v>
      </c>
      <c r="C670" s="32">
        <v>0</v>
      </c>
      <c r="D670" s="32">
        <v>12</v>
      </c>
      <c r="E670" s="32">
        <v>12</v>
      </c>
      <c r="F670" s="32">
        <v>3</v>
      </c>
      <c r="G670" s="32">
        <v>27</v>
      </c>
    </row>
    <row r="671" spans="1:7">
      <c r="B671" s="25" t="s">
        <v>393</v>
      </c>
      <c r="C671" s="32">
        <v>0</v>
      </c>
      <c r="D671" s="32">
        <v>12</v>
      </c>
      <c r="E671" s="32">
        <v>12</v>
      </c>
      <c r="F671" s="32">
        <v>3</v>
      </c>
      <c r="G671" s="32">
        <v>27</v>
      </c>
    </row>
    <row r="672" spans="1:7">
      <c r="B672" s="25" t="s">
        <v>394</v>
      </c>
      <c r="C672" s="32">
        <v>0</v>
      </c>
      <c r="D672" s="32">
        <v>12</v>
      </c>
      <c r="E672" s="32">
        <v>12</v>
      </c>
      <c r="F672" s="32">
        <v>3</v>
      </c>
      <c r="G672" s="32">
        <v>27</v>
      </c>
    </row>
    <row r="673" spans="2:7">
      <c r="B673" s="25" t="s">
        <v>395</v>
      </c>
      <c r="C673" s="32">
        <v>0</v>
      </c>
      <c r="D673" s="32">
        <v>6</v>
      </c>
      <c r="E673" s="32">
        <v>13</v>
      </c>
      <c r="F673" s="32">
        <v>1</v>
      </c>
      <c r="G673" s="32">
        <v>20</v>
      </c>
    </row>
    <row r="674" spans="2:7">
      <c r="B674" s="25" t="s">
        <v>396</v>
      </c>
      <c r="C674" s="32">
        <v>0</v>
      </c>
      <c r="D674" s="32">
        <v>5</v>
      </c>
      <c r="E674" s="32">
        <v>22</v>
      </c>
      <c r="F674" s="32">
        <v>4</v>
      </c>
      <c r="G674" s="32">
        <v>31</v>
      </c>
    </row>
    <row r="675" spans="2:7">
      <c r="B675" s="25" t="s">
        <v>397</v>
      </c>
      <c r="C675" s="32">
        <v>0</v>
      </c>
      <c r="D675" s="32">
        <v>10</v>
      </c>
      <c r="E675" s="32">
        <v>17</v>
      </c>
      <c r="F675" s="32">
        <v>2</v>
      </c>
      <c r="G675" s="32">
        <v>29</v>
      </c>
    </row>
    <row r="676" spans="2:7">
      <c r="B676" s="25" t="s">
        <v>398</v>
      </c>
      <c r="C676" s="32">
        <v>0</v>
      </c>
      <c r="D676" s="32">
        <v>7</v>
      </c>
      <c r="E676" s="32">
        <v>24</v>
      </c>
      <c r="F676" s="32">
        <v>1</v>
      </c>
      <c r="G676" s="32">
        <v>32</v>
      </c>
    </row>
    <row r="677" spans="2:7">
      <c r="B677" s="25" t="s">
        <v>399</v>
      </c>
      <c r="C677" s="32">
        <v>0</v>
      </c>
      <c r="D677" s="32">
        <v>5</v>
      </c>
      <c r="E677" s="32">
        <v>28</v>
      </c>
      <c r="F677" s="32">
        <v>0</v>
      </c>
      <c r="G677" s="32">
        <v>33</v>
      </c>
    </row>
    <row r="678" spans="2:7">
      <c r="B678" s="25" t="s">
        <v>400</v>
      </c>
      <c r="C678" s="32">
        <v>0</v>
      </c>
      <c r="D678" s="32">
        <v>15</v>
      </c>
      <c r="E678" s="32">
        <v>19</v>
      </c>
      <c r="F678" s="32">
        <v>1</v>
      </c>
      <c r="G678" s="32">
        <v>35</v>
      </c>
    </row>
    <row r="679" spans="2:7">
      <c r="B679" s="25" t="s">
        <v>401</v>
      </c>
      <c r="C679" s="32">
        <v>0</v>
      </c>
      <c r="D679" s="32">
        <v>14</v>
      </c>
      <c r="E679" s="32">
        <v>20</v>
      </c>
      <c r="F679" s="32">
        <v>3</v>
      </c>
      <c r="G679" s="32">
        <v>37</v>
      </c>
    </row>
    <row r="680" spans="2:7">
      <c r="B680" s="25" t="s">
        <v>402</v>
      </c>
      <c r="C680" s="32">
        <v>0</v>
      </c>
      <c r="D680" s="32">
        <v>13</v>
      </c>
      <c r="E680" s="32">
        <v>15</v>
      </c>
      <c r="F680" s="32">
        <v>4</v>
      </c>
      <c r="G680" s="32">
        <v>32</v>
      </c>
    </row>
    <row r="681" spans="2:7">
      <c r="B681" s="25" t="s">
        <v>403</v>
      </c>
      <c r="C681" s="32">
        <v>0</v>
      </c>
      <c r="D681" s="32">
        <v>13</v>
      </c>
      <c r="E681" s="32">
        <v>21</v>
      </c>
      <c r="F681" s="32">
        <v>3</v>
      </c>
      <c r="G681" s="32">
        <v>37</v>
      </c>
    </row>
    <row r="682" spans="2:7">
      <c r="B682" s="25" t="s">
        <v>404</v>
      </c>
      <c r="C682" s="32">
        <v>0</v>
      </c>
      <c r="D682" s="32">
        <v>7</v>
      </c>
      <c r="E682" s="32">
        <v>25</v>
      </c>
      <c r="F682" s="32">
        <v>3</v>
      </c>
      <c r="G682" s="32">
        <v>35</v>
      </c>
    </row>
    <row r="683" spans="2:7">
      <c r="B683" s="25" t="s">
        <v>405</v>
      </c>
      <c r="C683" s="32">
        <v>0</v>
      </c>
      <c r="D683" s="32">
        <v>12</v>
      </c>
      <c r="E683" s="32">
        <v>14</v>
      </c>
      <c r="F683" s="32">
        <v>3</v>
      </c>
      <c r="G683" s="32">
        <v>29</v>
      </c>
    </row>
    <row r="684" spans="2:7">
      <c r="B684" s="25" t="s">
        <v>406</v>
      </c>
      <c r="C684" s="32">
        <v>0</v>
      </c>
      <c r="D684" s="32">
        <v>8</v>
      </c>
      <c r="E684" s="32">
        <v>23</v>
      </c>
      <c r="F684" s="32">
        <v>2</v>
      </c>
      <c r="G684" s="32">
        <v>33</v>
      </c>
    </row>
    <row r="685" spans="2:7">
      <c r="B685" s="25" t="s">
        <v>407</v>
      </c>
      <c r="C685" s="32">
        <v>0</v>
      </c>
      <c r="D685" s="32">
        <v>10</v>
      </c>
      <c r="E685" s="32">
        <v>28</v>
      </c>
      <c r="F685" s="32">
        <v>3</v>
      </c>
      <c r="G685" s="32">
        <v>41</v>
      </c>
    </row>
    <row r="686" spans="2:7">
      <c r="B686" s="25" t="s">
        <v>408</v>
      </c>
      <c r="C686" s="32">
        <v>0</v>
      </c>
      <c r="D686" s="32">
        <v>6</v>
      </c>
      <c r="E686" s="32">
        <v>16</v>
      </c>
      <c r="F686" s="32">
        <v>0</v>
      </c>
      <c r="G686" s="32">
        <v>22</v>
      </c>
    </row>
    <row r="687" spans="2:7">
      <c r="B687" s="25" t="s">
        <v>409</v>
      </c>
      <c r="C687" s="32">
        <v>0</v>
      </c>
      <c r="D687" s="32">
        <v>3</v>
      </c>
      <c r="E687" s="32">
        <v>22</v>
      </c>
      <c r="F687" s="32">
        <v>4</v>
      </c>
      <c r="G687" s="32">
        <v>29</v>
      </c>
    </row>
    <row r="688" spans="2:7">
      <c r="B688" s="25" t="s">
        <v>410</v>
      </c>
      <c r="C688" s="32">
        <v>0</v>
      </c>
      <c r="D688" s="32">
        <v>11</v>
      </c>
      <c r="E688" s="32">
        <v>21</v>
      </c>
      <c r="F688" s="32">
        <v>5</v>
      </c>
      <c r="G688" s="32">
        <v>37</v>
      </c>
    </row>
    <row r="689" spans="2:7">
      <c r="B689" s="25" t="s">
        <v>411</v>
      </c>
      <c r="C689" s="32">
        <v>0</v>
      </c>
      <c r="D689" s="32">
        <v>11</v>
      </c>
      <c r="E689" s="32">
        <v>19</v>
      </c>
      <c r="F689" s="32">
        <v>0</v>
      </c>
      <c r="G689" s="32">
        <v>30</v>
      </c>
    </row>
    <row r="690" spans="2:7">
      <c r="B690" s="25" t="s">
        <v>412</v>
      </c>
      <c r="C690" s="32">
        <v>0</v>
      </c>
      <c r="D690" s="32">
        <v>7</v>
      </c>
      <c r="E690" s="32">
        <v>20</v>
      </c>
      <c r="F690" s="32">
        <v>2</v>
      </c>
      <c r="G690" s="32">
        <v>29</v>
      </c>
    </row>
    <row r="691" spans="2:7">
      <c r="B691" s="25" t="s">
        <v>413</v>
      </c>
      <c r="C691" s="32">
        <v>0</v>
      </c>
      <c r="D691" s="32">
        <v>3</v>
      </c>
      <c r="E691" s="32">
        <v>5</v>
      </c>
      <c r="F691" s="32">
        <v>1</v>
      </c>
      <c r="G691" s="32">
        <v>9</v>
      </c>
    </row>
    <row r="692" spans="2:7">
      <c r="B692" s="25" t="s">
        <v>414</v>
      </c>
      <c r="C692" s="32">
        <v>0</v>
      </c>
      <c r="D692" s="32">
        <v>6</v>
      </c>
      <c r="E692" s="32">
        <v>20</v>
      </c>
      <c r="F692" s="32">
        <v>4</v>
      </c>
      <c r="G692" s="32">
        <v>30</v>
      </c>
    </row>
    <row r="693" spans="2:7">
      <c r="B693" s="25" t="s">
        <v>415</v>
      </c>
      <c r="C693" s="32">
        <v>0</v>
      </c>
      <c r="D693" s="32">
        <f>$D$91</f>
        <v>5</v>
      </c>
      <c r="E693" s="32">
        <f>$E$91</f>
        <v>9</v>
      </c>
      <c r="F693" s="32">
        <f>$F$91</f>
        <v>0</v>
      </c>
      <c r="G693" s="32">
        <f>$G$91</f>
        <v>14</v>
      </c>
    </row>
    <row r="694" spans="2:7">
      <c r="B694" s="25" t="s">
        <v>416</v>
      </c>
      <c r="C694" s="32">
        <v>0</v>
      </c>
      <c r="D694" s="32">
        <v>8</v>
      </c>
      <c r="E694" s="32">
        <v>16</v>
      </c>
      <c r="F694" s="32">
        <v>0</v>
      </c>
      <c r="G694" s="32">
        <v>24</v>
      </c>
    </row>
    <row r="695" spans="2:7">
      <c r="B695" s="25" t="s">
        <v>417</v>
      </c>
      <c r="C695" s="32">
        <v>0</v>
      </c>
      <c r="D695" s="32">
        <v>9</v>
      </c>
      <c r="E695" s="32">
        <v>19</v>
      </c>
      <c r="F695" s="32">
        <v>3</v>
      </c>
      <c r="G695" s="32">
        <v>31</v>
      </c>
    </row>
    <row r="696" spans="2:7">
      <c r="B696" s="25" t="s">
        <v>418</v>
      </c>
      <c r="C696" s="32">
        <v>0</v>
      </c>
      <c r="D696" s="32">
        <v>5</v>
      </c>
      <c r="E696" s="32">
        <v>14</v>
      </c>
      <c r="F696" s="32">
        <v>1</v>
      </c>
      <c r="G696" s="32">
        <v>20</v>
      </c>
    </row>
    <row r="697" spans="2:7">
      <c r="B697" s="25" t="s">
        <v>419</v>
      </c>
      <c r="C697" s="32">
        <v>0</v>
      </c>
      <c r="D697" s="32">
        <v>5</v>
      </c>
      <c r="E697" s="32">
        <v>20</v>
      </c>
      <c r="F697" s="32">
        <v>3</v>
      </c>
      <c r="G697" s="32">
        <v>28</v>
      </c>
    </row>
    <row r="698" spans="2:7">
      <c r="B698" s="25" t="s">
        <v>420</v>
      </c>
      <c r="C698" s="32">
        <v>0</v>
      </c>
      <c r="D698" s="32">
        <v>8</v>
      </c>
      <c r="E698" s="32">
        <v>15</v>
      </c>
      <c r="F698" s="32">
        <v>4</v>
      </c>
      <c r="G698" s="32">
        <v>27</v>
      </c>
    </row>
    <row r="699" spans="2:7">
      <c r="B699" s="25" t="s">
        <v>421</v>
      </c>
      <c r="C699" s="32">
        <v>0</v>
      </c>
      <c r="D699" s="32">
        <v>10</v>
      </c>
      <c r="E699" s="32">
        <v>14</v>
      </c>
      <c r="F699" s="32">
        <v>3</v>
      </c>
      <c r="G699" s="32">
        <v>27</v>
      </c>
    </row>
    <row r="700" spans="2:7">
      <c r="B700" s="25" t="s">
        <v>422</v>
      </c>
      <c r="C700" s="32">
        <v>0</v>
      </c>
      <c r="D700" s="32">
        <v>10</v>
      </c>
      <c r="E700" s="32">
        <v>20</v>
      </c>
      <c r="F700" s="32">
        <v>2</v>
      </c>
      <c r="G700" s="32">
        <v>32</v>
      </c>
    </row>
    <row r="701" spans="2:7">
      <c r="B701" s="25" t="s">
        <v>423</v>
      </c>
      <c r="C701" s="32">
        <v>0</v>
      </c>
      <c r="D701" s="32">
        <v>7</v>
      </c>
      <c r="E701" s="32">
        <v>12</v>
      </c>
      <c r="F701" s="32">
        <v>4</v>
      </c>
      <c r="G701" s="32">
        <v>23</v>
      </c>
    </row>
    <row r="702" spans="2:7">
      <c r="B702" s="25" t="s">
        <v>424</v>
      </c>
      <c r="C702" s="32">
        <v>0</v>
      </c>
      <c r="D702" s="32">
        <v>7</v>
      </c>
      <c r="E702" s="32">
        <v>24</v>
      </c>
      <c r="F702" s="32">
        <v>4</v>
      </c>
      <c r="G702" s="32">
        <v>35</v>
      </c>
    </row>
    <row r="703" spans="2:7">
      <c r="B703" s="25" t="s">
        <v>425</v>
      </c>
      <c r="C703" s="32">
        <v>0</v>
      </c>
      <c r="D703" s="32">
        <v>3</v>
      </c>
      <c r="E703" s="32">
        <v>16</v>
      </c>
      <c r="F703" s="32">
        <v>6</v>
      </c>
      <c r="G703" s="32">
        <v>25</v>
      </c>
    </row>
    <row r="704" spans="2:7">
      <c r="B704" s="25" t="s">
        <v>426</v>
      </c>
      <c r="C704" s="32">
        <v>0</v>
      </c>
      <c r="D704" s="32">
        <v>12</v>
      </c>
      <c r="E704" s="32">
        <v>17</v>
      </c>
      <c r="F704" s="32">
        <v>3</v>
      </c>
      <c r="G704" s="32">
        <v>32</v>
      </c>
    </row>
    <row r="705" spans="2:7">
      <c r="B705" s="25" t="s">
        <v>427</v>
      </c>
      <c r="C705" s="32">
        <v>0</v>
      </c>
      <c r="D705" s="32">
        <v>6</v>
      </c>
      <c r="E705" s="32">
        <v>13</v>
      </c>
      <c r="F705" s="32">
        <v>0</v>
      </c>
      <c r="G705" s="32">
        <v>19</v>
      </c>
    </row>
    <row r="706" spans="2:7">
      <c r="B706" s="25" t="s">
        <v>428</v>
      </c>
      <c r="C706" s="32">
        <v>0</v>
      </c>
      <c r="D706" s="32">
        <v>6</v>
      </c>
      <c r="E706" s="32">
        <v>18</v>
      </c>
      <c r="F706" s="32">
        <v>0</v>
      </c>
      <c r="G706" s="32">
        <v>24</v>
      </c>
    </row>
    <row r="707" spans="2:7">
      <c r="B707" s="25" t="s">
        <v>429</v>
      </c>
      <c r="C707" s="32">
        <v>0</v>
      </c>
      <c r="D707" s="32">
        <v>7</v>
      </c>
      <c r="E707" s="32">
        <v>27</v>
      </c>
      <c r="F707" s="32">
        <v>0</v>
      </c>
      <c r="G707" s="32">
        <v>34</v>
      </c>
    </row>
    <row r="708" spans="2:7">
      <c r="B708" s="25" t="s">
        <v>430</v>
      </c>
      <c r="C708" s="32">
        <v>0</v>
      </c>
      <c r="D708" s="32">
        <v>3</v>
      </c>
      <c r="E708" s="32">
        <v>20</v>
      </c>
      <c r="F708" s="32">
        <v>1</v>
      </c>
      <c r="G708" s="32">
        <v>24</v>
      </c>
    </row>
    <row r="709" spans="2:7">
      <c r="B709" s="25" t="s">
        <v>431</v>
      </c>
      <c r="C709" s="32">
        <v>0</v>
      </c>
      <c r="D709" s="32">
        <v>3</v>
      </c>
      <c r="E709" s="32">
        <v>20</v>
      </c>
      <c r="F709" s="32">
        <v>1</v>
      </c>
      <c r="G709" s="32">
        <v>24</v>
      </c>
    </row>
    <row r="710" spans="2:7">
      <c r="B710" s="25" t="s">
        <v>432</v>
      </c>
      <c r="C710" s="32">
        <v>0</v>
      </c>
      <c r="D710" s="32">
        <v>10</v>
      </c>
      <c r="E710" s="32">
        <v>32</v>
      </c>
      <c r="F710" s="32">
        <v>2</v>
      </c>
      <c r="G710" s="32">
        <v>44</v>
      </c>
    </row>
    <row r="711" spans="2:7">
      <c r="B711" s="25" t="s">
        <v>433</v>
      </c>
      <c r="C711" s="32">
        <v>0</v>
      </c>
      <c r="D711" s="32">
        <v>7</v>
      </c>
      <c r="E711" s="32">
        <v>27</v>
      </c>
      <c r="F711" s="32">
        <v>3</v>
      </c>
      <c r="G711" s="32">
        <v>37</v>
      </c>
    </row>
    <row r="712" spans="2:7">
      <c r="B712" s="25" t="s">
        <v>434</v>
      </c>
      <c r="C712" s="32">
        <v>0</v>
      </c>
      <c r="D712" s="32">
        <v>18</v>
      </c>
      <c r="E712" s="32">
        <v>36</v>
      </c>
      <c r="F712" s="32">
        <v>5</v>
      </c>
      <c r="G712" s="32">
        <v>59</v>
      </c>
    </row>
    <row r="713" spans="2:7">
      <c r="B713" s="25" t="s">
        <v>435</v>
      </c>
      <c r="C713" s="32">
        <v>0</v>
      </c>
      <c r="D713" s="32">
        <v>10</v>
      </c>
      <c r="E713" s="32">
        <v>27</v>
      </c>
      <c r="F713" s="32">
        <v>4</v>
      </c>
      <c r="G713" s="32">
        <v>41</v>
      </c>
    </row>
    <row r="714" spans="2:7">
      <c r="B714" s="25" t="s">
        <v>436</v>
      </c>
      <c r="C714" s="32">
        <v>0</v>
      </c>
      <c r="D714" s="32">
        <f>$D$91</f>
        <v>5</v>
      </c>
      <c r="E714" s="32">
        <f>$E$91</f>
        <v>9</v>
      </c>
      <c r="F714" s="32">
        <f>$F$91</f>
        <v>0</v>
      </c>
      <c r="G714" s="32">
        <f>$G$91</f>
        <v>14</v>
      </c>
    </row>
    <row r="715" spans="2:7">
      <c r="B715" s="25" t="s">
        <v>437</v>
      </c>
      <c r="C715" s="32">
        <v>0</v>
      </c>
      <c r="D715" s="32">
        <v>5</v>
      </c>
      <c r="E715" s="32">
        <v>15</v>
      </c>
      <c r="F715" s="32">
        <v>3</v>
      </c>
      <c r="G715" s="32">
        <v>23</v>
      </c>
    </row>
    <row r="716" spans="2:7">
      <c r="B716" s="25" t="s">
        <v>438</v>
      </c>
      <c r="C716" s="32">
        <v>0</v>
      </c>
      <c r="D716" s="32">
        <v>9</v>
      </c>
      <c r="E716" s="32">
        <v>29</v>
      </c>
      <c r="F716" s="32">
        <v>1</v>
      </c>
      <c r="G716" s="32">
        <v>39</v>
      </c>
    </row>
    <row r="717" spans="2:7">
      <c r="B717" s="25" t="s">
        <v>439</v>
      </c>
      <c r="C717" s="32">
        <v>0</v>
      </c>
      <c r="D717" s="32">
        <v>4</v>
      </c>
      <c r="E717" s="32">
        <v>12</v>
      </c>
      <c r="F717" s="32">
        <v>1</v>
      </c>
      <c r="G717" s="32">
        <v>17</v>
      </c>
    </row>
    <row r="718" spans="2:7">
      <c r="B718" s="25" t="s">
        <v>440</v>
      </c>
      <c r="C718" s="32">
        <v>0</v>
      </c>
      <c r="D718" s="32">
        <v>9</v>
      </c>
      <c r="E718" s="32">
        <v>24</v>
      </c>
      <c r="F718" s="32">
        <v>2</v>
      </c>
      <c r="G718" s="32">
        <v>35</v>
      </c>
    </row>
    <row r="719" spans="2:7">
      <c r="B719" s="25" t="s">
        <v>441</v>
      </c>
      <c r="C719" s="32">
        <v>0</v>
      </c>
      <c r="D719" s="32">
        <v>4</v>
      </c>
      <c r="E719" s="32">
        <v>25</v>
      </c>
      <c r="F719" s="32">
        <v>1</v>
      </c>
      <c r="G719" s="32">
        <v>30</v>
      </c>
    </row>
    <row r="720" spans="2:7">
      <c r="B720" s="25" t="s">
        <v>442</v>
      </c>
      <c r="C720" s="32">
        <v>0</v>
      </c>
      <c r="D720" s="32">
        <v>20</v>
      </c>
      <c r="E720" s="32">
        <v>31</v>
      </c>
      <c r="F720" s="32">
        <v>4</v>
      </c>
      <c r="G720" s="32">
        <v>55</v>
      </c>
    </row>
    <row r="721" spans="2:7">
      <c r="B721" s="25" t="s">
        <v>443</v>
      </c>
      <c r="C721" s="32">
        <v>0</v>
      </c>
      <c r="D721" s="32">
        <v>8</v>
      </c>
      <c r="E721" s="32">
        <v>34</v>
      </c>
      <c r="F721" s="32">
        <v>2</v>
      </c>
      <c r="G721" s="32">
        <v>44</v>
      </c>
    </row>
    <row r="722" spans="2:7">
      <c r="B722" s="25" t="s">
        <v>444</v>
      </c>
      <c r="C722" s="32">
        <v>0</v>
      </c>
      <c r="D722" s="32">
        <v>15</v>
      </c>
      <c r="E722" s="32">
        <v>24</v>
      </c>
      <c r="F722" s="32">
        <v>4</v>
      </c>
      <c r="G722" s="32">
        <v>43</v>
      </c>
    </row>
    <row r="723" spans="2:7">
      <c r="B723" s="25" t="s">
        <v>445</v>
      </c>
      <c r="C723" s="32">
        <v>0</v>
      </c>
      <c r="D723" s="32">
        <v>8</v>
      </c>
      <c r="E723" s="32">
        <v>35</v>
      </c>
      <c r="F723" s="32">
        <v>3</v>
      </c>
      <c r="G723" s="32">
        <v>46</v>
      </c>
    </row>
    <row r="724" spans="2:7">
      <c r="B724" s="25" t="s">
        <v>446</v>
      </c>
      <c r="C724" s="32">
        <v>0</v>
      </c>
      <c r="D724" s="32">
        <v>6</v>
      </c>
      <c r="E724" s="32">
        <v>25</v>
      </c>
      <c r="F724" s="32">
        <v>4</v>
      </c>
      <c r="G724" s="32">
        <v>35</v>
      </c>
    </row>
    <row r="725" spans="2:7">
      <c r="B725" s="25" t="s">
        <v>447</v>
      </c>
      <c r="C725" s="32">
        <v>0</v>
      </c>
      <c r="D725" s="32">
        <v>12</v>
      </c>
      <c r="E725" s="32">
        <v>16</v>
      </c>
      <c r="F725" s="32">
        <v>5</v>
      </c>
      <c r="G725" s="32">
        <v>33</v>
      </c>
    </row>
    <row r="726" spans="2:7">
      <c r="B726" s="25" t="s">
        <v>448</v>
      </c>
      <c r="C726" s="32">
        <v>0</v>
      </c>
      <c r="D726" s="32">
        <v>11</v>
      </c>
      <c r="E726" s="32">
        <v>20</v>
      </c>
      <c r="F726" s="32">
        <v>3</v>
      </c>
      <c r="G726" s="32">
        <v>34</v>
      </c>
    </row>
    <row r="727" spans="2:7">
      <c r="B727" s="25" t="s">
        <v>449</v>
      </c>
      <c r="C727" s="32">
        <v>0</v>
      </c>
      <c r="D727" s="32">
        <v>8</v>
      </c>
      <c r="E727" s="32">
        <v>18</v>
      </c>
      <c r="F727" s="32">
        <v>5</v>
      </c>
      <c r="G727" s="32">
        <v>31</v>
      </c>
    </row>
    <row r="728" spans="2:7">
      <c r="B728" s="25" t="s">
        <v>450</v>
      </c>
      <c r="C728" s="32">
        <v>0</v>
      </c>
      <c r="D728" s="32">
        <v>8</v>
      </c>
      <c r="E728" s="32">
        <v>23</v>
      </c>
      <c r="F728" s="32">
        <v>6</v>
      </c>
      <c r="G728" s="32">
        <v>37</v>
      </c>
    </row>
    <row r="729" spans="2:7">
      <c r="B729" s="25" t="s">
        <v>451</v>
      </c>
      <c r="C729" s="32">
        <v>0</v>
      </c>
      <c r="D729" s="32">
        <v>3</v>
      </c>
      <c r="E729" s="32">
        <v>20</v>
      </c>
      <c r="F729" s="32">
        <v>3</v>
      </c>
      <c r="G729" s="32">
        <v>26</v>
      </c>
    </row>
    <row r="730" spans="2:7">
      <c r="B730" s="25" t="s">
        <v>452</v>
      </c>
      <c r="C730" s="32">
        <v>0</v>
      </c>
      <c r="D730" s="32">
        <v>5</v>
      </c>
      <c r="E730" s="32">
        <v>30</v>
      </c>
      <c r="F730" s="32">
        <v>2</v>
      </c>
      <c r="G730" s="32">
        <v>37</v>
      </c>
    </row>
    <row r="731" spans="2:7">
      <c r="B731" s="25" t="s">
        <v>453</v>
      </c>
      <c r="C731" s="32">
        <v>0</v>
      </c>
      <c r="D731" s="32">
        <v>7</v>
      </c>
      <c r="E731" s="32">
        <v>28</v>
      </c>
      <c r="F731" s="32">
        <v>1</v>
      </c>
      <c r="G731" s="32">
        <v>36</v>
      </c>
    </row>
    <row r="732" spans="2:7">
      <c r="B732" s="25" t="s">
        <v>454</v>
      </c>
      <c r="C732" s="32">
        <v>0</v>
      </c>
      <c r="D732" s="32">
        <v>8</v>
      </c>
      <c r="E732" s="32">
        <v>27</v>
      </c>
      <c r="F732" s="32">
        <v>5</v>
      </c>
      <c r="G732" s="32">
        <v>40</v>
      </c>
    </row>
    <row r="733" spans="2:7">
      <c r="B733" s="25" t="s">
        <v>455</v>
      </c>
      <c r="C733" s="32">
        <v>0</v>
      </c>
      <c r="D733" s="32">
        <v>7</v>
      </c>
      <c r="E733" s="32">
        <v>28</v>
      </c>
      <c r="F733" s="32">
        <v>4</v>
      </c>
      <c r="G733" s="32">
        <v>39</v>
      </c>
    </row>
    <row r="734" spans="2:7">
      <c r="B734" s="25" t="s">
        <v>456</v>
      </c>
      <c r="C734" s="32">
        <v>0</v>
      </c>
      <c r="D734" s="32">
        <v>5</v>
      </c>
      <c r="E734" s="32">
        <v>25</v>
      </c>
      <c r="F734" s="32">
        <v>3</v>
      </c>
      <c r="G734" s="32">
        <v>33</v>
      </c>
    </row>
    <row r="735" spans="2:7">
      <c r="B735" s="25" t="s">
        <v>457</v>
      </c>
      <c r="C735" s="32">
        <v>0</v>
      </c>
      <c r="D735" s="32">
        <v>8</v>
      </c>
      <c r="E735" s="32">
        <v>25</v>
      </c>
      <c r="F735" s="32">
        <v>3</v>
      </c>
      <c r="G735" s="32">
        <v>36</v>
      </c>
    </row>
    <row r="736" spans="2:7">
      <c r="B736" s="25" t="s">
        <v>458</v>
      </c>
      <c r="C736" s="32">
        <v>0</v>
      </c>
      <c r="D736" s="32">
        <v>7</v>
      </c>
      <c r="E736" s="32">
        <v>8</v>
      </c>
      <c r="F736" s="32">
        <v>2</v>
      </c>
      <c r="G736" s="32">
        <v>17</v>
      </c>
    </row>
    <row r="737" spans="2:7">
      <c r="B737" s="25" t="s">
        <v>459</v>
      </c>
      <c r="C737" s="32">
        <v>0</v>
      </c>
      <c r="D737" s="32">
        <v>5</v>
      </c>
      <c r="E737" s="32">
        <v>9</v>
      </c>
      <c r="F737" s="32">
        <v>2</v>
      </c>
      <c r="G737" s="32">
        <v>16</v>
      </c>
    </row>
    <row r="738" spans="2:7">
      <c r="B738" s="25" t="s">
        <v>460</v>
      </c>
      <c r="C738" s="32">
        <v>0</v>
      </c>
      <c r="D738" s="32">
        <v>6</v>
      </c>
      <c r="E738" s="32">
        <v>20</v>
      </c>
      <c r="F738" s="32">
        <v>3</v>
      </c>
      <c r="G738" s="32">
        <v>29</v>
      </c>
    </row>
    <row r="739" spans="2:7">
      <c r="B739" s="25" t="s">
        <v>461</v>
      </c>
      <c r="C739" s="32">
        <v>0</v>
      </c>
      <c r="D739" s="32">
        <v>9</v>
      </c>
      <c r="E739" s="32">
        <v>13</v>
      </c>
      <c r="F739" s="32">
        <v>3</v>
      </c>
      <c r="G739" s="32">
        <v>25</v>
      </c>
    </row>
    <row r="740" spans="2:7">
      <c r="B740" s="25" t="s">
        <v>462</v>
      </c>
      <c r="C740" s="32">
        <v>0</v>
      </c>
      <c r="D740" s="32">
        <v>11</v>
      </c>
      <c r="E740" s="32">
        <v>13</v>
      </c>
      <c r="F740" s="32">
        <v>6</v>
      </c>
      <c r="G740" s="32">
        <v>30</v>
      </c>
    </row>
    <row r="741" spans="2:7">
      <c r="B741" s="25" t="s">
        <v>463</v>
      </c>
      <c r="C741" s="32">
        <v>0</v>
      </c>
      <c r="D741" s="32">
        <v>6</v>
      </c>
      <c r="E741" s="32">
        <v>27</v>
      </c>
      <c r="F741" s="32">
        <v>5</v>
      </c>
      <c r="G741" s="32">
        <v>38</v>
      </c>
    </row>
    <row r="742" spans="2:7">
      <c r="B742" s="25" t="s">
        <v>464</v>
      </c>
      <c r="C742" s="32">
        <v>0</v>
      </c>
      <c r="D742" s="32">
        <v>17</v>
      </c>
      <c r="E742" s="32">
        <v>34</v>
      </c>
      <c r="F742" s="32">
        <v>3</v>
      </c>
      <c r="G742" s="32">
        <v>54</v>
      </c>
    </row>
    <row r="743" spans="2:7">
      <c r="B743" s="25" t="s">
        <v>465</v>
      </c>
      <c r="C743" s="32">
        <v>0</v>
      </c>
      <c r="D743" s="32">
        <v>5</v>
      </c>
      <c r="E743" s="32">
        <v>21</v>
      </c>
      <c r="F743" s="32">
        <v>8</v>
      </c>
      <c r="G743" s="32">
        <v>34</v>
      </c>
    </row>
    <row r="744" spans="2:7">
      <c r="B744" s="25" t="s">
        <v>466</v>
      </c>
      <c r="C744" s="32">
        <v>0</v>
      </c>
      <c r="D744" s="32">
        <v>6</v>
      </c>
      <c r="E744" s="32">
        <v>19</v>
      </c>
      <c r="F744" s="32">
        <v>3</v>
      </c>
      <c r="G744" s="32">
        <v>28</v>
      </c>
    </row>
    <row r="745" spans="2:7">
      <c r="B745" s="25" t="s">
        <v>467</v>
      </c>
      <c r="C745" s="32">
        <v>0</v>
      </c>
      <c r="D745" s="32">
        <v>7</v>
      </c>
      <c r="E745" s="32">
        <v>24</v>
      </c>
      <c r="F745" s="32">
        <v>2</v>
      </c>
      <c r="G745" s="32">
        <v>33</v>
      </c>
    </row>
    <row r="746" spans="2:7">
      <c r="B746" s="25" t="s">
        <v>468</v>
      </c>
      <c r="C746" s="32">
        <v>0</v>
      </c>
      <c r="D746" s="32">
        <v>8</v>
      </c>
      <c r="E746" s="32">
        <v>23</v>
      </c>
      <c r="F746" s="32">
        <v>6</v>
      </c>
      <c r="G746" s="32">
        <v>37</v>
      </c>
    </row>
    <row r="747" spans="2:7">
      <c r="B747" s="25" t="s">
        <v>469</v>
      </c>
      <c r="C747" s="32">
        <v>0</v>
      </c>
      <c r="D747" s="32">
        <v>8</v>
      </c>
      <c r="E747" s="32">
        <v>28</v>
      </c>
      <c r="F747" s="32">
        <v>5</v>
      </c>
      <c r="G747" s="32">
        <v>41</v>
      </c>
    </row>
    <row r="748" spans="2:7">
      <c r="B748" s="25" t="s">
        <v>470</v>
      </c>
      <c r="C748" s="32">
        <v>0</v>
      </c>
      <c r="D748" s="32">
        <v>6</v>
      </c>
      <c r="E748" s="32">
        <v>19</v>
      </c>
      <c r="F748" s="32">
        <v>2</v>
      </c>
      <c r="G748" s="32">
        <v>27</v>
      </c>
    </row>
    <row r="749" spans="2:7">
      <c r="B749" s="25" t="s">
        <v>471</v>
      </c>
      <c r="C749" s="32">
        <v>0</v>
      </c>
      <c r="D749" s="32">
        <v>15</v>
      </c>
      <c r="E749" s="32">
        <v>22</v>
      </c>
      <c r="F749" s="32">
        <v>3</v>
      </c>
      <c r="G749" s="32">
        <v>40</v>
      </c>
    </row>
    <row r="750" spans="2:7">
      <c r="B750" s="25" t="s">
        <v>472</v>
      </c>
      <c r="C750" s="32">
        <v>0</v>
      </c>
      <c r="D750" s="32">
        <v>24</v>
      </c>
      <c r="E750" s="32">
        <v>30</v>
      </c>
      <c r="F750" s="32">
        <v>8</v>
      </c>
      <c r="G750" s="32">
        <v>62</v>
      </c>
    </row>
    <row r="751" spans="2:7">
      <c r="B751" s="25" t="s">
        <v>473</v>
      </c>
      <c r="C751" s="32">
        <v>0</v>
      </c>
      <c r="D751" s="32">
        <v>27</v>
      </c>
      <c r="E751" s="32">
        <v>37</v>
      </c>
      <c r="F751" s="32">
        <v>9</v>
      </c>
      <c r="G751" s="32">
        <v>73</v>
      </c>
    </row>
    <row r="752" spans="2:7">
      <c r="B752" s="25" t="s">
        <v>474</v>
      </c>
      <c r="C752" s="32">
        <v>0</v>
      </c>
      <c r="D752" s="32">
        <v>17</v>
      </c>
      <c r="E752" s="32">
        <v>30</v>
      </c>
      <c r="F752" s="32">
        <v>11</v>
      </c>
      <c r="G752" s="32">
        <v>58</v>
      </c>
    </row>
    <row r="753" spans="2:7">
      <c r="B753" s="25" t="s">
        <v>475</v>
      </c>
      <c r="C753" s="32">
        <v>0</v>
      </c>
      <c r="D753" s="32">
        <v>13</v>
      </c>
      <c r="E753" s="32">
        <v>31</v>
      </c>
      <c r="F753" s="32">
        <v>11</v>
      </c>
      <c r="G753" s="32">
        <v>55</v>
      </c>
    </row>
    <row r="754" spans="2:7">
      <c r="B754" s="25" t="s">
        <v>476</v>
      </c>
      <c r="C754" s="32">
        <v>0</v>
      </c>
      <c r="D754" s="32">
        <v>9</v>
      </c>
      <c r="E754" s="32">
        <v>30</v>
      </c>
      <c r="F754" s="32">
        <v>6</v>
      </c>
      <c r="G754" s="32">
        <v>45</v>
      </c>
    </row>
    <row r="755" spans="2:7">
      <c r="B755" s="25" t="s">
        <v>477</v>
      </c>
      <c r="C755" s="32">
        <v>0</v>
      </c>
      <c r="D755" s="32">
        <v>6</v>
      </c>
      <c r="E755" s="32">
        <v>28</v>
      </c>
      <c r="F755" s="32">
        <v>3</v>
      </c>
      <c r="G755" s="32">
        <v>37</v>
      </c>
    </row>
    <row r="756" spans="2:7">
      <c r="B756" s="25" t="s">
        <v>478</v>
      </c>
      <c r="C756" s="32">
        <v>0</v>
      </c>
      <c r="D756" s="32">
        <v>1</v>
      </c>
      <c r="E756" s="32">
        <v>18</v>
      </c>
      <c r="F756" s="32">
        <v>4</v>
      </c>
      <c r="G756" s="32">
        <v>23</v>
      </c>
    </row>
    <row r="757" spans="2:7">
      <c r="B757" s="25" t="s">
        <v>479</v>
      </c>
      <c r="C757" s="32">
        <v>0</v>
      </c>
      <c r="D757" s="32">
        <v>13</v>
      </c>
      <c r="E757" s="32">
        <v>29</v>
      </c>
      <c r="F757" s="32">
        <v>5</v>
      </c>
      <c r="G757" s="32">
        <v>47</v>
      </c>
    </row>
    <row r="758" spans="2:7">
      <c r="B758" s="25" t="s">
        <v>480</v>
      </c>
      <c r="C758" s="32">
        <v>0</v>
      </c>
      <c r="D758" s="32">
        <v>14</v>
      </c>
      <c r="E758" s="32">
        <v>20</v>
      </c>
      <c r="F758" s="32">
        <v>5</v>
      </c>
      <c r="G758" s="32">
        <v>39</v>
      </c>
    </row>
    <row r="759" spans="2:7">
      <c r="B759" s="25" t="s">
        <v>481</v>
      </c>
      <c r="C759" s="32">
        <v>0</v>
      </c>
      <c r="D759" s="32">
        <v>7</v>
      </c>
      <c r="E759" s="32">
        <v>13</v>
      </c>
      <c r="F759" s="32">
        <v>5</v>
      </c>
      <c r="G759" s="32">
        <v>25</v>
      </c>
    </row>
    <row r="760" spans="2:7">
      <c r="B760" s="25" t="s">
        <v>482</v>
      </c>
      <c r="C760" s="32">
        <v>0</v>
      </c>
      <c r="D760" s="32">
        <v>7</v>
      </c>
      <c r="E760" s="32">
        <v>30</v>
      </c>
      <c r="F760" s="32">
        <v>4</v>
      </c>
      <c r="G760" s="32">
        <v>41</v>
      </c>
    </row>
    <row r="761" spans="2:7">
      <c r="B761" s="25" t="s">
        <v>483</v>
      </c>
      <c r="C761" s="32">
        <v>0</v>
      </c>
      <c r="D761" s="32">
        <v>5</v>
      </c>
      <c r="E761" s="32">
        <v>12</v>
      </c>
      <c r="F761" s="32">
        <v>0</v>
      </c>
      <c r="G761" s="32">
        <v>17</v>
      </c>
    </row>
    <row r="762" spans="2:7">
      <c r="B762" s="25" t="s">
        <v>484</v>
      </c>
      <c r="C762" s="32">
        <v>0</v>
      </c>
      <c r="D762" s="32">
        <v>0</v>
      </c>
      <c r="E762" s="32">
        <v>10</v>
      </c>
      <c r="F762" s="32">
        <v>3</v>
      </c>
      <c r="G762" s="32">
        <v>13</v>
      </c>
    </row>
    <row r="763" spans="2:7">
      <c r="B763" s="25" t="s">
        <v>485</v>
      </c>
      <c r="C763" s="32">
        <v>0</v>
      </c>
      <c r="D763" s="32">
        <v>2</v>
      </c>
      <c r="E763" s="32">
        <v>21</v>
      </c>
      <c r="F763" s="32">
        <v>0</v>
      </c>
      <c r="G763" s="32">
        <v>23</v>
      </c>
    </row>
    <row r="764" spans="2:7">
      <c r="B764" s="25" t="s">
        <v>486</v>
      </c>
      <c r="C764" s="32">
        <v>0</v>
      </c>
      <c r="D764" s="32">
        <v>2</v>
      </c>
      <c r="E764" s="32">
        <v>21</v>
      </c>
      <c r="F764" s="32">
        <v>0</v>
      </c>
      <c r="G764" s="32">
        <v>23</v>
      </c>
    </row>
    <row r="765" spans="2:7">
      <c r="B765" s="25" t="s">
        <v>487</v>
      </c>
      <c r="C765" s="32">
        <v>0</v>
      </c>
      <c r="D765" s="32">
        <v>4</v>
      </c>
      <c r="E765" s="32">
        <v>18</v>
      </c>
      <c r="F765" s="32">
        <v>1</v>
      </c>
      <c r="G765" s="32">
        <v>23</v>
      </c>
    </row>
    <row r="766" spans="2:7">
      <c r="B766" s="25" t="s">
        <v>488</v>
      </c>
      <c r="C766" s="32">
        <v>0</v>
      </c>
      <c r="D766" s="32">
        <v>4</v>
      </c>
      <c r="E766" s="32">
        <v>17</v>
      </c>
      <c r="F766" s="32">
        <v>0</v>
      </c>
      <c r="G766" s="32">
        <v>21</v>
      </c>
    </row>
    <row r="767" spans="2:7">
      <c r="B767" s="25" t="s">
        <v>489</v>
      </c>
      <c r="C767" s="32">
        <v>0</v>
      </c>
      <c r="D767" s="32">
        <f>$D$91</f>
        <v>5</v>
      </c>
      <c r="E767" s="32">
        <f>$E$91</f>
        <v>9</v>
      </c>
      <c r="F767" s="32">
        <f>$F$91</f>
        <v>0</v>
      </c>
      <c r="G767" s="32">
        <f>$G$91</f>
        <v>14</v>
      </c>
    </row>
    <row r="768" spans="2:7">
      <c r="B768" s="25" t="s">
        <v>490</v>
      </c>
      <c r="C768" s="32">
        <v>0</v>
      </c>
      <c r="D768" s="32">
        <v>7</v>
      </c>
      <c r="E768" s="32">
        <v>15</v>
      </c>
      <c r="F768" s="32">
        <v>2</v>
      </c>
      <c r="G768" s="32">
        <v>24</v>
      </c>
    </row>
    <row r="769" spans="2:7">
      <c r="B769" s="25" t="s">
        <v>491</v>
      </c>
      <c r="C769" s="32">
        <v>0</v>
      </c>
      <c r="D769" s="32">
        <v>6</v>
      </c>
      <c r="E769" s="32">
        <v>11</v>
      </c>
      <c r="F769" s="32">
        <v>3</v>
      </c>
      <c r="G769" s="32">
        <v>20</v>
      </c>
    </row>
    <row r="770" spans="2:7">
      <c r="B770" s="25" t="s">
        <v>492</v>
      </c>
      <c r="C770" s="32">
        <v>0</v>
      </c>
      <c r="D770" s="32">
        <v>9</v>
      </c>
      <c r="E770" s="32">
        <v>24</v>
      </c>
      <c r="F770" s="32">
        <v>3</v>
      </c>
      <c r="G770" s="32">
        <v>36</v>
      </c>
    </row>
    <row r="771" spans="2:7">
      <c r="B771" s="25" t="s">
        <v>493</v>
      </c>
      <c r="C771" s="32">
        <v>0</v>
      </c>
      <c r="D771" s="32">
        <v>4</v>
      </c>
      <c r="E771" s="32">
        <v>12</v>
      </c>
      <c r="F771" s="32">
        <v>1</v>
      </c>
      <c r="G771" s="32">
        <v>17</v>
      </c>
    </row>
    <row r="772" spans="2:7">
      <c r="B772" s="25" t="s">
        <v>494</v>
      </c>
      <c r="C772" s="32">
        <v>0</v>
      </c>
      <c r="D772" s="32">
        <v>5</v>
      </c>
      <c r="E772" s="32">
        <v>20</v>
      </c>
      <c r="F772" s="32">
        <v>1</v>
      </c>
      <c r="G772" s="32">
        <v>26</v>
      </c>
    </row>
    <row r="773" spans="2:7">
      <c r="B773" s="25" t="s">
        <v>495</v>
      </c>
      <c r="C773" s="32">
        <v>0</v>
      </c>
      <c r="D773" s="32">
        <v>9</v>
      </c>
      <c r="E773" s="32">
        <v>19</v>
      </c>
      <c r="F773" s="32">
        <v>0</v>
      </c>
      <c r="G773" s="32">
        <v>28</v>
      </c>
    </row>
    <row r="774" spans="2:7">
      <c r="B774" s="25" t="s">
        <v>496</v>
      </c>
      <c r="C774" s="32">
        <v>0</v>
      </c>
      <c r="D774" s="32">
        <v>6</v>
      </c>
      <c r="E774" s="32">
        <v>19</v>
      </c>
      <c r="F774" s="32">
        <v>4</v>
      </c>
      <c r="G774" s="32">
        <v>29</v>
      </c>
    </row>
    <row r="775" spans="2:7">
      <c r="B775" s="25" t="s">
        <v>497</v>
      </c>
      <c r="C775" s="32">
        <v>0</v>
      </c>
      <c r="D775" s="32">
        <v>8</v>
      </c>
      <c r="E775" s="32">
        <v>19</v>
      </c>
      <c r="F775" s="32">
        <v>6</v>
      </c>
      <c r="G775" s="32">
        <v>33</v>
      </c>
    </row>
    <row r="776" spans="2:7">
      <c r="B776" s="25" t="s">
        <v>498</v>
      </c>
      <c r="C776" s="32">
        <v>0</v>
      </c>
      <c r="D776" s="32">
        <v>0</v>
      </c>
      <c r="E776" s="32">
        <v>10</v>
      </c>
      <c r="F776" s="32">
        <v>2</v>
      </c>
      <c r="G776" s="32">
        <v>12</v>
      </c>
    </row>
    <row r="777" spans="2:7">
      <c r="B777" s="25" t="s">
        <v>499</v>
      </c>
      <c r="C777" s="32">
        <v>0</v>
      </c>
      <c r="D777" s="32">
        <v>2</v>
      </c>
      <c r="E777" s="32">
        <v>16</v>
      </c>
      <c r="F777" s="32">
        <v>1</v>
      </c>
      <c r="G777" s="32">
        <v>19</v>
      </c>
    </row>
    <row r="778" spans="2:7">
      <c r="B778" s="25" t="s">
        <v>500</v>
      </c>
      <c r="C778" s="32">
        <v>0</v>
      </c>
      <c r="D778" s="32">
        <v>10</v>
      </c>
      <c r="E778" s="32">
        <v>24</v>
      </c>
      <c r="F778" s="32">
        <v>8</v>
      </c>
      <c r="G778" s="32">
        <v>42</v>
      </c>
    </row>
    <row r="779" spans="2:7">
      <c r="B779" s="25" t="s">
        <v>501</v>
      </c>
      <c r="C779" s="32">
        <v>0</v>
      </c>
      <c r="D779" s="32">
        <v>3</v>
      </c>
      <c r="E779" s="32">
        <v>9</v>
      </c>
      <c r="F779" s="32">
        <v>5</v>
      </c>
      <c r="G779" s="32">
        <v>17</v>
      </c>
    </row>
    <row r="780" spans="2:7">
      <c r="B780" s="25" t="s">
        <v>502</v>
      </c>
      <c r="C780" s="32">
        <v>0</v>
      </c>
      <c r="D780" s="32">
        <v>5</v>
      </c>
      <c r="E780" s="32">
        <v>10</v>
      </c>
      <c r="F780" s="32">
        <v>0</v>
      </c>
      <c r="G780" s="32">
        <v>15</v>
      </c>
    </row>
    <row r="781" spans="2:7">
      <c r="B781" s="25" t="s">
        <v>503</v>
      </c>
      <c r="C781" s="32">
        <v>0</v>
      </c>
      <c r="D781" s="32">
        <v>6</v>
      </c>
      <c r="E781" s="32">
        <v>25</v>
      </c>
      <c r="F781" s="32">
        <v>2</v>
      </c>
      <c r="G781" s="32">
        <v>33</v>
      </c>
    </row>
    <row r="782" spans="2:7">
      <c r="B782" s="25" t="s">
        <v>504</v>
      </c>
      <c r="C782" s="32">
        <v>0</v>
      </c>
      <c r="D782" s="32">
        <f>$D$91</f>
        <v>5</v>
      </c>
      <c r="E782" s="32">
        <f>$E$91</f>
        <v>9</v>
      </c>
      <c r="F782" s="32">
        <f>$F$91</f>
        <v>0</v>
      </c>
      <c r="G782" s="32">
        <f>$G$91</f>
        <v>14</v>
      </c>
    </row>
    <row r="783" spans="2:7">
      <c r="B783" s="25" t="s">
        <v>505</v>
      </c>
      <c r="C783" s="32">
        <v>0</v>
      </c>
      <c r="D783" s="32">
        <v>3</v>
      </c>
      <c r="E783" s="32">
        <v>16</v>
      </c>
      <c r="F783" s="32">
        <v>4</v>
      </c>
      <c r="G783" s="32">
        <v>23</v>
      </c>
    </row>
    <row r="784" spans="2:7">
      <c r="B784" s="25" t="s">
        <v>506</v>
      </c>
      <c r="C784" s="32">
        <v>0</v>
      </c>
      <c r="D784" s="32">
        <v>3</v>
      </c>
      <c r="E784" s="32">
        <v>18</v>
      </c>
      <c r="F784" s="32">
        <v>2</v>
      </c>
      <c r="G784" s="32">
        <v>23</v>
      </c>
    </row>
    <row r="785" spans="2:7">
      <c r="B785" s="25" t="s">
        <v>507</v>
      </c>
      <c r="C785" s="32">
        <v>0</v>
      </c>
      <c r="D785" s="32">
        <v>7</v>
      </c>
      <c r="E785" s="32">
        <v>19</v>
      </c>
      <c r="F785" s="32">
        <v>8</v>
      </c>
      <c r="G785" s="32">
        <v>34</v>
      </c>
    </row>
    <row r="786" spans="2:7">
      <c r="B786" s="25" t="s">
        <v>508</v>
      </c>
      <c r="C786" s="32">
        <v>0</v>
      </c>
      <c r="D786" s="32">
        <f>$D$91</f>
        <v>5</v>
      </c>
      <c r="E786" s="32">
        <f>$E$91</f>
        <v>9</v>
      </c>
      <c r="F786" s="32">
        <f>$F$91</f>
        <v>0</v>
      </c>
      <c r="G786" s="32">
        <f>$G$91</f>
        <v>14</v>
      </c>
    </row>
    <row r="787" spans="2:7">
      <c r="B787" s="25" t="s">
        <v>509</v>
      </c>
      <c r="C787" s="32">
        <v>0</v>
      </c>
      <c r="D787" s="32">
        <v>5</v>
      </c>
      <c r="E787" s="32">
        <v>20</v>
      </c>
      <c r="F787" s="32">
        <v>6</v>
      </c>
      <c r="G787" s="32">
        <v>31</v>
      </c>
    </row>
    <row r="788" spans="2:7">
      <c r="B788" s="25" t="s">
        <v>510</v>
      </c>
      <c r="C788" s="32">
        <v>0</v>
      </c>
      <c r="D788" s="32">
        <v>6</v>
      </c>
      <c r="E788" s="32">
        <v>12</v>
      </c>
      <c r="F788" s="32">
        <v>4</v>
      </c>
      <c r="G788" s="32">
        <v>22</v>
      </c>
    </row>
    <row r="789" spans="2:7">
      <c r="B789" s="25" t="s">
        <v>961</v>
      </c>
      <c r="C789" s="32">
        <v>0</v>
      </c>
      <c r="D789" s="32">
        <v>7</v>
      </c>
      <c r="E789" s="32">
        <v>11</v>
      </c>
      <c r="F789" s="32">
        <v>4</v>
      </c>
      <c r="G789" s="32">
        <v>22</v>
      </c>
    </row>
    <row r="790" spans="2:7">
      <c r="B790" s="25" t="s">
        <v>963</v>
      </c>
      <c r="C790" s="32">
        <v>0</v>
      </c>
      <c r="D790" s="32">
        <v>8</v>
      </c>
      <c r="E790" s="32">
        <v>25</v>
      </c>
      <c r="F790" s="32">
        <v>7</v>
      </c>
      <c r="G790" s="32">
        <v>40</v>
      </c>
    </row>
    <row r="791" spans="2:7">
      <c r="B791" s="25" t="s">
        <v>965</v>
      </c>
      <c r="C791" s="32">
        <v>0</v>
      </c>
      <c r="D791" s="32">
        <v>8</v>
      </c>
      <c r="E791" s="32">
        <v>22</v>
      </c>
      <c r="F791" s="32">
        <v>4</v>
      </c>
      <c r="G791" s="32">
        <v>34</v>
      </c>
    </row>
    <row r="792" spans="2:7">
      <c r="B792" s="25" t="s">
        <v>967</v>
      </c>
      <c r="C792" s="32">
        <v>0</v>
      </c>
      <c r="D792" s="32">
        <v>8</v>
      </c>
      <c r="E792" s="32">
        <v>21</v>
      </c>
      <c r="F792" s="32">
        <v>2</v>
      </c>
      <c r="G792" s="32">
        <v>31</v>
      </c>
    </row>
    <row r="793" spans="2:7">
      <c r="B793" s="25" t="s">
        <v>970</v>
      </c>
      <c r="C793" s="32">
        <v>0</v>
      </c>
      <c r="D793" s="32">
        <v>9</v>
      </c>
      <c r="E793" s="32">
        <v>17</v>
      </c>
      <c r="F793" s="32">
        <v>5</v>
      </c>
      <c r="G793" s="32">
        <v>31</v>
      </c>
    </row>
    <row r="794" spans="2:7">
      <c r="B794" s="25" t="s">
        <v>972</v>
      </c>
      <c r="C794" s="32">
        <v>0</v>
      </c>
      <c r="D794" s="32">
        <v>12</v>
      </c>
      <c r="E794" s="32">
        <v>19</v>
      </c>
      <c r="F794" s="32">
        <v>10</v>
      </c>
      <c r="G794" s="32">
        <v>41</v>
      </c>
    </row>
    <row r="795" spans="2:7">
      <c r="B795" s="25" t="s">
        <v>973</v>
      </c>
      <c r="C795" s="32">
        <v>0</v>
      </c>
      <c r="D795" s="32">
        <v>6</v>
      </c>
      <c r="E795" s="32">
        <v>19</v>
      </c>
      <c r="F795" s="32">
        <v>5</v>
      </c>
      <c r="G795" s="32">
        <v>30</v>
      </c>
    </row>
    <row r="796" spans="2:7">
      <c r="B796" s="25" t="s">
        <v>976</v>
      </c>
      <c r="C796" s="32">
        <v>0</v>
      </c>
      <c r="D796" s="32">
        <v>5</v>
      </c>
      <c r="E796" s="32">
        <v>14</v>
      </c>
      <c r="F796" s="32">
        <v>3</v>
      </c>
      <c r="G796" s="32">
        <v>22</v>
      </c>
    </row>
    <row r="797" spans="2:7">
      <c r="B797" s="25" t="s">
        <v>979</v>
      </c>
      <c r="C797" s="32">
        <v>0</v>
      </c>
      <c r="D797" s="32">
        <v>11</v>
      </c>
      <c r="E797" s="32">
        <v>18</v>
      </c>
      <c r="F797" s="32">
        <v>4</v>
      </c>
      <c r="G797" s="32">
        <v>33</v>
      </c>
    </row>
    <row r="798" spans="2:7">
      <c r="B798" s="25" t="s">
        <v>981</v>
      </c>
      <c r="C798" s="32">
        <v>0</v>
      </c>
      <c r="D798" s="32">
        <v>19</v>
      </c>
      <c r="E798" s="32">
        <v>20</v>
      </c>
      <c r="F798" s="32">
        <v>1</v>
      </c>
      <c r="G798" s="32">
        <v>40</v>
      </c>
    </row>
    <row r="799" spans="2:7">
      <c r="B799" s="25" t="s">
        <v>984</v>
      </c>
      <c r="C799" s="32">
        <v>0</v>
      </c>
      <c r="D799" s="32">
        <v>2</v>
      </c>
      <c r="E799" s="32">
        <v>7</v>
      </c>
      <c r="F799" s="32">
        <v>0</v>
      </c>
      <c r="G799" s="32">
        <v>9</v>
      </c>
    </row>
    <row r="800" spans="2:7">
      <c r="B800" s="25" t="s">
        <v>986</v>
      </c>
      <c r="C800" s="32">
        <v>0</v>
      </c>
      <c r="D800" s="32">
        <v>7</v>
      </c>
      <c r="E800" s="32">
        <v>28</v>
      </c>
      <c r="F800" s="32">
        <v>4</v>
      </c>
      <c r="G800" s="32">
        <v>39</v>
      </c>
    </row>
    <row r="801" spans="2:7">
      <c r="B801" s="25" t="s">
        <v>988</v>
      </c>
      <c r="C801" s="32">
        <v>0</v>
      </c>
      <c r="D801" s="32">
        <v>6</v>
      </c>
      <c r="E801" s="32">
        <v>16</v>
      </c>
      <c r="F801" s="32">
        <v>2</v>
      </c>
      <c r="G801" s="32">
        <v>24</v>
      </c>
    </row>
    <row r="802" spans="2:7">
      <c r="B802" s="25" t="s">
        <v>990</v>
      </c>
      <c r="C802" s="32">
        <v>0</v>
      </c>
      <c r="D802" s="32">
        <v>6</v>
      </c>
      <c r="E802" s="32">
        <v>21</v>
      </c>
      <c r="F802" s="32">
        <v>0</v>
      </c>
      <c r="G802" s="32">
        <v>27</v>
      </c>
    </row>
    <row r="803" spans="2:7">
      <c r="B803" s="25" t="s">
        <v>991</v>
      </c>
      <c r="C803" s="32">
        <v>0</v>
      </c>
      <c r="D803" s="32">
        <v>13</v>
      </c>
      <c r="E803" s="32">
        <v>22</v>
      </c>
      <c r="F803" s="32">
        <v>3</v>
      </c>
      <c r="G803" s="32">
        <v>38</v>
      </c>
    </row>
    <row r="804" spans="2:7">
      <c r="B804" s="25" t="s">
        <v>994</v>
      </c>
      <c r="C804" s="32">
        <v>0</v>
      </c>
      <c r="D804" s="32">
        <v>6</v>
      </c>
      <c r="E804" s="32">
        <v>31</v>
      </c>
      <c r="F804" s="32">
        <v>3</v>
      </c>
      <c r="G804" s="32">
        <v>40</v>
      </c>
    </row>
    <row r="805" spans="2:7">
      <c r="B805" s="25" t="s">
        <v>995</v>
      </c>
      <c r="C805" s="32">
        <v>0</v>
      </c>
      <c r="D805" s="32">
        <v>4</v>
      </c>
      <c r="E805" s="32">
        <v>26</v>
      </c>
      <c r="F805" s="32">
        <v>1</v>
      </c>
      <c r="G805" s="32">
        <v>31</v>
      </c>
    </row>
    <row r="806" spans="2:7">
      <c r="B806" s="25" t="s">
        <v>997</v>
      </c>
      <c r="C806" s="32">
        <v>0</v>
      </c>
      <c r="D806" s="32">
        <v>2</v>
      </c>
      <c r="E806" s="32">
        <v>15</v>
      </c>
      <c r="F806" s="32">
        <v>1</v>
      </c>
      <c r="G806" s="32">
        <v>18</v>
      </c>
    </row>
    <row r="807" spans="2:7">
      <c r="B807" s="25" t="s">
        <v>999</v>
      </c>
      <c r="C807" s="32">
        <v>0</v>
      </c>
      <c r="D807" s="32">
        <v>7</v>
      </c>
      <c r="E807" s="32">
        <v>19</v>
      </c>
      <c r="F807" s="32">
        <v>1</v>
      </c>
      <c r="G807" s="32">
        <v>27</v>
      </c>
    </row>
    <row r="808" spans="2:7">
      <c r="B808" s="25" t="s">
        <v>1001</v>
      </c>
      <c r="C808" s="32">
        <v>0</v>
      </c>
      <c r="D808" s="32">
        <v>7</v>
      </c>
      <c r="E808" s="32">
        <v>19</v>
      </c>
      <c r="F808" s="32">
        <v>1</v>
      </c>
      <c r="G808" s="32">
        <v>27</v>
      </c>
    </row>
    <row r="809" spans="2:7">
      <c r="B809" s="25" t="s">
        <v>1002</v>
      </c>
      <c r="C809" s="32">
        <v>0</v>
      </c>
      <c r="D809" s="32">
        <v>10</v>
      </c>
      <c r="E809" s="32">
        <v>29</v>
      </c>
      <c r="F809" s="32">
        <v>2</v>
      </c>
      <c r="G809" s="32">
        <v>41</v>
      </c>
    </row>
    <row r="810" spans="2:7">
      <c r="B810" s="25" t="s">
        <v>1006</v>
      </c>
      <c r="C810" s="32">
        <v>0</v>
      </c>
      <c r="D810" s="32">
        <v>5</v>
      </c>
      <c r="E810" s="32">
        <v>31</v>
      </c>
      <c r="F810" s="32">
        <v>4</v>
      </c>
      <c r="G810" s="32">
        <v>40</v>
      </c>
    </row>
    <row r="811" spans="2:7">
      <c r="B811" s="25" t="s">
        <v>1007</v>
      </c>
      <c r="C811" s="32">
        <v>0</v>
      </c>
      <c r="D811" s="32">
        <v>5</v>
      </c>
      <c r="E811" s="32">
        <v>32</v>
      </c>
      <c r="F811" s="32">
        <v>4</v>
      </c>
      <c r="G811" s="32">
        <v>41</v>
      </c>
    </row>
    <row r="812" spans="2:7">
      <c r="B812" s="25" t="s">
        <v>1009</v>
      </c>
      <c r="C812" s="32">
        <v>0</v>
      </c>
      <c r="D812" s="32">
        <v>2</v>
      </c>
      <c r="E812" s="32">
        <v>23</v>
      </c>
      <c r="F812" s="32">
        <v>3</v>
      </c>
      <c r="G812" s="32">
        <v>28</v>
      </c>
    </row>
    <row r="813" spans="2:7">
      <c r="B813" s="25" t="s">
        <v>1011</v>
      </c>
      <c r="C813" s="32">
        <v>0</v>
      </c>
      <c r="D813" s="32">
        <v>19</v>
      </c>
      <c r="E813" s="32">
        <v>30</v>
      </c>
      <c r="F813" s="32">
        <v>6</v>
      </c>
      <c r="G813" s="32">
        <v>55</v>
      </c>
    </row>
    <row r="814" spans="2:7">
      <c r="B814" s="25" t="s">
        <v>1013</v>
      </c>
      <c r="C814" s="32">
        <v>0</v>
      </c>
      <c r="D814" s="32">
        <v>9</v>
      </c>
      <c r="E814" s="32">
        <v>21</v>
      </c>
      <c r="F814" s="32">
        <v>5</v>
      </c>
      <c r="G814" s="32">
        <v>35</v>
      </c>
    </row>
    <row r="815" spans="2:7">
      <c r="B815" s="25" t="s">
        <v>1016</v>
      </c>
      <c r="C815" s="32">
        <v>0</v>
      </c>
      <c r="D815" s="32">
        <v>3</v>
      </c>
      <c r="E815" s="32">
        <v>27</v>
      </c>
      <c r="F815" s="32">
        <v>6</v>
      </c>
      <c r="G815" s="32">
        <v>36</v>
      </c>
    </row>
    <row r="816" spans="2:7">
      <c r="B816" s="25" t="s">
        <v>1017</v>
      </c>
      <c r="C816" s="32">
        <v>0</v>
      </c>
      <c r="D816" s="32">
        <v>3</v>
      </c>
      <c r="E816" s="32">
        <v>28</v>
      </c>
      <c r="F816" s="32">
        <v>4</v>
      </c>
      <c r="G816" s="32">
        <v>35</v>
      </c>
    </row>
    <row r="817" spans="2:7">
      <c r="B817" s="25" t="s">
        <v>1020</v>
      </c>
      <c r="C817" s="32">
        <v>0</v>
      </c>
      <c r="D817" s="32">
        <v>2</v>
      </c>
      <c r="E817" s="32">
        <v>10</v>
      </c>
      <c r="F817" s="32">
        <v>1</v>
      </c>
      <c r="G817" s="32">
        <v>13</v>
      </c>
    </row>
    <row r="818" spans="2:7">
      <c r="B818" s="25" t="s">
        <v>1021</v>
      </c>
      <c r="C818" s="32">
        <v>0</v>
      </c>
      <c r="D818" s="32">
        <v>2</v>
      </c>
      <c r="E818" s="32">
        <v>10</v>
      </c>
      <c r="F818" s="32">
        <v>1</v>
      </c>
      <c r="G818" s="32">
        <v>13</v>
      </c>
    </row>
    <row r="819" spans="2:7">
      <c r="B819" s="25" t="s">
        <v>1023</v>
      </c>
      <c r="C819" s="32">
        <v>0</v>
      </c>
      <c r="D819" s="32">
        <v>8</v>
      </c>
      <c r="E819" s="32">
        <v>24</v>
      </c>
      <c r="F819" s="32">
        <v>1</v>
      </c>
      <c r="G819" s="32">
        <v>33</v>
      </c>
    </row>
    <row r="820" spans="2:7">
      <c r="B820" s="25" t="s">
        <v>1026</v>
      </c>
      <c r="C820" s="32">
        <v>0</v>
      </c>
      <c r="D820" s="32">
        <v>8</v>
      </c>
      <c r="E820" s="32">
        <v>24</v>
      </c>
      <c r="F820" s="32">
        <v>1</v>
      </c>
      <c r="G820" s="32">
        <v>33</v>
      </c>
    </row>
    <row r="821" spans="2:7">
      <c r="B821" s="25" t="s">
        <v>1027</v>
      </c>
      <c r="C821" s="32">
        <v>0</v>
      </c>
      <c r="D821" s="32">
        <v>8</v>
      </c>
      <c r="E821" s="32">
        <v>24</v>
      </c>
      <c r="F821" s="32">
        <v>1</v>
      </c>
      <c r="G821" s="32">
        <v>33</v>
      </c>
    </row>
    <row r="822" spans="2:7">
      <c r="B822" s="25" t="s">
        <v>1029</v>
      </c>
      <c r="C822" s="32">
        <v>0</v>
      </c>
      <c r="D822" s="32">
        <v>9</v>
      </c>
      <c r="E822" s="32">
        <v>23</v>
      </c>
      <c r="F822" s="32">
        <v>2</v>
      </c>
      <c r="G822" s="32">
        <v>34</v>
      </c>
    </row>
    <row r="823" spans="2:7">
      <c r="B823" s="25" t="s">
        <v>1031</v>
      </c>
      <c r="C823" s="32">
        <v>0</v>
      </c>
      <c r="D823" s="32">
        <v>7</v>
      </c>
      <c r="E823" s="32">
        <v>40</v>
      </c>
      <c r="F823" s="32">
        <v>3</v>
      </c>
      <c r="G823" s="32">
        <v>50</v>
      </c>
    </row>
    <row r="824" spans="2:7">
      <c r="B824" s="25" t="s">
        <v>1033</v>
      </c>
      <c r="C824" s="32">
        <v>0</v>
      </c>
      <c r="D824" s="32">
        <v>7</v>
      </c>
      <c r="E824" s="32">
        <v>23</v>
      </c>
      <c r="F824" s="32">
        <v>3</v>
      </c>
      <c r="G824" s="32">
        <v>33</v>
      </c>
    </row>
    <row r="825" spans="2:7">
      <c r="B825" s="25" t="s">
        <v>1035</v>
      </c>
      <c r="C825" s="32">
        <v>0</v>
      </c>
      <c r="D825" s="32">
        <v>12</v>
      </c>
      <c r="E825" s="32">
        <v>24</v>
      </c>
      <c r="F825" s="32">
        <v>3</v>
      </c>
      <c r="G825" s="32">
        <v>39</v>
      </c>
    </row>
    <row r="826" spans="2:7">
      <c r="B826" s="25" t="s">
        <v>1037</v>
      </c>
      <c r="C826" s="32">
        <v>0</v>
      </c>
      <c r="D826" s="32">
        <v>7</v>
      </c>
      <c r="E826" s="32">
        <v>15</v>
      </c>
      <c r="F826" s="32">
        <v>2</v>
      </c>
      <c r="G826" s="32">
        <v>24</v>
      </c>
    </row>
    <row r="827" spans="2:7">
      <c r="B827" s="25" t="s">
        <v>1039</v>
      </c>
      <c r="C827" s="32">
        <v>0</v>
      </c>
      <c r="D827" s="32">
        <v>10</v>
      </c>
      <c r="E827" s="32">
        <v>19</v>
      </c>
      <c r="F827" s="32">
        <v>1</v>
      </c>
      <c r="G827" s="32">
        <v>30</v>
      </c>
    </row>
    <row r="828" spans="2:7">
      <c r="B828" s="25" t="s">
        <v>1042</v>
      </c>
      <c r="C828" s="32">
        <v>0</v>
      </c>
      <c r="D828" s="32">
        <v>5</v>
      </c>
      <c r="E828" s="32">
        <v>26</v>
      </c>
      <c r="F828" s="32">
        <v>4</v>
      </c>
      <c r="G828" s="32">
        <v>35</v>
      </c>
    </row>
    <row r="829" spans="2:7">
      <c r="B829" s="25" t="s">
        <v>1045</v>
      </c>
      <c r="C829" s="32">
        <v>0</v>
      </c>
      <c r="D829" s="32">
        <v>6</v>
      </c>
      <c r="E829" s="32">
        <v>33</v>
      </c>
      <c r="F829" s="32">
        <v>5</v>
      </c>
      <c r="G829" s="32">
        <v>44</v>
      </c>
    </row>
    <row r="830" spans="2:7">
      <c r="B830" s="25" t="s">
        <v>1048</v>
      </c>
      <c r="C830" s="32">
        <v>0</v>
      </c>
      <c r="D830" s="32">
        <v>4</v>
      </c>
      <c r="E830" s="32">
        <v>20</v>
      </c>
      <c r="F830" s="32">
        <v>5</v>
      </c>
      <c r="G830" s="32">
        <v>29</v>
      </c>
    </row>
    <row r="831" spans="2:7">
      <c r="B831" s="377" t="s">
        <v>1051</v>
      </c>
      <c r="C831" s="32">
        <v>0</v>
      </c>
      <c r="D831" s="32">
        <v>5</v>
      </c>
      <c r="E831" s="32">
        <v>8</v>
      </c>
      <c r="F831" s="32">
        <v>3</v>
      </c>
      <c r="G831" s="32">
        <v>16</v>
      </c>
    </row>
    <row r="832" spans="2:7">
      <c r="B832" s="25" t="s">
        <v>1053</v>
      </c>
      <c r="C832" s="32">
        <v>0</v>
      </c>
      <c r="D832" s="32">
        <v>9</v>
      </c>
      <c r="E832" s="32">
        <v>13</v>
      </c>
      <c r="F832" s="32">
        <v>5</v>
      </c>
      <c r="G832" s="32">
        <v>27</v>
      </c>
    </row>
    <row r="833" spans="2:7">
      <c r="B833" s="25" t="s">
        <v>1057</v>
      </c>
      <c r="C833" s="32">
        <v>0</v>
      </c>
      <c r="D833" s="32">
        <v>3</v>
      </c>
      <c r="E833" s="32">
        <v>17</v>
      </c>
      <c r="F833" s="32">
        <v>5</v>
      </c>
      <c r="G833" s="32">
        <v>25</v>
      </c>
    </row>
    <row r="834" spans="2:7">
      <c r="B834" s="25" t="s">
        <v>1060</v>
      </c>
      <c r="C834" s="32">
        <v>0</v>
      </c>
      <c r="D834" s="32">
        <v>6</v>
      </c>
      <c r="E834" s="32">
        <v>25</v>
      </c>
      <c r="F834" s="32">
        <v>7</v>
      </c>
      <c r="G834" s="32">
        <v>38</v>
      </c>
    </row>
    <row r="835" spans="2:7">
      <c r="B835" s="25" t="s">
        <v>1063</v>
      </c>
      <c r="C835" s="32">
        <v>0</v>
      </c>
      <c r="D835" s="32">
        <v>8</v>
      </c>
      <c r="E835" s="32">
        <v>19</v>
      </c>
      <c r="F835" s="32">
        <v>6</v>
      </c>
      <c r="G835" s="32">
        <v>33</v>
      </c>
    </row>
    <row r="836" spans="2:7">
      <c r="B836" s="25" t="s">
        <v>1066</v>
      </c>
      <c r="C836" s="32">
        <v>0</v>
      </c>
      <c r="D836" s="32">
        <v>2</v>
      </c>
      <c r="E836" s="32">
        <v>15</v>
      </c>
      <c r="F836" s="32">
        <v>5</v>
      </c>
      <c r="G836" s="32">
        <v>22</v>
      </c>
    </row>
    <row r="837" spans="2:7">
      <c r="B837" s="25" t="s">
        <v>1078</v>
      </c>
      <c r="C837" s="32">
        <v>0</v>
      </c>
      <c r="D837" s="32">
        <v>6</v>
      </c>
      <c r="E837" s="32">
        <v>20</v>
      </c>
      <c r="F837" s="32">
        <v>8</v>
      </c>
      <c r="G837" s="32">
        <v>34</v>
      </c>
    </row>
    <row r="838" spans="2:7">
      <c r="B838" s="25" t="s">
        <v>1082</v>
      </c>
      <c r="C838" s="32">
        <v>0</v>
      </c>
      <c r="D838" s="32">
        <v>9</v>
      </c>
      <c r="E838" s="32">
        <v>16</v>
      </c>
      <c r="F838" s="32">
        <v>3</v>
      </c>
      <c r="G838" s="32">
        <v>28</v>
      </c>
    </row>
    <row r="839" spans="2:7">
      <c r="B839" s="25" t="s">
        <v>1085</v>
      </c>
      <c r="C839" s="32">
        <v>0</v>
      </c>
      <c r="D839" s="32">
        <v>13</v>
      </c>
      <c r="E839" s="32">
        <v>15</v>
      </c>
      <c r="F839" s="32">
        <v>5</v>
      </c>
      <c r="G839" s="32">
        <v>33</v>
      </c>
    </row>
    <row r="840" spans="2:7">
      <c r="B840" s="25" t="s">
        <v>1087</v>
      </c>
      <c r="C840" s="32">
        <v>0</v>
      </c>
      <c r="D840" s="32">
        <v>9</v>
      </c>
      <c r="E840" s="32">
        <v>13</v>
      </c>
      <c r="F840" s="32">
        <v>7</v>
      </c>
      <c r="G840" s="32">
        <v>29</v>
      </c>
    </row>
    <row r="841" spans="2:7">
      <c r="B841" s="25" t="s">
        <v>1090</v>
      </c>
      <c r="C841" s="32">
        <v>0</v>
      </c>
      <c r="D841" s="32">
        <v>7</v>
      </c>
      <c r="E841" s="32">
        <v>13</v>
      </c>
      <c r="F841" s="32">
        <v>4</v>
      </c>
      <c r="G841" s="32">
        <v>24</v>
      </c>
    </row>
    <row r="842" spans="2:7">
      <c r="B842" s="25" t="s">
        <v>1093</v>
      </c>
      <c r="C842" s="32">
        <v>0</v>
      </c>
      <c r="D842" s="32">
        <v>11</v>
      </c>
      <c r="E842" s="32">
        <v>13</v>
      </c>
      <c r="F842" s="32">
        <v>1</v>
      </c>
      <c r="G842" s="32">
        <v>25</v>
      </c>
    </row>
    <row r="843" spans="2:7">
      <c r="B843" s="25" t="s">
        <v>1096</v>
      </c>
      <c r="C843" s="32">
        <v>0</v>
      </c>
      <c r="D843" s="32">
        <v>13</v>
      </c>
      <c r="E843" s="32">
        <v>32</v>
      </c>
      <c r="F843" s="32">
        <v>5</v>
      </c>
      <c r="G843" s="32">
        <v>50</v>
      </c>
    </row>
    <row r="844" spans="2:7">
      <c r="B844" s="25" t="s">
        <v>1114</v>
      </c>
      <c r="C844" s="32">
        <v>0</v>
      </c>
      <c r="D844" s="32">
        <v>14</v>
      </c>
      <c r="E844" s="32">
        <v>25</v>
      </c>
      <c r="F844" s="32">
        <v>1</v>
      </c>
      <c r="G844" s="32">
        <v>40</v>
      </c>
    </row>
    <row r="845" spans="2:7">
      <c r="B845" s="25" t="s">
        <v>1117</v>
      </c>
      <c r="C845" s="32">
        <v>0</v>
      </c>
      <c r="D845" s="32">
        <v>11</v>
      </c>
      <c r="E845" s="32">
        <v>25</v>
      </c>
      <c r="F845" s="32">
        <v>8</v>
      </c>
      <c r="G845" s="32">
        <v>44</v>
      </c>
    </row>
    <row r="846" spans="2:7">
      <c r="B846" s="25" t="s">
        <v>1120</v>
      </c>
      <c r="C846" s="32">
        <v>0</v>
      </c>
      <c r="D846" s="32">
        <v>8</v>
      </c>
      <c r="E846" s="32">
        <v>26</v>
      </c>
      <c r="F846" s="32">
        <v>5</v>
      </c>
      <c r="G846" s="32">
        <v>39</v>
      </c>
    </row>
    <row r="847" spans="2:7">
      <c r="B847" s="25" t="s">
        <v>1123</v>
      </c>
      <c r="C847" s="32">
        <v>0</v>
      </c>
      <c r="D847" s="32">
        <v>9</v>
      </c>
      <c r="E847" s="32">
        <v>35</v>
      </c>
      <c r="F847" s="32">
        <v>3</v>
      </c>
      <c r="G847" s="32">
        <v>47</v>
      </c>
    </row>
    <row r="848" spans="2:7">
      <c r="B848" s="25" t="s">
        <v>1126</v>
      </c>
      <c r="C848" s="32">
        <v>0</v>
      </c>
      <c r="D848" s="32">
        <v>4</v>
      </c>
      <c r="E848" s="32">
        <v>34</v>
      </c>
      <c r="F848" s="32">
        <v>2</v>
      </c>
      <c r="G848" s="32">
        <v>40</v>
      </c>
    </row>
    <row r="849" spans="2:7">
      <c r="B849" s="25" t="s">
        <v>1130</v>
      </c>
      <c r="C849" s="32">
        <v>0</v>
      </c>
      <c r="D849" s="32">
        <v>4</v>
      </c>
      <c r="E849" s="32">
        <v>34</v>
      </c>
      <c r="F849" s="32">
        <v>2</v>
      </c>
      <c r="G849" s="32">
        <v>40</v>
      </c>
    </row>
    <row r="850" spans="2:7">
      <c r="B850" s="25" t="s">
        <v>1132</v>
      </c>
      <c r="C850" s="32">
        <v>0</v>
      </c>
      <c r="D850" s="32">
        <v>4</v>
      </c>
      <c r="E850" s="32">
        <v>34</v>
      </c>
      <c r="F850" s="32">
        <v>2</v>
      </c>
      <c r="G850" s="32">
        <v>40</v>
      </c>
    </row>
    <row r="851" spans="2:7">
      <c r="B851" s="25" t="s">
        <v>1134</v>
      </c>
      <c r="C851" s="32">
        <v>0</v>
      </c>
      <c r="D851" s="32">
        <v>13</v>
      </c>
      <c r="E851" s="32">
        <v>36</v>
      </c>
      <c r="F851" s="32">
        <v>11</v>
      </c>
      <c r="G851" s="32">
        <v>60</v>
      </c>
    </row>
    <row r="852" spans="2:7">
      <c r="B852" s="25" t="s">
        <v>1138</v>
      </c>
      <c r="C852" s="32">
        <v>0</v>
      </c>
      <c r="D852" s="32">
        <v>14</v>
      </c>
      <c r="E852" s="32">
        <v>32</v>
      </c>
      <c r="F852" s="32">
        <v>2</v>
      </c>
      <c r="G852" s="32">
        <v>48</v>
      </c>
    </row>
    <row r="853" spans="2:7">
      <c r="B853" s="25" t="s">
        <v>1141</v>
      </c>
      <c r="C853" s="32">
        <v>0</v>
      </c>
      <c r="D853" s="32">
        <v>20</v>
      </c>
      <c r="E853" s="32">
        <v>33</v>
      </c>
      <c r="F853" s="32">
        <v>2</v>
      </c>
      <c r="G853" s="32">
        <v>55</v>
      </c>
    </row>
    <row r="854" spans="2:7">
      <c r="B854" s="25" t="s">
        <v>1144</v>
      </c>
      <c r="C854" s="32">
        <v>0</v>
      </c>
      <c r="D854" s="32">
        <v>4</v>
      </c>
      <c r="E854" s="32">
        <v>9</v>
      </c>
      <c r="F854" s="32">
        <v>1</v>
      </c>
      <c r="G854" s="32">
        <v>14</v>
      </c>
    </row>
    <row r="855" spans="2:7">
      <c r="B855" s="25" t="s">
        <v>1147</v>
      </c>
      <c r="C855" s="32">
        <v>0</v>
      </c>
      <c r="D855" s="32">
        <v>12</v>
      </c>
      <c r="E855" s="32">
        <v>25</v>
      </c>
      <c r="F855" s="32">
        <v>1</v>
      </c>
      <c r="G855" s="32">
        <v>38</v>
      </c>
    </row>
    <row r="856" spans="2:7">
      <c r="B856" s="25" t="s">
        <v>1154</v>
      </c>
      <c r="C856" s="32">
        <v>0</v>
      </c>
      <c r="D856" s="32">
        <v>8</v>
      </c>
      <c r="E856" s="32">
        <v>28</v>
      </c>
      <c r="F856" s="32">
        <v>1</v>
      </c>
      <c r="G856" s="32">
        <v>37</v>
      </c>
    </row>
    <row r="857" spans="2:7">
      <c r="B857" s="25" t="s">
        <v>1162</v>
      </c>
      <c r="C857" s="32">
        <v>2</v>
      </c>
      <c r="D857" s="32">
        <v>3</v>
      </c>
      <c r="E857" s="32">
        <v>18</v>
      </c>
      <c r="F857" s="32">
        <v>3</v>
      </c>
      <c r="G857" s="32">
        <v>24</v>
      </c>
    </row>
    <row r="858" spans="2:7">
      <c r="B858" s="25" t="s">
        <v>1172</v>
      </c>
      <c r="C858" s="32">
        <v>4</v>
      </c>
      <c r="D858" s="32">
        <v>6</v>
      </c>
      <c r="E858" s="32">
        <v>24</v>
      </c>
      <c r="F858" s="32">
        <v>4</v>
      </c>
      <c r="G858" s="32">
        <v>34</v>
      </c>
    </row>
    <row r="859" spans="2:7">
      <c r="B859" s="25" t="s">
        <v>1177</v>
      </c>
      <c r="C859" s="32">
        <v>4</v>
      </c>
      <c r="D859" s="32">
        <v>12</v>
      </c>
      <c r="E859" s="32">
        <v>27</v>
      </c>
      <c r="F859" s="32">
        <v>2</v>
      </c>
      <c r="G859" s="32">
        <v>41</v>
      </c>
    </row>
    <row r="860" spans="2:7">
      <c r="B860" s="25" t="s">
        <v>1180</v>
      </c>
      <c r="C860" s="32">
        <v>7</v>
      </c>
      <c r="D860" s="32">
        <v>5</v>
      </c>
      <c r="E860" s="32">
        <v>22</v>
      </c>
      <c r="F860" s="32">
        <v>4</v>
      </c>
      <c r="G860" s="32">
        <v>31</v>
      </c>
    </row>
    <row r="861" spans="2:7">
      <c r="B861" s="25" t="s">
        <v>1182</v>
      </c>
      <c r="C861" s="32">
        <v>0</v>
      </c>
      <c r="D861" s="32">
        <v>2</v>
      </c>
      <c r="E861" s="32">
        <v>2</v>
      </c>
      <c r="F861" s="32">
        <v>0</v>
      </c>
      <c r="G861" s="32">
        <v>4</v>
      </c>
    </row>
    <row r="862" spans="2:7">
      <c r="B862" s="25" t="s">
        <v>1187</v>
      </c>
      <c r="C862" s="32">
        <v>6</v>
      </c>
      <c r="D862" s="32">
        <v>13</v>
      </c>
      <c r="E862" s="32">
        <v>21</v>
      </c>
      <c r="F862" s="32">
        <v>3</v>
      </c>
      <c r="G862" s="32">
        <v>37</v>
      </c>
    </row>
    <row r="863" spans="2:7">
      <c r="B863" s="25" t="s">
        <v>1189</v>
      </c>
      <c r="C863" s="32">
        <v>2</v>
      </c>
      <c r="D863" s="32">
        <v>10</v>
      </c>
      <c r="E863" s="32">
        <v>18</v>
      </c>
      <c r="F863" s="32">
        <v>4</v>
      </c>
      <c r="G863" s="32">
        <v>32</v>
      </c>
    </row>
    <row r="864" spans="2:7">
      <c r="B864" s="25" t="s">
        <v>1194</v>
      </c>
      <c r="C864" s="32">
        <v>2</v>
      </c>
      <c r="D864" s="32">
        <v>12</v>
      </c>
      <c r="E864" s="32">
        <v>25</v>
      </c>
      <c r="F864" s="32">
        <v>3</v>
      </c>
      <c r="G864" s="32">
        <v>40</v>
      </c>
    </row>
    <row r="865" spans="1:7">
      <c r="B865" s="25" t="s">
        <v>1197</v>
      </c>
      <c r="C865" s="32">
        <v>2</v>
      </c>
      <c r="D865" s="32">
        <v>17</v>
      </c>
      <c r="E865" s="32">
        <v>23</v>
      </c>
      <c r="F865" s="32">
        <v>4</v>
      </c>
      <c r="G865" s="32">
        <v>44</v>
      </c>
    </row>
    <row r="866" spans="1:7">
      <c r="A866" s="346"/>
      <c r="B866" s="25" t="s">
        <v>1200</v>
      </c>
      <c r="C866" s="32">
        <v>4</v>
      </c>
      <c r="D866" s="32">
        <v>9</v>
      </c>
      <c r="E866" s="32">
        <v>15</v>
      </c>
      <c r="F866" s="32">
        <v>2</v>
      </c>
      <c r="G866" s="32">
        <v>26</v>
      </c>
    </row>
    <row r="867" spans="1:7">
      <c r="A867" s="346"/>
      <c r="B867" s="25" t="s">
        <v>1204</v>
      </c>
      <c r="C867" s="32">
        <v>1</v>
      </c>
      <c r="D867" s="32">
        <v>13</v>
      </c>
      <c r="E867" s="32">
        <v>16</v>
      </c>
      <c r="F867" s="32">
        <v>1</v>
      </c>
      <c r="G867" s="32">
        <v>30</v>
      </c>
    </row>
    <row r="868" spans="1:7">
      <c r="A868" s="346"/>
      <c r="B868" s="25" t="s">
        <v>1207</v>
      </c>
      <c r="C868" s="32">
        <v>5</v>
      </c>
      <c r="D868" s="32">
        <v>15</v>
      </c>
      <c r="E868" s="32">
        <v>26</v>
      </c>
      <c r="F868" s="32">
        <v>1</v>
      </c>
      <c r="G868" s="32">
        <v>42</v>
      </c>
    </row>
    <row r="869" spans="1:7">
      <c r="A869" s="364"/>
      <c r="B869" s="25" t="s">
        <v>1209</v>
      </c>
      <c r="C869" s="32">
        <v>1</v>
      </c>
      <c r="D869" s="32">
        <v>14</v>
      </c>
      <c r="E869" s="32">
        <v>11</v>
      </c>
      <c r="F869" s="32">
        <v>0</v>
      </c>
      <c r="G869" s="32">
        <v>26</v>
      </c>
    </row>
    <row r="870" spans="1:7">
      <c r="A870" s="364"/>
      <c r="B870" s="25" t="s">
        <v>1215</v>
      </c>
      <c r="C870" s="32">
        <v>1</v>
      </c>
      <c r="D870" s="32">
        <v>3</v>
      </c>
      <c r="E870" s="32">
        <v>9</v>
      </c>
      <c r="F870" s="32">
        <v>0</v>
      </c>
      <c r="G870" s="32">
        <v>12</v>
      </c>
    </row>
    <row r="871" spans="1:7">
      <c r="A871" s="364"/>
      <c r="B871" s="25" t="s">
        <v>1216</v>
      </c>
      <c r="C871" s="32">
        <v>2</v>
      </c>
      <c r="D871" s="32">
        <v>13</v>
      </c>
      <c r="E871" s="32">
        <v>13</v>
      </c>
      <c r="F871" s="32">
        <v>3</v>
      </c>
      <c r="G871" s="32">
        <v>29</v>
      </c>
    </row>
    <row r="872" spans="1:7">
      <c r="A872" s="364"/>
      <c r="B872" s="25" t="s">
        <v>1218</v>
      </c>
      <c r="C872" s="32">
        <v>8</v>
      </c>
      <c r="D872" s="32">
        <v>11</v>
      </c>
      <c r="E872" s="32">
        <v>12</v>
      </c>
      <c r="F872" s="32">
        <v>0</v>
      </c>
      <c r="G872" s="32">
        <v>23</v>
      </c>
    </row>
    <row r="873" spans="1:7">
      <c r="A873" s="364"/>
      <c r="B873" s="25" t="s">
        <v>1222</v>
      </c>
      <c r="C873" s="32">
        <v>1</v>
      </c>
      <c r="D873" s="32">
        <v>10</v>
      </c>
      <c r="E873" s="32">
        <v>18</v>
      </c>
      <c r="F873" s="32">
        <v>6</v>
      </c>
      <c r="G873" s="32">
        <v>34</v>
      </c>
    </row>
    <row r="874" spans="1:7">
      <c r="A874" s="364"/>
      <c r="B874" s="25" t="s">
        <v>1225</v>
      </c>
      <c r="C874" s="32">
        <v>1</v>
      </c>
      <c r="D874" s="32">
        <v>7</v>
      </c>
      <c r="E874" s="32">
        <v>17</v>
      </c>
      <c r="F874" s="32">
        <v>5</v>
      </c>
      <c r="G874" s="32">
        <v>29</v>
      </c>
    </row>
    <row r="875" spans="1:7">
      <c r="A875" s="364"/>
      <c r="B875" s="25" t="s">
        <v>1229</v>
      </c>
      <c r="C875" s="32">
        <v>1</v>
      </c>
      <c r="D875" s="32">
        <v>7</v>
      </c>
      <c r="E875" s="32">
        <v>14</v>
      </c>
      <c r="F875" s="32">
        <v>2</v>
      </c>
      <c r="G875" s="32">
        <v>23</v>
      </c>
    </row>
    <row r="876" spans="1:7">
      <c r="A876" s="364"/>
      <c r="B876" s="377" t="s">
        <v>1232</v>
      </c>
      <c r="C876" s="32">
        <v>3</v>
      </c>
      <c r="D876" s="32">
        <v>5</v>
      </c>
      <c r="E876" s="32">
        <v>8</v>
      </c>
      <c r="F876" s="32">
        <v>2</v>
      </c>
      <c r="G876" s="32">
        <v>15</v>
      </c>
    </row>
    <row r="877" spans="1:7">
      <c r="A877" s="364"/>
      <c r="B877" s="377" t="s">
        <v>1235</v>
      </c>
      <c r="C877" s="32">
        <v>5</v>
      </c>
      <c r="D877" s="32">
        <v>13</v>
      </c>
      <c r="E877" s="32">
        <v>13</v>
      </c>
      <c r="F877" s="32">
        <v>1</v>
      </c>
      <c r="G877" s="32">
        <v>27</v>
      </c>
    </row>
    <row r="878" spans="1:7">
      <c r="A878" s="364"/>
      <c r="B878" s="377" t="s">
        <v>1239</v>
      </c>
      <c r="C878" s="32">
        <v>0</v>
      </c>
      <c r="D878" s="32">
        <v>17</v>
      </c>
      <c r="E878" s="32">
        <v>14</v>
      </c>
      <c r="F878" s="32">
        <v>2</v>
      </c>
      <c r="G878" s="32">
        <v>33</v>
      </c>
    </row>
    <row r="879" spans="1:7">
      <c r="A879" s="364"/>
      <c r="B879" s="377" t="s">
        <v>1242</v>
      </c>
      <c r="C879" s="32">
        <v>4</v>
      </c>
      <c r="D879" s="32">
        <v>7</v>
      </c>
      <c r="E879" s="32">
        <v>6</v>
      </c>
      <c r="F879" s="32">
        <v>3</v>
      </c>
      <c r="G879" s="32">
        <v>16</v>
      </c>
    </row>
    <row r="880" spans="1:7">
      <c r="A880" s="364"/>
      <c r="B880" s="377" t="s">
        <v>1245</v>
      </c>
      <c r="C880" s="32">
        <v>1</v>
      </c>
      <c r="D880" s="32">
        <v>2</v>
      </c>
      <c r="E880" s="32">
        <v>14</v>
      </c>
      <c r="F880" s="32">
        <v>4</v>
      </c>
      <c r="G880" s="32">
        <v>20</v>
      </c>
    </row>
    <row r="881" spans="1:7">
      <c r="A881" s="364"/>
      <c r="B881" s="377" t="s">
        <v>1247</v>
      </c>
      <c r="C881" s="32">
        <v>5</v>
      </c>
      <c r="D881" s="32">
        <v>5</v>
      </c>
      <c r="E881" s="32">
        <v>16</v>
      </c>
      <c r="F881" s="32">
        <v>0</v>
      </c>
      <c r="G881" s="32">
        <v>21</v>
      </c>
    </row>
    <row r="882" spans="1:7">
      <c r="A882" s="364"/>
      <c r="B882" s="377" t="s">
        <v>1249</v>
      </c>
      <c r="C882" s="32">
        <v>7</v>
      </c>
      <c r="D882" s="32">
        <v>7</v>
      </c>
      <c r="E882" s="32">
        <v>24</v>
      </c>
      <c r="F882" s="32">
        <v>1</v>
      </c>
      <c r="G882" s="32">
        <v>32</v>
      </c>
    </row>
    <row r="883" spans="1:7">
      <c r="A883" s="364"/>
      <c r="B883" s="377" t="s">
        <v>1253</v>
      </c>
      <c r="C883" s="32">
        <f>$C$91</f>
        <v>0</v>
      </c>
      <c r="D883" s="32">
        <f>$D$91</f>
        <v>5</v>
      </c>
      <c r="E883" s="32">
        <f>$E$91</f>
        <v>9</v>
      </c>
      <c r="F883" s="32">
        <f>$F$91</f>
        <v>0</v>
      </c>
      <c r="G883" s="32">
        <f>$G$91</f>
        <v>14</v>
      </c>
    </row>
    <row r="885" spans="1:7">
      <c r="B885" s="33" t="s">
        <v>511</v>
      </c>
      <c r="C885" s="34">
        <f>SUM(C883-C882)/C882</f>
        <v>-1</v>
      </c>
      <c r="D885" s="34">
        <f t="shared" ref="D885:G885" si="3">SUM(D883-D882)/D882</f>
        <v>-0.2857142857142857</v>
      </c>
      <c r="E885" s="34">
        <f t="shared" si="3"/>
        <v>-0.625</v>
      </c>
      <c r="F885" s="34">
        <f t="shared" si="3"/>
        <v>-1</v>
      </c>
      <c r="G885" s="34">
        <f t="shared" si="3"/>
        <v>-0.5625</v>
      </c>
    </row>
    <row r="886" spans="1:7">
      <c r="B886" s="33" t="s">
        <v>512</v>
      </c>
      <c r="C886" s="34">
        <f>SUM(C883-C880)/C880</f>
        <v>-1</v>
      </c>
      <c r="D886" s="34">
        <f t="shared" ref="D886:G886" si="4">SUM(D883-D880)/D880</f>
        <v>1.5</v>
      </c>
      <c r="E886" s="34">
        <f t="shared" si="4"/>
        <v>-0.35714285714285715</v>
      </c>
      <c r="F886" s="34">
        <f t="shared" si="4"/>
        <v>-1</v>
      </c>
      <c r="G886" s="34">
        <f t="shared" si="4"/>
        <v>-0.3</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75"/>
  <sheetViews>
    <sheetView showGridLines="0" zoomScale="70" zoomScaleNormal="70" zoomScalePageLayoutView="85" workbookViewId="0">
      <selection activeCell="I13" sqref="I13"/>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1252</v>
      </c>
    </row>
    <row r="6" spans="1:20" ht="15">
      <c r="A6" s="133" t="s">
        <v>173</v>
      </c>
      <c r="O6" s="379"/>
      <c r="P6" s="379"/>
      <c r="Q6" s="379"/>
      <c r="R6" s="379"/>
      <c r="S6" s="379"/>
      <c r="T6" s="379"/>
    </row>
    <row r="7" spans="1:20" ht="12.75">
      <c r="O7" s="3"/>
      <c r="P7" s="382"/>
      <c r="Q7" s="382"/>
      <c r="R7" s="382"/>
      <c r="S7" s="379"/>
      <c r="T7" s="379"/>
    </row>
    <row r="8" spans="1:20" ht="12.75">
      <c r="A8" s="40" t="s">
        <v>151</v>
      </c>
      <c r="B8" s="17"/>
      <c r="C8" s="18" t="s">
        <v>1072</v>
      </c>
      <c r="D8" s="18" t="s">
        <v>152</v>
      </c>
      <c r="E8" s="18" t="s">
        <v>153</v>
      </c>
      <c r="F8" s="18" t="s">
        <v>154</v>
      </c>
      <c r="G8" s="18" t="s">
        <v>1098</v>
      </c>
      <c r="H8" s="101" t="s">
        <v>1100</v>
      </c>
      <c r="I8" s="18"/>
      <c r="O8" s="382"/>
      <c r="P8" s="382"/>
      <c r="Q8" s="382"/>
      <c r="R8" s="382"/>
      <c r="S8" s="379"/>
      <c r="T8" s="379"/>
    </row>
    <row r="9" spans="1:20" ht="12.75">
      <c r="A9" s="49" t="s">
        <v>555</v>
      </c>
      <c r="B9" s="18" t="s">
        <v>156</v>
      </c>
      <c r="C9" s="18" t="s">
        <v>1073</v>
      </c>
      <c r="D9" s="19" t="s">
        <v>157</v>
      </c>
      <c r="E9" s="19" t="s">
        <v>158</v>
      </c>
      <c r="F9" s="19" t="s">
        <v>1102</v>
      </c>
      <c r="G9" s="18" t="s">
        <v>1099</v>
      </c>
      <c r="H9" s="101" t="s">
        <v>1101</v>
      </c>
      <c r="I9" s="18" t="s">
        <v>160</v>
      </c>
      <c r="O9" s="382"/>
      <c r="P9" s="382"/>
      <c r="Q9" s="382"/>
      <c r="R9" s="382"/>
      <c r="S9" s="379"/>
      <c r="T9" s="379"/>
    </row>
    <row r="10" spans="1:20" ht="12.75">
      <c r="B10" s="17"/>
      <c r="C10" s="17"/>
      <c r="D10" s="18"/>
      <c r="E10" s="18"/>
      <c r="F10" s="18"/>
      <c r="G10" s="18"/>
      <c r="H10" s="18"/>
      <c r="I10" s="18"/>
      <c r="O10" s="382"/>
      <c r="P10" s="382"/>
      <c r="Q10" s="382"/>
      <c r="R10" s="382"/>
      <c r="S10" s="379"/>
      <c r="T10" s="379"/>
    </row>
    <row r="11" spans="1:20" ht="12.75">
      <c r="A11" s="40" t="s">
        <v>553</v>
      </c>
      <c r="C11" s="15">
        <v>0</v>
      </c>
      <c r="D11" s="15">
        <v>1</v>
      </c>
      <c r="E11" s="15">
        <v>1</v>
      </c>
      <c r="F11" s="15">
        <v>0</v>
      </c>
      <c r="G11" s="15">
        <v>0</v>
      </c>
      <c r="H11" s="15">
        <v>0</v>
      </c>
      <c r="I11" s="15">
        <f>F11+G11+H11+E11+C11+D11</f>
        <v>2</v>
      </c>
      <c r="O11" s="382"/>
      <c r="P11" s="382"/>
      <c r="Q11" s="382"/>
      <c r="R11" s="382"/>
      <c r="S11" s="379"/>
      <c r="T11" s="379"/>
    </row>
    <row r="12" spans="1:20" ht="12.75">
      <c r="A12" s="40" t="s">
        <v>162</v>
      </c>
      <c r="C12" s="15">
        <v>4</v>
      </c>
      <c r="D12" s="15">
        <v>3</v>
      </c>
      <c r="E12" s="15">
        <v>5</v>
      </c>
      <c r="F12" s="15">
        <v>0</v>
      </c>
      <c r="G12" s="15">
        <v>0</v>
      </c>
      <c r="H12" s="15">
        <v>0</v>
      </c>
      <c r="I12" s="15">
        <f>F12+G12+H12+E12+C12+D12</f>
        <v>12</v>
      </c>
      <c r="O12" s="382"/>
      <c r="P12" s="382"/>
      <c r="Q12" s="382"/>
      <c r="R12" s="382"/>
      <c r="S12" s="379"/>
      <c r="T12" s="379"/>
    </row>
    <row r="13" spans="1:20" ht="12.75">
      <c r="O13" s="382"/>
      <c r="P13" s="382"/>
      <c r="Q13" s="382"/>
      <c r="R13" s="382"/>
      <c r="S13" s="379"/>
      <c r="T13" s="379"/>
    </row>
    <row r="14" spans="1:20" ht="12.75">
      <c r="O14" s="382"/>
      <c r="P14" s="382"/>
      <c r="Q14" s="382"/>
      <c r="R14" s="382"/>
      <c r="S14" s="379"/>
      <c r="T14" s="379"/>
    </row>
    <row r="15" spans="1:20" ht="12.75">
      <c r="A15" s="40" t="s">
        <v>151</v>
      </c>
      <c r="B15" s="17"/>
      <c r="C15" s="18" t="s">
        <v>1072</v>
      </c>
      <c r="D15" s="18" t="s">
        <v>152</v>
      </c>
      <c r="E15" s="18" t="s">
        <v>153</v>
      </c>
      <c r="F15" s="18" t="s">
        <v>154</v>
      </c>
      <c r="G15" s="18" t="s">
        <v>1098</v>
      </c>
      <c r="H15" s="101" t="s">
        <v>1100</v>
      </c>
      <c r="I15" s="18"/>
      <c r="O15" s="382"/>
      <c r="P15" s="382"/>
      <c r="Q15" s="382"/>
      <c r="R15" s="382"/>
      <c r="S15" s="379"/>
      <c r="T15" s="379"/>
    </row>
    <row r="16" spans="1:20" ht="12.75">
      <c r="A16" s="49" t="s">
        <v>556</v>
      </c>
      <c r="B16" s="18" t="s">
        <v>156</v>
      </c>
      <c r="C16" s="18" t="s">
        <v>1073</v>
      </c>
      <c r="D16" s="19" t="s">
        <v>157</v>
      </c>
      <c r="E16" s="19" t="s">
        <v>158</v>
      </c>
      <c r="F16" s="19" t="s">
        <v>1102</v>
      </c>
      <c r="G16" s="18" t="s">
        <v>1099</v>
      </c>
      <c r="H16" s="101" t="s">
        <v>1101</v>
      </c>
      <c r="I16" s="18" t="s">
        <v>160</v>
      </c>
      <c r="O16" s="382"/>
      <c r="P16" s="382"/>
      <c r="Q16" s="382"/>
      <c r="R16" s="382"/>
      <c r="S16" s="379"/>
      <c r="T16" s="379"/>
    </row>
    <row r="17" spans="1:20" ht="12.75">
      <c r="B17" s="17"/>
      <c r="C17" s="17"/>
      <c r="D17" s="18"/>
      <c r="E17" s="18"/>
      <c r="F17" s="18"/>
      <c r="G17" s="18"/>
      <c r="H17" s="18"/>
      <c r="I17" s="18"/>
      <c r="O17" s="382"/>
      <c r="P17" s="382"/>
      <c r="Q17" s="382"/>
      <c r="R17" s="382"/>
      <c r="S17" s="379"/>
      <c r="T17" s="379"/>
    </row>
    <row r="18" spans="1:20" ht="12.75">
      <c r="A18" s="40" t="s">
        <v>553</v>
      </c>
      <c r="C18" s="15">
        <v>0</v>
      </c>
      <c r="D18" s="15">
        <v>1</v>
      </c>
      <c r="E18" s="15">
        <v>4</v>
      </c>
      <c r="F18" s="15">
        <v>1</v>
      </c>
      <c r="G18" s="15">
        <v>0</v>
      </c>
      <c r="H18" s="15">
        <v>0</v>
      </c>
      <c r="I18" s="15">
        <f>F18+G18+H18+E18+C18+D18</f>
        <v>6</v>
      </c>
      <c r="O18" s="382"/>
      <c r="P18" s="382"/>
      <c r="Q18" s="382"/>
      <c r="R18" s="382"/>
      <c r="S18" s="379"/>
      <c r="T18" s="379"/>
    </row>
    <row r="19" spans="1:20" ht="12.75">
      <c r="A19" s="40" t="s">
        <v>162</v>
      </c>
      <c r="C19" s="15">
        <v>2</v>
      </c>
      <c r="D19" s="15">
        <v>2</v>
      </c>
      <c r="E19" s="15">
        <v>6</v>
      </c>
      <c r="F19" s="15">
        <v>11</v>
      </c>
      <c r="G19" s="15">
        <v>0</v>
      </c>
      <c r="H19" s="15">
        <v>0</v>
      </c>
      <c r="I19" s="15">
        <f>F19+G19+H19+E19+C19+D19</f>
        <v>21</v>
      </c>
      <c r="O19" s="382"/>
      <c r="P19" s="382"/>
      <c r="Q19" s="382"/>
      <c r="R19" s="382"/>
      <c r="S19" s="379"/>
    </row>
    <row r="20" spans="1:20" ht="12.75">
      <c r="O20" s="382"/>
      <c r="P20" s="382"/>
      <c r="Q20" s="382"/>
      <c r="R20" s="382"/>
      <c r="S20" s="379"/>
    </row>
    <row r="21" spans="1:20" ht="12.75">
      <c r="O21" s="382"/>
      <c r="P21" s="382"/>
      <c r="Q21" s="382"/>
      <c r="R21" s="382"/>
      <c r="S21" s="379"/>
    </row>
    <row r="22" spans="1:20" ht="12.75">
      <c r="A22" s="40" t="s">
        <v>151</v>
      </c>
      <c r="B22" s="17"/>
      <c r="C22" s="18" t="s">
        <v>1072</v>
      </c>
      <c r="D22" s="18" t="s">
        <v>152</v>
      </c>
      <c r="E22" s="18" t="s">
        <v>153</v>
      </c>
      <c r="F22" s="18" t="s">
        <v>154</v>
      </c>
      <c r="G22" s="18" t="s">
        <v>1098</v>
      </c>
      <c r="H22" s="101" t="s">
        <v>1100</v>
      </c>
      <c r="I22" s="18"/>
      <c r="O22" s="382"/>
      <c r="P22" s="382"/>
      <c r="Q22" s="382"/>
      <c r="R22" s="382"/>
      <c r="S22" s="379"/>
    </row>
    <row r="23" spans="1:20">
      <c r="A23" s="49" t="s">
        <v>557</v>
      </c>
      <c r="B23" s="18" t="s">
        <v>156</v>
      </c>
      <c r="C23" s="18" t="s">
        <v>1073</v>
      </c>
      <c r="D23" s="19" t="s">
        <v>157</v>
      </c>
      <c r="E23" s="19" t="s">
        <v>158</v>
      </c>
      <c r="F23" s="19" t="s">
        <v>1102</v>
      </c>
      <c r="G23" s="18" t="s">
        <v>1099</v>
      </c>
      <c r="H23" s="101" t="s">
        <v>1101</v>
      </c>
      <c r="I23" s="18" t="s">
        <v>160</v>
      </c>
      <c r="O23" s="379"/>
      <c r="P23" s="379"/>
      <c r="Q23" s="379"/>
      <c r="R23" s="379"/>
      <c r="S23" s="379"/>
    </row>
    <row r="24" spans="1:20">
      <c r="B24" s="17"/>
      <c r="C24" s="17"/>
      <c r="D24" s="18"/>
      <c r="E24" s="18"/>
      <c r="F24" s="18"/>
      <c r="G24" s="18"/>
      <c r="H24" s="18"/>
      <c r="I24" s="18"/>
    </row>
    <row r="25" spans="1:20">
      <c r="A25" s="40" t="s">
        <v>553</v>
      </c>
      <c r="C25" s="15">
        <v>0</v>
      </c>
      <c r="D25" s="15">
        <v>1</v>
      </c>
      <c r="E25" s="15">
        <v>2</v>
      </c>
      <c r="F25" s="15">
        <v>2</v>
      </c>
      <c r="G25" s="15">
        <v>0</v>
      </c>
      <c r="H25" s="15">
        <v>0</v>
      </c>
      <c r="I25" s="15">
        <f>F25+G25+H25+E25+C25+D25</f>
        <v>5</v>
      </c>
    </row>
    <row r="26" spans="1:20">
      <c r="A26" s="40" t="s">
        <v>162</v>
      </c>
      <c r="C26" s="15">
        <v>2</v>
      </c>
      <c r="D26" s="15">
        <v>1</v>
      </c>
      <c r="E26" s="15">
        <v>10</v>
      </c>
      <c r="F26" s="15">
        <v>7</v>
      </c>
      <c r="G26" s="15">
        <v>0</v>
      </c>
      <c r="H26" s="15">
        <v>0</v>
      </c>
      <c r="I26" s="15">
        <f>F26+G26+H26+E26+C26+D26</f>
        <v>20</v>
      </c>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73"/>
      <c r="D31" s="373"/>
      <c r="E31" s="373"/>
      <c r="F31" s="373"/>
      <c r="G31" s="373"/>
      <c r="H31" s="373"/>
      <c r="I31" s="18"/>
    </row>
    <row r="32" spans="1:20">
      <c r="A32" s="40" t="s">
        <v>553</v>
      </c>
      <c r="C32" s="15">
        <v>0</v>
      </c>
      <c r="D32" s="15">
        <v>2</v>
      </c>
      <c r="E32" s="365">
        <v>4</v>
      </c>
      <c r="F32" s="15">
        <v>2</v>
      </c>
      <c r="G32" s="15">
        <v>0</v>
      </c>
      <c r="H32" s="15">
        <v>0</v>
      </c>
      <c r="I32" s="15">
        <f>F32+G32+H32+E32+C32+D32</f>
        <v>8</v>
      </c>
    </row>
    <row r="33" spans="1:9">
      <c r="A33" s="40" t="s">
        <v>162</v>
      </c>
      <c r="C33" s="15">
        <v>8</v>
      </c>
      <c r="D33" s="15">
        <v>1</v>
      </c>
      <c r="E33" s="15">
        <v>9</v>
      </c>
      <c r="F33" s="15">
        <v>7</v>
      </c>
      <c r="G33" s="15">
        <v>0</v>
      </c>
      <c r="H33" s="15">
        <v>0</v>
      </c>
      <c r="I33" s="15">
        <f>F33+G33+H33+E33+C33+D33</f>
        <v>25</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0</v>
      </c>
      <c r="F39" s="15">
        <v>0</v>
      </c>
      <c r="G39" s="15">
        <v>0</v>
      </c>
      <c r="H39" s="15">
        <v>0</v>
      </c>
      <c r="I39" s="15">
        <f>F39+G39+H39+E39+C39+D39</f>
        <v>0</v>
      </c>
    </row>
    <row r="40" spans="1:9">
      <c r="A40" s="40" t="s">
        <v>162</v>
      </c>
      <c r="C40" s="15">
        <v>0</v>
      </c>
      <c r="D40" s="15">
        <v>1</v>
      </c>
      <c r="E40" s="15">
        <v>0</v>
      </c>
      <c r="F40" s="15">
        <v>0</v>
      </c>
      <c r="G40" s="15">
        <v>0</v>
      </c>
      <c r="H40" s="15">
        <v>0</v>
      </c>
      <c r="I40" s="15">
        <f>F40+G40+H40+E40+C40+D40</f>
        <v>1</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5">
        <v>0</v>
      </c>
      <c r="D46" s="365">
        <v>0</v>
      </c>
      <c r="E46" s="365">
        <v>0</v>
      </c>
      <c r="F46" s="365">
        <v>0</v>
      </c>
      <c r="G46" s="365">
        <v>0</v>
      </c>
      <c r="H46" s="365">
        <v>0</v>
      </c>
      <c r="I46" s="15">
        <f>F46+G46+H46+E46+C46+D46</f>
        <v>0</v>
      </c>
    </row>
    <row r="47" spans="1:9">
      <c r="A47" s="40" t="s">
        <v>162</v>
      </c>
      <c r="C47" s="365">
        <v>0</v>
      </c>
      <c r="D47" s="365">
        <v>2</v>
      </c>
      <c r="E47" s="365">
        <v>3</v>
      </c>
      <c r="F47" s="365">
        <v>1</v>
      </c>
      <c r="G47" s="365">
        <v>0</v>
      </c>
      <c r="H47" s="365">
        <v>0</v>
      </c>
      <c r="I47" s="15">
        <f>F47+G47+H47+E47+C47+D47</f>
        <v>6</v>
      </c>
    </row>
    <row r="50" spans="1:14">
      <c r="A50" s="40" t="s">
        <v>151</v>
      </c>
      <c r="B50" s="17"/>
      <c r="C50" s="18" t="s">
        <v>1072</v>
      </c>
      <c r="D50" s="18" t="s">
        <v>152</v>
      </c>
      <c r="E50" s="18" t="s">
        <v>153</v>
      </c>
      <c r="F50" s="18" t="s">
        <v>154</v>
      </c>
      <c r="G50" s="18" t="s">
        <v>1098</v>
      </c>
      <c r="H50" s="101" t="s">
        <v>1100</v>
      </c>
      <c r="I50" s="18"/>
    </row>
    <row r="51" spans="1:14">
      <c r="A51" s="49" t="s">
        <v>561</v>
      </c>
      <c r="B51" s="18" t="s">
        <v>156</v>
      </c>
      <c r="C51" s="18" t="s">
        <v>1073</v>
      </c>
      <c r="D51" s="19" t="s">
        <v>157</v>
      </c>
      <c r="E51" s="19" t="s">
        <v>158</v>
      </c>
      <c r="F51" s="19" t="s">
        <v>1102</v>
      </c>
      <c r="G51" s="18" t="s">
        <v>1099</v>
      </c>
      <c r="H51" s="101" t="s">
        <v>1101</v>
      </c>
      <c r="I51" s="18" t="s">
        <v>160</v>
      </c>
    </row>
    <row r="52" spans="1:14">
      <c r="B52" s="17"/>
      <c r="C52" s="373"/>
      <c r="D52" s="373"/>
      <c r="E52" s="373"/>
      <c r="F52" s="373"/>
      <c r="G52" s="373"/>
      <c r="H52" s="373"/>
      <c r="I52" s="18"/>
    </row>
    <row r="53" spans="1:14">
      <c r="A53" s="40" t="s">
        <v>553</v>
      </c>
      <c r="C53" s="347">
        <v>0</v>
      </c>
      <c r="D53" s="347">
        <v>0</v>
      </c>
      <c r="E53" s="347">
        <v>5</v>
      </c>
      <c r="F53" s="347">
        <v>4</v>
      </c>
      <c r="G53" s="347">
        <v>0</v>
      </c>
      <c r="H53" s="347">
        <v>0</v>
      </c>
      <c r="I53" s="15">
        <f>F53+G53+H53+E53+C53+D53</f>
        <v>9</v>
      </c>
    </row>
    <row r="54" spans="1:14">
      <c r="A54" s="40" t="s">
        <v>162</v>
      </c>
      <c r="C54" s="15">
        <v>0</v>
      </c>
      <c r="D54" s="15">
        <v>2</v>
      </c>
      <c r="E54" s="15">
        <v>18</v>
      </c>
      <c r="F54" s="15">
        <v>17</v>
      </c>
      <c r="G54" s="15">
        <v>0</v>
      </c>
      <c r="H54" s="15">
        <v>0</v>
      </c>
      <c r="I54" s="15">
        <f>F54+G54+H54+E54+C54+D54</f>
        <v>37</v>
      </c>
    </row>
    <row r="57" spans="1:14">
      <c r="A57" s="40" t="s">
        <v>151</v>
      </c>
      <c r="B57" s="17"/>
      <c r="C57" s="18" t="s">
        <v>1072</v>
      </c>
      <c r="D57" s="18" t="s">
        <v>152</v>
      </c>
      <c r="E57" s="18" t="s">
        <v>153</v>
      </c>
      <c r="F57" s="18" t="s">
        <v>154</v>
      </c>
      <c r="G57" s="18" t="s">
        <v>1098</v>
      </c>
      <c r="H57" s="101" t="s">
        <v>1100</v>
      </c>
      <c r="I57" s="18"/>
    </row>
    <row r="58" spans="1:14">
      <c r="A58" s="49" t="s">
        <v>562</v>
      </c>
      <c r="B58" s="18" t="s">
        <v>156</v>
      </c>
      <c r="C58" s="18" t="s">
        <v>1073</v>
      </c>
      <c r="D58" s="19" t="s">
        <v>157</v>
      </c>
      <c r="E58" s="19" t="s">
        <v>158</v>
      </c>
      <c r="F58" s="19" t="s">
        <v>1102</v>
      </c>
      <c r="G58" s="18" t="s">
        <v>1099</v>
      </c>
      <c r="H58" s="101" t="s">
        <v>1101</v>
      </c>
      <c r="I58" s="18" t="s">
        <v>160</v>
      </c>
      <c r="J58" s="99"/>
      <c r="K58" s="99"/>
      <c r="L58" s="99"/>
      <c r="M58" s="99"/>
      <c r="N58" s="99"/>
    </row>
    <row r="59" spans="1:14">
      <c r="B59" s="17"/>
      <c r="C59" s="17"/>
      <c r="D59" s="18"/>
      <c r="E59" s="18"/>
      <c r="F59" s="18"/>
      <c r="G59" s="18"/>
      <c r="H59" s="18"/>
      <c r="I59" s="18"/>
      <c r="J59" s="99"/>
      <c r="K59" s="99"/>
      <c r="L59" s="99"/>
      <c r="M59" s="99"/>
      <c r="N59" s="99"/>
    </row>
    <row r="60" spans="1:14">
      <c r="A60" s="40" t="s">
        <v>553</v>
      </c>
      <c r="C60" s="15">
        <v>0</v>
      </c>
      <c r="D60" s="15">
        <v>0</v>
      </c>
      <c r="E60" s="15">
        <v>2</v>
      </c>
      <c r="F60" s="15">
        <v>1</v>
      </c>
      <c r="G60" s="15">
        <v>0</v>
      </c>
      <c r="H60" s="15">
        <v>0</v>
      </c>
      <c r="I60" s="15">
        <f>F60+G60+H60+E60+C60+D60</f>
        <v>3</v>
      </c>
      <c r="J60" s="99"/>
      <c r="K60" s="99"/>
      <c r="L60" s="99"/>
      <c r="M60" s="99"/>
      <c r="N60" s="99"/>
    </row>
    <row r="61" spans="1:14">
      <c r="A61" s="40" t="s">
        <v>162</v>
      </c>
      <c r="C61" s="15">
        <v>0</v>
      </c>
      <c r="D61" s="15">
        <v>0</v>
      </c>
      <c r="E61" s="15">
        <v>7</v>
      </c>
      <c r="F61" s="15">
        <v>0</v>
      </c>
      <c r="G61" s="15">
        <v>0</v>
      </c>
      <c r="H61" s="15">
        <v>0</v>
      </c>
      <c r="I61" s="15">
        <f>F61+G61+H61+E61+C61+D61</f>
        <v>7</v>
      </c>
    </row>
    <row r="63" spans="1:14">
      <c r="A63" s="40" t="s">
        <v>151</v>
      </c>
      <c r="B63" s="17"/>
      <c r="C63" s="18" t="s">
        <v>1072</v>
      </c>
      <c r="D63" s="18" t="s">
        <v>152</v>
      </c>
      <c r="E63" s="18" t="s">
        <v>153</v>
      </c>
      <c r="F63" s="18" t="s">
        <v>154</v>
      </c>
      <c r="G63" s="18" t="s">
        <v>1098</v>
      </c>
      <c r="H63" s="101" t="s">
        <v>1100</v>
      </c>
      <c r="I63" s="18"/>
    </row>
    <row r="64" spans="1:14">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3</v>
      </c>
      <c r="F66" s="15">
        <v>0</v>
      </c>
      <c r="G66" s="15">
        <v>0</v>
      </c>
      <c r="H66" s="15">
        <v>0</v>
      </c>
      <c r="I66" s="15">
        <f>F66+G66+H66+E66+C66+D66</f>
        <v>3</v>
      </c>
    </row>
    <row r="67" spans="1:19">
      <c r="A67" s="40" t="s">
        <v>162</v>
      </c>
      <c r="C67" s="15">
        <v>0</v>
      </c>
      <c r="D67" s="15">
        <v>1</v>
      </c>
      <c r="E67" s="15">
        <v>13</v>
      </c>
      <c r="F67" s="15">
        <v>9</v>
      </c>
      <c r="G67" s="15">
        <v>0</v>
      </c>
      <c r="H67" s="15">
        <v>0</v>
      </c>
      <c r="I67" s="15">
        <f>F67+G67+H67+E67+C67+D67</f>
        <v>23</v>
      </c>
    </row>
    <row r="70" spans="1:19">
      <c r="A70" s="40" t="s">
        <v>151</v>
      </c>
      <c r="B70" s="17"/>
      <c r="C70" s="18" t="s">
        <v>1072</v>
      </c>
      <c r="D70" s="18" t="s">
        <v>152</v>
      </c>
      <c r="E70" s="18" t="s">
        <v>153</v>
      </c>
      <c r="F70" s="18" t="s">
        <v>154</v>
      </c>
      <c r="G70" s="18" t="s">
        <v>1098</v>
      </c>
      <c r="H70" s="101" t="s">
        <v>1100</v>
      </c>
      <c r="I70" s="18"/>
    </row>
    <row r="71" spans="1:19">
      <c r="A71" s="49" t="s">
        <v>563</v>
      </c>
      <c r="B71" s="18" t="s">
        <v>156</v>
      </c>
      <c r="C71" s="18" t="s">
        <v>1073</v>
      </c>
      <c r="D71" s="19" t="s">
        <v>157</v>
      </c>
      <c r="E71" s="19" t="s">
        <v>158</v>
      </c>
      <c r="F71" s="19" t="s">
        <v>1102</v>
      </c>
      <c r="G71" s="18" t="s">
        <v>1099</v>
      </c>
      <c r="H71" s="101" t="s">
        <v>1101</v>
      </c>
      <c r="I71" s="18" t="s">
        <v>160</v>
      </c>
      <c r="O71" s="99"/>
      <c r="P71" s="99"/>
      <c r="Q71" s="99"/>
      <c r="R71" s="99"/>
      <c r="S71" s="99"/>
    </row>
    <row r="72" spans="1:19">
      <c r="B72" s="17"/>
      <c r="C72" s="17"/>
      <c r="D72" s="18"/>
      <c r="E72" s="18"/>
      <c r="F72" s="18"/>
      <c r="G72" s="18"/>
      <c r="H72" s="18"/>
      <c r="I72" s="18"/>
      <c r="O72" s="99"/>
      <c r="P72" s="99"/>
      <c r="Q72" s="99"/>
      <c r="R72" s="99"/>
      <c r="S72" s="99"/>
    </row>
    <row r="73" spans="1:19" ht="12.75">
      <c r="A73" s="40" t="s">
        <v>553</v>
      </c>
      <c r="C73" s="15">
        <v>0</v>
      </c>
      <c r="D73" s="15">
        <v>0</v>
      </c>
      <c r="E73" s="15">
        <v>2</v>
      </c>
      <c r="F73" s="15">
        <v>0</v>
      </c>
      <c r="G73" s="15">
        <v>0</v>
      </c>
      <c r="H73" s="15">
        <v>0</v>
      </c>
      <c r="I73" s="15">
        <f>F73+G73+H73+E73+C73+D73</f>
        <v>2</v>
      </c>
      <c r="O73" s="381"/>
      <c r="P73" s="381"/>
      <c r="Q73" s="381"/>
      <c r="R73" s="381"/>
      <c r="S73" s="99"/>
    </row>
    <row r="74" spans="1:19" ht="12.75">
      <c r="A74" s="40" t="s">
        <v>162</v>
      </c>
      <c r="C74" s="15">
        <v>4</v>
      </c>
      <c r="D74" s="15">
        <v>1</v>
      </c>
      <c r="E74" s="15">
        <v>2</v>
      </c>
      <c r="F74" s="15">
        <v>0</v>
      </c>
      <c r="G74" s="15">
        <v>0</v>
      </c>
      <c r="H74" s="15">
        <v>0</v>
      </c>
      <c r="I74" s="15">
        <f>F74+G74+H74+E74+C74+D74</f>
        <v>7</v>
      </c>
      <c r="O74" s="381"/>
      <c r="P74" s="381"/>
      <c r="Q74" s="381"/>
      <c r="R74" s="381"/>
      <c r="S74" s="99"/>
    </row>
    <row r="75" spans="1:19" ht="12.75">
      <c r="O75" s="381"/>
      <c r="P75" s="381"/>
      <c r="Q75" s="381"/>
      <c r="R75" s="381"/>
      <c r="S75" s="99"/>
    </row>
    <row r="78" spans="1:19" ht="15">
      <c r="A78" s="133" t="s">
        <v>150</v>
      </c>
    </row>
    <row r="79" spans="1:19">
      <c r="A79" s="40" t="s">
        <v>151</v>
      </c>
      <c r="B79" s="17"/>
      <c r="C79" s="18" t="s">
        <v>1072</v>
      </c>
      <c r="D79" s="18" t="s">
        <v>152</v>
      </c>
      <c r="E79" s="18" t="s">
        <v>153</v>
      </c>
      <c r="F79" s="18" t="s">
        <v>154</v>
      </c>
      <c r="G79" s="18" t="s">
        <v>1098</v>
      </c>
      <c r="H79" s="101" t="s">
        <v>1100</v>
      </c>
      <c r="I79" s="18"/>
    </row>
    <row r="80" spans="1:19">
      <c r="A80" s="49" t="s">
        <v>564</v>
      </c>
      <c r="B80" s="18" t="s">
        <v>156</v>
      </c>
      <c r="C80" s="18" t="s">
        <v>1073</v>
      </c>
      <c r="D80" s="19" t="s">
        <v>157</v>
      </c>
      <c r="E80" s="19" t="s">
        <v>158</v>
      </c>
      <c r="F80" s="19" t="s">
        <v>1102</v>
      </c>
      <c r="G80" s="18" t="s">
        <v>1099</v>
      </c>
      <c r="H80" s="101" t="s">
        <v>1101</v>
      </c>
      <c r="I80" s="18" t="s">
        <v>160</v>
      </c>
    </row>
    <row r="81" spans="1:9">
      <c r="B81" s="17"/>
      <c r="C81" s="373"/>
      <c r="D81" s="373"/>
      <c r="E81" s="373"/>
      <c r="F81" s="373"/>
      <c r="G81" s="373"/>
      <c r="H81" s="373"/>
      <c r="I81" s="18"/>
    </row>
    <row r="82" spans="1:9">
      <c r="A82" s="40" t="s">
        <v>553</v>
      </c>
      <c r="C82" s="373">
        <v>0</v>
      </c>
      <c r="D82" s="373">
        <v>0</v>
      </c>
      <c r="E82" s="373">
        <v>0</v>
      </c>
      <c r="F82" s="15">
        <v>3</v>
      </c>
      <c r="G82" s="15">
        <v>0</v>
      </c>
      <c r="H82" s="15">
        <v>0</v>
      </c>
      <c r="I82" s="15">
        <f>F82+G82+H82+E82+C82+D82</f>
        <v>3</v>
      </c>
    </row>
    <row r="83" spans="1:9">
      <c r="A83" s="40" t="s">
        <v>162</v>
      </c>
      <c r="C83" s="15">
        <v>0</v>
      </c>
      <c r="D83" s="15">
        <v>0</v>
      </c>
      <c r="E83" s="15">
        <v>0</v>
      </c>
      <c r="F83" s="15">
        <v>4</v>
      </c>
      <c r="G83" s="15">
        <v>0</v>
      </c>
      <c r="H83" s="15">
        <v>0</v>
      </c>
      <c r="I83" s="15">
        <f>F83+G83+H83+E83+C83+D83</f>
        <v>4</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373">
        <v>0</v>
      </c>
      <c r="D89" s="373">
        <v>0</v>
      </c>
      <c r="E89" s="373">
        <v>0</v>
      </c>
      <c r="F89" s="15">
        <v>1</v>
      </c>
      <c r="G89" s="15">
        <v>0</v>
      </c>
      <c r="H89" s="15">
        <v>0</v>
      </c>
      <c r="I89" s="15">
        <f>F89+G89+H89+E89+C89+D89</f>
        <v>1</v>
      </c>
    </row>
    <row r="90" spans="1:9">
      <c r="A90" s="40" t="s">
        <v>162</v>
      </c>
      <c r="C90" s="15">
        <v>0</v>
      </c>
      <c r="D90" s="15">
        <v>0</v>
      </c>
      <c r="E90" s="15">
        <v>0</v>
      </c>
      <c r="F90" s="15">
        <v>7</v>
      </c>
      <c r="G90" s="15">
        <v>0</v>
      </c>
      <c r="H90" s="15">
        <v>0</v>
      </c>
      <c r="I90" s="15">
        <f>F90+G90+H90+E90+C90+D90</f>
        <v>7</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373">
        <v>0</v>
      </c>
      <c r="D96" s="373">
        <v>0</v>
      </c>
      <c r="E96" s="373">
        <v>0</v>
      </c>
      <c r="F96" s="373">
        <v>0</v>
      </c>
      <c r="G96" s="373">
        <v>0</v>
      </c>
      <c r="H96" s="373">
        <v>0</v>
      </c>
      <c r="I96" s="15">
        <f>F96+G96+H96+E96+C96+D96</f>
        <v>0</v>
      </c>
    </row>
    <row r="97" spans="1:9">
      <c r="A97" s="40" t="s">
        <v>162</v>
      </c>
      <c r="C97" s="373">
        <v>0</v>
      </c>
      <c r="D97" s="373">
        <v>0</v>
      </c>
      <c r="E97" s="373">
        <v>0</v>
      </c>
      <c r="F97" s="373">
        <v>0</v>
      </c>
      <c r="G97" s="373">
        <v>0</v>
      </c>
      <c r="H97" s="373">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73">
        <v>0</v>
      </c>
      <c r="D103" s="373">
        <v>0</v>
      </c>
      <c r="E103" s="373">
        <v>0</v>
      </c>
      <c r="F103" s="347">
        <v>1</v>
      </c>
      <c r="G103" s="373">
        <v>0</v>
      </c>
      <c r="H103" s="373">
        <v>0</v>
      </c>
      <c r="I103" s="15">
        <f>F103+G103+H103+E103+C103+D103</f>
        <v>1</v>
      </c>
    </row>
    <row r="104" spans="1:9">
      <c r="A104" s="40" t="s">
        <v>162</v>
      </c>
      <c r="C104" s="347">
        <v>0</v>
      </c>
      <c r="D104" s="347">
        <v>0</v>
      </c>
      <c r="E104" s="347">
        <v>0</v>
      </c>
      <c r="F104" s="347">
        <v>4</v>
      </c>
      <c r="G104" s="347">
        <v>0</v>
      </c>
      <c r="H104" s="347">
        <v>0</v>
      </c>
      <c r="I104" s="15">
        <f>F104+G104+H104+E104+C104+D104</f>
        <v>4</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73">
        <v>0</v>
      </c>
      <c r="D110" s="373">
        <v>0</v>
      </c>
      <c r="E110" s="373">
        <v>0</v>
      </c>
      <c r="F110" s="373">
        <v>0</v>
      </c>
      <c r="G110" s="373">
        <v>0</v>
      </c>
      <c r="H110" s="373">
        <v>0</v>
      </c>
      <c r="I110" s="15">
        <f>F110+G110+H110+E110+C110+D110</f>
        <v>0</v>
      </c>
    </row>
    <row r="111" spans="1:9">
      <c r="A111" s="40" t="s">
        <v>162</v>
      </c>
      <c r="C111" s="373">
        <v>0</v>
      </c>
      <c r="D111" s="373">
        <v>0</v>
      </c>
      <c r="E111" s="373">
        <v>0</v>
      </c>
      <c r="F111" s="373">
        <v>0</v>
      </c>
      <c r="G111" s="373">
        <v>0</v>
      </c>
      <c r="H111" s="373">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4"/>
      <c r="D116" s="373"/>
      <c r="E116" s="373"/>
      <c r="F116" s="373"/>
      <c r="G116" s="373"/>
      <c r="H116" s="373"/>
      <c r="I116" s="18"/>
    </row>
    <row r="117" spans="1:19">
      <c r="A117" s="40" t="s">
        <v>553</v>
      </c>
      <c r="C117" s="15">
        <v>0</v>
      </c>
      <c r="D117" s="15">
        <v>0</v>
      </c>
      <c r="E117" s="15">
        <v>0</v>
      </c>
      <c r="F117" s="15">
        <v>5</v>
      </c>
      <c r="G117" s="15">
        <v>0</v>
      </c>
      <c r="H117" s="15">
        <v>0</v>
      </c>
      <c r="I117" s="15">
        <f>F117+G117+H117+E117+C117+D117</f>
        <v>5</v>
      </c>
    </row>
    <row r="118" spans="1:19">
      <c r="A118" s="40" t="s">
        <v>162</v>
      </c>
      <c r="C118" s="15">
        <v>0</v>
      </c>
      <c r="D118" s="15">
        <v>0</v>
      </c>
      <c r="E118" s="15">
        <v>0</v>
      </c>
      <c r="F118" s="15">
        <v>21</v>
      </c>
      <c r="G118" s="15">
        <v>2</v>
      </c>
      <c r="H118" s="15">
        <v>2</v>
      </c>
      <c r="I118" s="15">
        <f>SUM(C118:H118)</f>
        <v>25</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81"/>
      <c r="P122" s="381"/>
      <c r="Q122" s="381"/>
      <c r="R122" s="381"/>
      <c r="S122" s="99"/>
    </row>
    <row r="123" spans="1:19" ht="12.75">
      <c r="B123" s="17"/>
      <c r="C123" s="373"/>
      <c r="D123" s="373"/>
      <c r="E123" s="373"/>
      <c r="F123" s="373">
        <v>13</v>
      </c>
      <c r="G123" s="373"/>
      <c r="H123" s="373"/>
      <c r="I123" s="18"/>
      <c r="O123" s="381"/>
      <c r="P123" s="381"/>
      <c r="Q123" s="381"/>
      <c r="R123" s="381"/>
      <c r="S123" s="99"/>
    </row>
    <row r="124" spans="1:19">
      <c r="A124" s="40" t="s">
        <v>553</v>
      </c>
      <c r="C124" s="373">
        <v>0</v>
      </c>
      <c r="D124" s="373">
        <v>0</v>
      </c>
      <c r="E124" s="373">
        <v>0</v>
      </c>
      <c r="F124" s="15">
        <v>0</v>
      </c>
      <c r="G124" s="15">
        <v>0</v>
      </c>
      <c r="H124" s="15">
        <v>0</v>
      </c>
      <c r="I124" s="15">
        <f>C124+D124+E124+F124+G124+H124</f>
        <v>0</v>
      </c>
    </row>
    <row r="125" spans="1:19">
      <c r="A125" s="40" t="s">
        <v>162</v>
      </c>
      <c r="C125" s="15">
        <v>0</v>
      </c>
      <c r="D125" s="15">
        <v>0</v>
      </c>
      <c r="E125" s="15">
        <v>0</v>
      </c>
      <c r="F125" s="15">
        <v>0</v>
      </c>
      <c r="G125" s="15">
        <v>0</v>
      </c>
      <c r="H125" s="1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73">
        <v>0</v>
      </c>
      <c r="D131" s="373">
        <v>0</v>
      </c>
      <c r="E131" s="373">
        <v>0</v>
      </c>
      <c r="F131" s="15">
        <v>1</v>
      </c>
      <c r="G131" s="373">
        <v>0</v>
      </c>
      <c r="H131" s="373">
        <v>0</v>
      </c>
      <c r="I131" s="15">
        <f>F131+G131+H131+E131+C131+D131</f>
        <v>1</v>
      </c>
    </row>
    <row r="132" spans="1:9">
      <c r="A132" s="40" t="s">
        <v>162</v>
      </c>
      <c r="C132" s="373">
        <v>0</v>
      </c>
      <c r="D132" s="373">
        <v>0</v>
      </c>
      <c r="E132" s="373">
        <v>0</v>
      </c>
      <c r="F132" s="373">
        <v>0</v>
      </c>
      <c r="G132" s="373">
        <v>0</v>
      </c>
      <c r="H132" s="373">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73">
        <v>0</v>
      </c>
      <c r="D138" s="373">
        <v>0</v>
      </c>
      <c r="E138" s="373">
        <v>0</v>
      </c>
      <c r="F138" s="15">
        <v>0</v>
      </c>
      <c r="G138" s="373">
        <v>0</v>
      </c>
      <c r="H138" s="373">
        <v>0</v>
      </c>
      <c r="I138" s="15">
        <f>F138+G138+H138+E138+C138+D138</f>
        <v>0</v>
      </c>
    </row>
    <row r="139" spans="1:9">
      <c r="A139" s="40" t="s">
        <v>162</v>
      </c>
      <c r="C139" s="373">
        <v>0</v>
      </c>
      <c r="D139" s="373">
        <v>0</v>
      </c>
      <c r="E139" s="373">
        <v>0</v>
      </c>
      <c r="F139" s="373">
        <v>0</v>
      </c>
      <c r="G139" s="373">
        <v>0</v>
      </c>
      <c r="H139" s="373">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73">
        <v>0</v>
      </c>
      <c r="D145" s="373">
        <v>0</v>
      </c>
      <c r="E145" s="373">
        <v>0</v>
      </c>
      <c r="F145" s="365">
        <v>1</v>
      </c>
      <c r="G145" s="373">
        <v>0</v>
      </c>
      <c r="H145" s="373">
        <v>0</v>
      </c>
      <c r="I145" s="15">
        <f>F145+G145+H145+E145+C145+D145</f>
        <v>1</v>
      </c>
    </row>
    <row r="146" spans="1:9">
      <c r="A146" s="40" t="s">
        <v>162</v>
      </c>
      <c r="C146" s="373">
        <v>0</v>
      </c>
      <c r="D146" s="373">
        <v>0</v>
      </c>
      <c r="E146" s="373">
        <v>0</v>
      </c>
      <c r="F146" s="373">
        <v>0</v>
      </c>
      <c r="G146" s="373">
        <v>0</v>
      </c>
      <c r="H146" s="373">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73">
        <v>0</v>
      </c>
      <c r="D152" s="373">
        <v>0</v>
      </c>
      <c r="E152" s="373">
        <v>0</v>
      </c>
      <c r="F152" s="365">
        <v>0</v>
      </c>
      <c r="G152" s="373">
        <v>0</v>
      </c>
      <c r="H152" s="373">
        <v>0</v>
      </c>
      <c r="I152" s="15">
        <f>F152+G152+H152+E152+C152+D152</f>
        <v>0</v>
      </c>
    </row>
    <row r="153" spans="1:9">
      <c r="A153" s="40" t="s">
        <v>162</v>
      </c>
      <c r="C153" s="373">
        <v>0</v>
      </c>
      <c r="D153" s="373">
        <v>0</v>
      </c>
      <c r="E153" s="373">
        <v>0</v>
      </c>
      <c r="F153" s="373">
        <v>0</v>
      </c>
      <c r="G153" s="373">
        <v>0</v>
      </c>
      <c r="H153" s="373">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73">
        <v>0</v>
      </c>
      <c r="D159" s="373">
        <v>0</v>
      </c>
      <c r="E159" s="373">
        <v>0</v>
      </c>
      <c r="F159" s="365">
        <v>0</v>
      </c>
      <c r="G159" s="373">
        <v>0</v>
      </c>
      <c r="H159" s="373">
        <v>1</v>
      </c>
      <c r="I159" s="15">
        <f>F159+G159+H159+E159+C159+D159</f>
        <v>1</v>
      </c>
    </row>
    <row r="160" spans="1:9">
      <c r="A160" s="40" t="s">
        <v>162</v>
      </c>
      <c r="C160" s="373">
        <v>0</v>
      </c>
      <c r="D160" s="373">
        <v>0</v>
      </c>
      <c r="E160" s="373">
        <v>0</v>
      </c>
      <c r="F160" s="373">
        <v>0</v>
      </c>
      <c r="G160" s="373">
        <v>0</v>
      </c>
      <c r="H160" s="373">
        <v>0</v>
      </c>
      <c r="I160" s="15">
        <f>F160+G160+H160+E160+C160+D160</f>
        <v>0</v>
      </c>
    </row>
    <row r="163" spans="1:14">
      <c r="A163" s="40" t="s">
        <v>151</v>
      </c>
      <c r="B163" s="17"/>
      <c r="C163" s="18" t="s">
        <v>1072</v>
      </c>
      <c r="D163" s="18" t="s">
        <v>152</v>
      </c>
      <c r="E163" s="18" t="s">
        <v>153</v>
      </c>
      <c r="F163" s="18" t="s">
        <v>154</v>
      </c>
      <c r="G163" s="18" t="s">
        <v>1098</v>
      </c>
      <c r="H163" s="101" t="s">
        <v>1100</v>
      </c>
      <c r="I163" s="18"/>
    </row>
    <row r="164" spans="1:14" ht="22.5">
      <c r="A164" s="49" t="s">
        <v>576</v>
      </c>
      <c r="B164" s="18" t="s">
        <v>156</v>
      </c>
      <c r="C164" s="18" t="s">
        <v>1073</v>
      </c>
      <c r="D164" s="19" t="s">
        <v>157</v>
      </c>
      <c r="E164" s="19" t="s">
        <v>158</v>
      </c>
      <c r="F164" s="19" t="s">
        <v>1102</v>
      </c>
      <c r="G164" s="18" t="s">
        <v>1099</v>
      </c>
      <c r="H164" s="101" t="s">
        <v>1101</v>
      </c>
      <c r="I164" s="18" t="s">
        <v>160</v>
      </c>
    </row>
    <row r="165" spans="1:14">
      <c r="B165" s="17"/>
      <c r="C165" s="17"/>
      <c r="D165" s="18"/>
      <c r="E165" s="18"/>
      <c r="F165" s="18"/>
      <c r="G165" s="18"/>
      <c r="H165" s="18"/>
      <c r="I165" s="18"/>
    </row>
    <row r="166" spans="1:14">
      <c r="A166" s="40" t="s">
        <v>553</v>
      </c>
      <c r="C166" s="373">
        <v>0</v>
      </c>
      <c r="D166" s="373">
        <v>0</v>
      </c>
      <c r="E166" s="373">
        <v>2</v>
      </c>
      <c r="F166" s="15">
        <v>6</v>
      </c>
      <c r="G166" s="373">
        <v>2</v>
      </c>
      <c r="H166" s="373">
        <v>2</v>
      </c>
      <c r="I166" s="15">
        <f>SUM(C166:H166)</f>
        <v>12</v>
      </c>
    </row>
    <row r="167" spans="1:14">
      <c r="A167" s="40" t="s">
        <v>162</v>
      </c>
      <c r="C167" s="373">
        <v>0</v>
      </c>
      <c r="D167" s="373">
        <v>0</v>
      </c>
      <c r="E167" s="373">
        <v>0</v>
      </c>
      <c r="F167" s="15">
        <v>31</v>
      </c>
      <c r="G167" s="373">
        <v>7</v>
      </c>
      <c r="H167" s="373">
        <v>2</v>
      </c>
      <c r="I167" s="15">
        <f>F167+G167+H167+E167+C167+D167</f>
        <v>40</v>
      </c>
    </row>
    <row r="170" spans="1:14">
      <c r="A170" s="40" t="s">
        <v>151</v>
      </c>
      <c r="B170" s="17"/>
      <c r="C170" s="18" t="s">
        <v>1072</v>
      </c>
      <c r="D170" s="18" t="s">
        <v>152</v>
      </c>
      <c r="E170" s="18" t="s">
        <v>153</v>
      </c>
      <c r="F170" s="18" t="s">
        <v>154</v>
      </c>
      <c r="G170" s="18" t="s">
        <v>1098</v>
      </c>
      <c r="H170" s="101" t="s">
        <v>1100</v>
      </c>
      <c r="I170" s="18"/>
    </row>
    <row r="171" spans="1:14" ht="22.5">
      <c r="A171" s="49" t="s">
        <v>577</v>
      </c>
      <c r="B171" s="18" t="s">
        <v>156</v>
      </c>
      <c r="C171" s="18" t="s">
        <v>1073</v>
      </c>
      <c r="D171" s="19" t="s">
        <v>157</v>
      </c>
      <c r="E171" s="19" t="s">
        <v>158</v>
      </c>
      <c r="F171" s="19" t="s">
        <v>1102</v>
      </c>
      <c r="G171" s="18" t="s">
        <v>1099</v>
      </c>
      <c r="H171" s="101" t="s">
        <v>1101</v>
      </c>
      <c r="I171" s="18" t="s">
        <v>160</v>
      </c>
    </row>
    <row r="172" spans="1:14">
      <c r="B172" s="17"/>
      <c r="C172" s="17"/>
      <c r="D172" s="18"/>
      <c r="E172" s="18"/>
      <c r="F172" s="18"/>
      <c r="G172" s="18"/>
      <c r="H172" s="18"/>
      <c r="I172" s="18"/>
    </row>
    <row r="173" spans="1:14">
      <c r="A173" s="40" t="s">
        <v>553</v>
      </c>
      <c r="C173" s="373">
        <v>0</v>
      </c>
      <c r="D173" s="373">
        <v>0</v>
      </c>
      <c r="E173" s="373">
        <v>0</v>
      </c>
      <c r="F173" s="373">
        <v>0</v>
      </c>
      <c r="G173" s="373">
        <v>0</v>
      </c>
      <c r="H173" s="373">
        <v>0</v>
      </c>
      <c r="I173" s="15">
        <f>F173+G173+H173+E173+C173+D173</f>
        <v>0</v>
      </c>
    </row>
    <row r="174" spans="1:14">
      <c r="A174" s="40" t="s">
        <v>162</v>
      </c>
      <c r="C174" s="373">
        <v>0</v>
      </c>
      <c r="D174" s="373">
        <v>0</v>
      </c>
      <c r="E174" s="373">
        <v>0</v>
      </c>
      <c r="F174" s="373">
        <v>0</v>
      </c>
      <c r="G174" s="373">
        <v>0</v>
      </c>
      <c r="H174" s="373">
        <v>0</v>
      </c>
      <c r="I174" s="15">
        <f>F174+G174+H174+E174+C174+D174</f>
        <v>0</v>
      </c>
    </row>
    <row r="175" spans="1:14">
      <c r="L175" s="99"/>
      <c r="M175" s="99"/>
      <c r="N175" s="99"/>
    </row>
    <row r="176" spans="1:14" ht="12.75">
      <c r="L176" s="380"/>
      <c r="M176" s="381"/>
      <c r="N176" s="381"/>
    </row>
    <row r="177" spans="1:19" ht="12.75">
      <c r="A177" s="40" t="s">
        <v>151</v>
      </c>
      <c r="B177" s="17"/>
      <c r="C177" s="18" t="s">
        <v>1072</v>
      </c>
      <c r="D177" s="18" t="s">
        <v>152</v>
      </c>
      <c r="E177" s="18" t="s">
        <v>153</v>
      </c>
      <c r="F177" s="18" t="s">
        <v>154</v>
      </c>
      <c r="G177" s="18" t="s">
        <v>1098</v>
      </c>
      <c r="H177" s="101" t="s">
        <v>1100</v>
      </c>
      <c r="I177" s="18"/>
      <c r="L177" s="380"/>
      <c r="M177" s="381"/>
      <c r="N177" s="381"/>
    </row>
    <row r="178" spans="1:19" ht="23.25">
      <c r="A178" s="49" t="s">
        <v>578</v>
      </c>
      <c r="B178" s="18" t="s">
        <v>156</v>
      </c>
      <c r="C178" s="18" t="s">
        <v>1073</v>
      </c>
      <c r="D178" s="19" t="s">
        <v>157</v>
      </c>
      <c r="E178" s="19" t="s">
        <v>158</v>
      </c>
      <c r="F178" s="19" t="s">
        <v>1102</v>
      </c>
      <c r="G178" s="18" t="s">
        <v>1099</v>
      </c>
      <c r="H178" s="101" t="s">
        <v>1101</v>
      </c>
      <c r="I178" s="18" t="s">
        <v>160</v>
      </c>
      <c r="L178" s="380"/>
      <c r="M178" s="381"/>
      <c r="N178" s="381"/>
    </row>
    <row r="179" spans="1:19">
      <c r="B179" s="17"/>
      <c r="C179" s="17"/>
      <c r="D179" s="18"/>
      <c r="E179" s="18"/>
      <c r="F179" s="18"/>
      <c r="G179" s="18"/>
      <c r="H179" s="18"/>
      <c r="I179" s="18"/>
      <c r="L179" s="99"/>
      <c r="M179" s="99"/>
      <c r="N179" s="99"/>
    </row>
    <row r="180" spans="1:19">
      <c r="A180" s="40" t="s">
        <v>553</v>
      </c>
      <c r="C180" s="373">
        <v>0</v>
      </c>
      <c r="D180" s="373">
        <v>0</v>
      </c>
      <c r="E180" s="373">
        <v>0</v>
      </c>
      <c r="F180" s="373">
        <v>0</v>
      </c>
      <c r="G180" s="373">
        <v>0</v>
      </c>
      <c r="H180" s="373">
        <v>0</v>
      </c>
      <c r="I180" s="15">
        <f>F180+G180+H180+E180+C180+D180</f>
        <v>0</v>
      </c>
    </row>
    <row r="181" spans="1:19">
      <c r="A181" s="40" t="s">
        <v>162</v>
      </c>
      <c r="C181" s="373">
        <v>0</v>
      </c>
      <c r="D181" s="373">
        <v>0</v>
      </c>
      <c r="E181" s="373">
        <v>0</v>
      </c>
      <c r="F181" s="373">
        <v>0</v>
      </c>
      <c r="G181" s="373">
        <v>0</v>
      </c>
      <c r="H181" s="373">
        <v>0</v>
      </c>
      <c r="I181" s="15">
        <f>F181+G181+H181+E181+C181+D181</f>
        <v>0</v>
      </c>
      <c r="J181" s="379"/>
      <c r="K181" s="379"/>
      <c r="L181" s="379"/>
      <c r="M181" s="379"/>
      <c r="N181" s="379"/>
    </row>
    <row r="182" spans="1:19">
      <c r="J182" s="379"/>
      <c r="K182" s="379"/>
      <c r="L182" s="379"/>
      <c r="M182" s="379"/>
      <c r="N182" s="379"/>
    </row>
    <row r="183" spans="1:19" ht="12.75">
      <c r="J183" s="384"/>
      <c r="K183" s="383"/>
      <c r="L183" s="383"/>
      <c r="M183" s="383"/>
      <c r="N183" s="383"/>
    </row>
    <row r="184" spans="1:19" ht="12.75">
      <c r="A184" s="40" t="s">
        <v>151</v>
      </c>
      <c r="B184" s="17"/>
      <c r="C184" s="18" t="s">
        <v>1072</v>
      </c>
      <c r="D184" s="18" t="s">
        <v>152</v>
      </c>
      <c r="E184" s="18" t="s">
        <v>153</v>
      </c>
      <c r="F184" s="18" t="s">
        <v>154</v>
      </c>
      <c r="G184" s="18" t="s">
        <v>1098</v>
      </c>
      <c r="H184" s="101" t="s">
        <v>1100</v>
      </c>
      <c r="I184" s="18"/>
      <c r="J184" s="384"/>
      <c r="K184" s="383"/>
      <c r="L184" s="383"/>
      <c r="M184" s="383"/>
      <c r="N184" s="383"/>
    </row>
    <row r="185" spans="1:19" ht="23.25">
      <c r="A185" s="49" t="s">
        <v>579</v>
      </c>
      <c r="B185" s="18" t="s">
        <v>156</v>
      </c>
      <c r="C185" s="18" t="s">
        <v>1073</v>
      </c>
      <c r="D185" s="19" t="s">
        <v>157</v>
      </c>
      <c r="E185" s="19" t="s">
        <v>158</v>
      </c>
      <c r="F185" s="19" t="s">
        <v>1102</v>
      </c>
      <c r="G185" s="18" t="s">
        <v>1099</v>
      </c>
      <c r="H185" s="101" t="s">
        <v>1101</v>
      </c>
      <c r="I185" s="18" t="s">
        <v>160</v>
      </c>
      <c r="J185" s="384"/>
      <c r="K185" s="383"/>
      <c r="L185" s="383"/>
      <c r="M185" s="383"/>
      <c r="N185" s="383"/>
    </row>
    <row r="186" spans="1:19" ht="12.75">
      <c r="B186" s="17"/>
      <c r="C186" s="17"/>
      <c r="D186" s="18"/>
      <c r="E186" s="18"/>
      <c r="F186" s="18"/>
      <c r="G186" s="18"/>
      <c r="H186" s="18"/>
      <c r="I186" s="18"/>
      <c r="J186" s="384"/>
      <c r="K186" s="383"/>
      <c r="L186" s="383"/>
      <c r="M186" s="383"/>
      <c r="N186" s="383"/>
    </row>
    <row r="187" spans="1:19" ht="12.75">
      <c r="A187" s="40" t="s">
        <v>553</v>
      </c>
      <c r="C187" s="373">
        <v>0</v>
      </c>
      <c r="D187" s="373">
        <v>0</v>
      </c>
      <c r="E187" s="373">
        <v>0</v>
      </c>
      <c r="F187" s="373">
        <v>0</v>
      </c>
      <c r="G187" s="373">
        <v>0</v>
      </c>
      <c r="H187" s="373">
        <v>0</v>
      </c>
      <c r="I187" s="15">
        <f>F187+G187+H187+E187+C187+D187</f>
        <v>0</v>
      </c>
      <c r="J187" s="384"/>
      <c r="K187" s="383"/>
      <c r="L187" s="383"/>
      <c r="M187" s="383"/>
      <c r="N187" s="383"/>
      <c r="O187" s="99"/>
      <c r="P187" s="99"/>
      <c r="Q187" s="99"/>
      <c r="R187" s="99"/>
      <c r="S187" s="99"/>
    </row>
    <row r="188" spans="1:19" ht="12.75">
      <c r="A188" s="40" t="s">
        <v>162</v>
      </c>
      <c r="C188" s="373">
        <v>0</v>
      </c>
      <c r="D188" s="373">
        <v>0</v>
      </c>
      <c r="E188" s="373">
        <v>0</v>
      </c>
      <c r="F188" s="373">
        <v>0</v>
      </c>
      <c r="G188" s="373">
        <v>0</v>
      </c>
      <c r="H188" s="373">
        <v>0</v>
      </c>
      <c r="I188" s="15">
        <f>F188+G188+H188+E188+C188+D188</f>
        <v>0</v>
      </c>
      <c r="J188" s="384"/>
      <c r="K188" s="383"/>
      <c r="L188" s="383"/>
      <c r="M188" s="383"/>
      <c r="N188" s="383"/>
      <c r="O188" s="381"/>
      <c r="P188" s="381"/>
      <c r="Q188" s="381"/>
      <c r="R188" s="381"/>
      <c r="S188" s="381"/>
    </row>
    <row r="189" spans="1:19" ht="12.75">
      <c r="J189" s="384"/>
      <c r="K189" s="383"/>
      <c r="L189" s="383"/>
      <c r="M189" s="383"/>
      <c r="N189" s="383"/>
      <c r="O189" s="381"/>
      <c r="P189" s="381"/>
      <c r="Q189" s="381"/>
      <c r="R189" s="381"/>
      <c r="S189" s="381"/>
    </row>
    <row r="190" spans="1:19" ht="12.75">
      <c r="J190" s="384"/>
      <c r="K190" s="383"/>
      <c r="L190" s="383"/>
      <c r="M190" s="383"/>
      <c r="N190" s="383"/>
      <c r="O190" s="381"/>
      <c r="P190" s="381"/>
      <c r="Q190" s="381"/>
      <c r="R190" s="381"/>
      <c r="S190" s="381"/>
    </row>
    <row r="191" spans="1:19" ht="12.75">
      <c r="A191" s="40" t="s">
        <v>151</v>
      </c>
      <c r="B191" s="17"/>
      <c r="C191" s="18" t="s">
        <v>1072</v>
      </c>
      <c r="D191" s="18" t="s">
        <v>152</v>
      </c>
      <c r="E191" s="18" t="s">
        <v>153</v>
      </c>
      <c r="F191" s="18" t="s">
        <v>154</v>
      </c>
      <c r="G191" s="18" t="s">
        <v>1098</v>
      </c>
      <c r="H191" s="101" t="s">
        <v>1100</v>
      </c>
      <c r="I191" s="18"/>
      <c r="J191" s="384"/>
      <c r="K191" s="383"/>
      <c r="L191" s="383"/>
      <c r="M191" s="383"/>
      <c r="N191" s="383"/>
      <c r="O191" s="99"/>
      <c r="P191" s="99"/>
      <c r="Q191" s="99"/>
      <c r="R191" s="99"/>
      <c r="S191" s="99"/>
    </row>
    <row r="192" spans="1:19" ht="23.25">
      <c r="A192" s="49" t="s">
        <v>580</v>
      </c>
      <c r="B192" s="18" t="s">
        <v>156</v>
      </c>
      <c r="C192" s="18" t="s">
        <v>1073</v>
      </c>
      <c r="D192" s="19" t="s">
        <v>157</v>
      </c>
      <c r="E192" s="19" t="s">
        <v>158</v>
      </c>
      <c r="F192" s="19" t="s">
        <v>1102</v>
      </c>
      <c r="G192" s="18" t="s">
        <v>1099</v>
      </c>
      <c r="H192" s="101" t="s">
        <v>1101</v>
      </c>
      <c r="I192" s="18" t="s">
        <v>160</v>
      </c>
      <c r="J192" s="384"/>
      <c r="K192" s="383"/>
      <c r="L192" s="383"/>
      <c r="M192" s="383"/>
      <c r="N192" s="383"/>
    </row>
    <row r="193" spans="1:14" ht="12.75">
      <c r="B193" s="17"/>
      <c r="C193" s="17"/>
      <c r="D193" s="18"/>
      <c r="E193" s="18"/>
      <c r="F193" s="18"/>
      <c r="G193" s="18"/>
      <c r="H193" s="18"/>
      <c r="I193" s="18"/>
      <c r="J193" s="384"/>
      <c r="K193" s="383"/>
      <c r="L193" s="383"/>
      <c r="M193" s="383"/>
      <c r="N193" s="383"/>
    </row>
    <row r="194" spans="1:14" ht="12.75">
      <c r="A194" s="40" t="s">
        <v>553</v>
      </c>
      <c r="C194" s="373">
        <v>0</v>
      </c>
      <c r="D194" s="373">
        <v>0</v>
      </c>
      <c r="E194" s="373">
        <v>0</v>
      </c>
      <c r="F194" s="365">
        <v>1</v>
      </c>
      <c r="G194" s="373">
        <v>0</v>
      </c>
      <c r="H194" s="373">
        <v>0</v>
      </c>
      <c r="I194" s="15">
        <f>F194+G194+H194+E194+C194+D194</f>
        <v>1</v>
      </c>
      <c r="J194" s="384"/>
      <c r="K194" s="383"/>
      <c r="L194" s="383"/>
      <c r="M194" s="383"/>
      <c r="N194" s="383"/>
    </row>
    <row r="195" spans="1:14" ht="12.75">
      <c r="A195" s="40" t="s">
        <v>162</v>
      </c>
      <c r="C195" s="373">
        <v>0</v>
      </c>
      <c r="D195" s="373">
        <v>0</v>
      </c>
      <c r="E195" s="373">
        <v>0</v>
      </c>
      <c r="F195" s="373">
        <v>8</v>
      </c>
      <c r="G195" s="373">
        <v>16</v>
      </c>
      <c r="H195" s="373">
        <v>6</v>
      </c>
      <c r="I195" s="15">
        <f>F195+G195+H195+E195+C195+D195</f>
        <v>30</v>
      </c>
      <c r="J195" s="384"/>
      <c r="K195" s="383"/>
      <c r="L195" s="383"/>
      <c r="M195" s="383"/>
      <c r="N195" s="383"/>
    </row>
    <row r="196" spans="1:14" ht="12.75">
      <c r="J196" s="384"/>
      <c r="K196" s="383"/>
      <c r="L196" s="383"/>
      <c r="M196" s="383"/>
      <c r="N196" s="383"/>
    </row>
    <row r="197" spans="1:14" ht="12.75">
      <c r="J197" s="384"/>
      <c r="K197" s="383"/>
      <c r="L197" s="383"/>
      <c r="M197" s="383"/>
      <c r="N197" s="383"/>
    </row>
    <row r="198" spans="1:14">
      <c r="A198" s="40" t="s">
        <v>151</v>
      </c>
      <c r="B198" s="17"/>
      <c r="C198" s="18" t="s">
        <v>1072</v>
      </c>
      <c r="D198" s="18" t="s">
        <v>152</v>
      </c>
      <c r="E198" s="18" t="s">
        <v>153</v>
      </c>
      <c r="F198" s="18" t="s">
        <v>154</v>
      </c>
      <c r="G198" s="18" t="s">
        <v>1098</v>
      </c>
      <c r="H198" s="101" t="s">
        <v>1100</v>
      </c>
      <c r="I198" s="18"/>
    </row>
    <row r="199" spans="1:14">
      <c r="A199" s="49" t="s">
        <v>581</v>
      </c>
      <c r="B199" s="18" t="s">
        <v>156</v>
      </c>
      <c r="C199" s="18" t="s">
        <v>1073</v>
      </c>
      <c r="D199" s="19" t="s">
        <v>157</v>
      </c>
      <c r="E199" s="19" t="s">
        <v>158</v>
      </c>
      <c r="F199" s="19" t="s">
        <v>1102</v>
      </c>
      <c r="G199" s="18" t="s">
        <v>1099</v>
      </c>
      <c r="H199" s="101" t="s">
        <v>1101</v>
      </c>
      <c r="I199" s="18" t="s">
        <v>160</v>
      </c>
    </row>
    <row r="200" spans="1:14">
      <c r="B200" s="17"/>
      <c r="C200" s="17"/>
      <c r="D200" s="18"/>
      <c r="E200" s="18"/>
      <c r="F200" s="18"/>
      <c r="G200" s="18"/>
      <c r="H200" s="18"/>
      <c r="I200" s="18"/>
    </row>
    <row r="201" spans="1:14">
      <c r="A201" s="40" t="s">
        <v>553</v>
      </c>
      <c r="C201" s="373">
        <v>0</v>
      </c>
      <c r="D201" s="373">
        <v>0</v>
      </c>
      <c r="E201" s="373">
        <v>0</v>
      </c>
      <c r="F201" s="15">
        <v>2</v>
      </c>
      <c r="G201" s="373">
        <v>0</v>
      </c>
      <c r="H201" s="373">
        <v>0</v>
      </c>
      <c r="I201" s="15">
        <f>F201+G201+H201+E201+C201+D201</f>
        <v>2</v>
      </c>
    </row>
    <row r="202" spans="1:14">
      <c r="A202" s="40" t="s">
        <v>162</v>
      </c>
      <c r="C202" s="373">
        <v>0</v>
      </c>
      <c r="D202" s="373">
        <v>0</v>
      </c>
      <c r="E202" s="373">
        <v>1</v>
      </c>
      <c r="F202" s="15">
        <v>5</v>
      </c>
      <c r="G202" s="373">
        <v>0</v>
      </c>
      <c r="H202" s="373">
        <v>0</v>
      </c>
      <c r="I202" s="15">
        <f>F202+G202+H202+E202+C202+D202</f>
        <v>6</v>
      </c>
    </row>
    <row r="205" spans="1:14">
      <c r="A205" s="40" t="s">
        <v>151</v>
      </c>
      <c r="B205" s="17"/>
      <c r="C205" s="18" t="s">
        <v>1072</v>
      </c>
      <c r="D205" s="18" t="s">
        <v>152</v>
      </c>
      <c r="E205" s="18" t="s">
        <v>153</v>
      </c>
      <c r="F205" s="18" t="s">
        <v>154</v>
      </c>
      <c r="G205" s="18" t="s">
        <v>1098</v>
      </c>
      <c r="H205" s="101" t="s">
        <v>1100</v>
      </c>
      <c r="I205" s="18"/>
    </row>
    <row r="206" spans="1:14">
      <c r="A206" s="49" t="s">
        <v>582</v>
      </c>
      <c r="B206" s="18" t="s">
        <v>156</v>
      </c>
      <c r="C206" s="18" t="s">
        <v>1073</v>
      </c>
      <c r="D206" s="19" t="s">
        <v>157</v>
      </c>
      <c r="E206" s="19" t="s">
        <v>158</v>
      </c>
      <c r="F206" s="19" t="s">
        <v>1102</v>
      </c>
      <c r="G206" s="18" t="s">
        <v>1099</v>
      </c>
      <c r="H206" s="101" t="s">
        <v>1101</v>
      </c>
      <c r="I206" s="18" t="s">
        <v>160</v>
      </c>
      <c r="J206" s="20"/>
      <c r="K206" s="20"/>
      <c r="L206" s="20"/>
      <c r="M206" s="20"/>
      <c r="N206" s="20"/>
    </row>
    <row r="207" spans="1:14">
      <c r="B207" s="17"/>
      <c r="I207" s="18"/>
      <c r="J207" s="20"/>
      <c r="K207" s="20"/>
      <c r="L207" s="20"/>
      <c r="M207" s="20"/>
      <c r="N207" s="20"/>
    </row>
    <row r="208" spans="1:14">
      <c r="A208" s="40" t="s">
        <v>553</v>
      </c>
      <c r="C208" s="373">
        <v>0</v>
      </c>
      <c r="D208" s="373">
        <v>0</v>
      </c>
      <c r="E208" s="373">
        <v>1</v>
      </c>
      <c r="F208" s="373">
        <v>0</v>
      </c>
      <c r="G208" s="373">
        <v>0</v>
      </c>
      <c r="H208" s="373">
        <v>0</v>
      </c>
      <c r="I208" s="15">
        <f>SUM(C208:H208)</f>
        <v>1</v>
      </c>
    </row>
    <row r="209" spans="1:14">
      <c r="A209" s="40" t="s">
        <v>162</v>
      </c>
      <c r="C209" s="15">
        <v>0</v>
      </c>
      <c r="D209" s="15">
        <v>0</v>
      </c>
      <c r="E209" s="15">
        <v>6</v>
      </c>
      <c r="F209" s="15">
        <v>0</v>
      </c>
      <c r="G209" s="15">
        <v>0</v>
      </c>
      <c r="H209" s="15">
        <v>0</v>
      </c>
      <c r="I209" s="15">
        <f>SUM(C209:H209)</f>
        <v>6</v>
      </c>
    </row>
    <row r="211" spans="1:14">
      <c r="J211" s="27"/>
      <c r="K211" s="27"/>
      <c r="L211" s="99"/>
    </row>
    <row r="212" spans="1:14">
      <c r="A212" s="40" t="s">
        <v>151</v>
      </c>
      <c r="B212" s="17"/>
      <c r="C212" s="18" t="s">
        <v>1072</v>
      </c>
      <c r="D212" s="18" t="s">
        <v>152</v>
      </c>
      <c r="E212" s="18" t="s">
        <v>153</v>
      </c>
      <c r="F212" s="18" t="s">
        <v>154</v>
      </c>
      <c r="G212" s="18" t="s">
        <v>1098</v>
      </c>
      <c r="H212" s="101" t="s">
        <v>1100</v>
      </c>
      <c r="I212" s="18"/>
      <c r="J212" s="27"/>
      <c r="K212" s="27"/>
      <c r="L212" s="99"/>
    </row>
    <row r="213" spans="1:14">
      <c r="A213" s="49" t="s">
        <v>583</v>
      </c>
      <c r="B213" s="18" t="s">
        <v>156</v>
      </c>
      <c r="C213" s="18" t="s">
        <v>1073</v>
      </c>
      <c r="D213" s="19" t="s">
        <v>157</v>
      </c>
      <c r="E213" s="19" t="s">
        <v>158</v>
      </c>
      <c r="F213" s="19" t="s">
        <v>1102</v>
      </c>
      <c r="G213" s="18" t="s">
        <v>1099</v>
      </c>
      <c r="H213" s="101" t="s">
        <v>1101</v>
      </c>
      <c r="I213" s="18" t="s">
        <v>160</v>
      </c>
      <c r="J213" s="27"/>
      <c r="K213" s="27"/>
      <c r="L213" s="99"/>
    </row>
    <row r="214" spans="1:14">
      <c r="B214" s="17"/>
      <c r="C214" s="15"/>
      <c r="I214" s="18"/>
      <c r="J214" s="27"/>
      <c r="K214" s="27"/>
      <c r="L214" s="99"/>
    </row>
    <row r="215" spans="1:14">
      <c r="A215" s="40" t="s">
        <v>553</v>
      </c>
      <c r="C215" s="373">
        <v>0</v>
      </c>
      <c r="D215" s="373">
        <v>0</v>
      </c>
      <c r="E215" s="373">
        <v>0</v>
      </c>
      <c r="F215" s="373">
        <v>0</v>
      </c>
      <c r="G215" s="373">
        <v>0</v>
      </c>
      <c r="H215" s="373">
        <v>0</v>
      </c>
      <c r="I215" s="15">
        <f>SUM(C215:H215)</f>
        <v>0</v>
      </c>
      <c r="J215" s="27"/>
      <c r="K215" s="27"/>
      <c r="L215" s="99"/>
    </row>
    <row r="216" spans="1:14">
      <c r="A216" s="40" t="s">
        <v>162</v>
      </c>
      <c r="C216" s="15">
        <v>0</v>
      </c>
      <c r="D216" s="15">
        <v>0</v>
      </c>
      <c r="E216" s="15">
        <v>0</v>
      </c>
      <c r="F216" s="15">
        <v>1</v>
      </c>
      <c r="G216" s="15">
        <v>0</v>
      </c>
      <c r="H216" s="15">
        <v>0</v>
      </c>
      <c r="I216" s="15">
        <f>SUM(C216:H216)</f>
        <v>1</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5</v>
      </c>
      <c r="E219" s="138">
        <f>E215+E208+E201+E194+E187+E180+E173+E159+E152+E145+E138+E131+E166+E117+E110+E103+E96+E89+E82+E73+E60+E53+E46+E39+E32+E25+E18+E11+E66</f>
        <v>26</v>
      </c>
      <c r="F219" s="138">
        <f>F11+F18+F25+F32+F39+F46+F53+F60+F66+F73+F82+F89+F96+F103+F110+F117+F124+F131+F138+F145+F152+F159+F166+F173+F180+F187+F194+F201+F208+F215</f>
        <v>31</v>
      </c>
      <c r="G219" s="138">
        <f>G216+G209+G201+G194+G187+G180+G173+G159+G152+G145+G138+G131+G166+G117+G110+G103+G96+G89+G82+G73+G60+G53+G46+G39+G32+G25+G18+G11+G66</f>
        <v>2</v>
      </c>
      <c r="H219" s="138">
        <f>H216+H209+H201+H194+H187+H180+H173+H159+H152+H145+H138+H131+H166+H117+H110+H103+H96+H89+H82+H73+H60+H53+H46+H39+H32+H25+H18+H11+H66</f>
        <v>3</v>
      </c>
      <c r="I219" s="138">
        <f>C219+D219+E219+F219+G219+H219</f>
        <v>67</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20</v>
      </c>
      <c r="D222" s="138">
        <f>D216+D209+D202+D195+D188+D181+D174+D167+D160+D153+D146+D139+D132+D125+D118+D111+D104+D97+D90+D83+D74+D61+D54+D47+D40+D33+D26+D19+D12+D67</f>
        <v>14</v>
      </c>
      <c r="E222" s="138">
        <f>E216+E209+E202+E195+E188+E181+E174+E167+E160+E153+E146+E139+E132+E125+E118+E111+E104+E97+E90+E83+E74+E61+E54+E47+E40+E33+E26+E19+E12+E67</f>
        <v>80</v>
      </c>
      <c r="F222" s="138">
        <f>F216+F209+F202+F195+F188+F181+F174+F167+F160+F153+F146+F139+F132+F125+F118+F111+F104+F97+F90+F83+F74+F61+F54+F47+F40+F33+F26+F19++F67</f>
        <v>133</v>
      </c>
      <c r="G222" s="138">
        <f>G216+G209+G202+G195+G188+G181+G174+G167+G160+G153+G146+G139+G132+G125+G118+G111+G104+G97+G90+G83+G74+G61+G54+G47+G40+G33+G26+G19+G12+G67</f>
        <v>25</v>
      </c>
      <c r="H222" s="138">
        <f>H216+H209+H202+H195+H188+H181+H174+H167+H160+H153+H146+H139+H132+H125+H118+H111+H104+H97+H90+H83+H74+H61+H54+H47+H40+H33+H26+H19+H12+H67</f>
        <v>10</v>
      </c>
      <c r="I222" s="138">
        <f>I216+I209+I202+I195+I188+I181+I174+I167+I160+I153+I146+I139+I132+I125+I118+I111+I104+I97+I90+I83+I74+I61+I54+I47+I40+I33+I26+I19+I12+I67</f>
        <v>282</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2</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2</v>
      </c>
      <c r="H639" s="32">
        <f>$H$219</f>
        <v>3</v>
      </c>
      <c r="I639" s="32">
        <v>80</v>
      </c>
    </row>
    <row r="640" spans="2:9">
      <c r="B640" s="377" t="s">
        <v>1231</v>
      </c>
      <c r="C640" s="32">
        <v>3</v>
      </c>
      <c r="D640" s="32">
        <v>7</v>
      </c>
      <c r="E640" s="32">
        <v>26</v>
      </c>
      <c r="F640" s="32">
        <v>50</v>
      </c>
      <c r="G640" s="32">
        <v>8</v>
      </c>
      <c r="H640" s="32">
        <v>6</v>
      </c>
      <c r="I640" s="32">
        <v>100</v>
      </c>
    </row>
    <row r="641" spans="1:12">
      <c r="B641" s="377" t="s">
        <v>1234</v>
      </c>
      <c r="C641" s="32">
        <v>0</v>
      </c>
      <c r="D641" s="32">
        <v>11</v>
      </c>
      <c r="E641" s="32">
        <v>20</v>
      </c>
      <c r="F641" s="32">
        <v>54</v>
      </c>
      <c r="G641" s="32">
        <v>3</v>
      </c>
      <c r="H641" s="32">
        <v>5</v>
      </c>
      <c r="I641" s="32">
        <v>93</v>
      </c>
    </row>
    <row r="642" spans="1:12">
      <c r="B642" s="377" t="s">
        <v>1238</v>
      </c>
      <c r="C642" s="32">
        <v>0</v>
      </c>
      <c r="D642" s="32">
        <v>9</v>
      </c>
      <c r="E642" s="32">
        <v>21</v>
      </c>
      <c r="F642" s="32">
        <v>65</v>
      </c>
      <c r="G642" s="32">
        <v>13</v>
      </c>
      <c r="H642" s="32">
        <v>2</v>
      </c>
      <c r="I642" s="32">
        <v>110</v>
      </c>
    </row>
    <row r="643" spans="1:12">
      <c r="B643" s="377" t="s">
        <v>1241</v>
      </c>
      <c r="C643" s="32">
        <v>0</v>
      </c>
      <c r="D643" s="32">
        <v>9</v>
      </c>
      <c r="E643" s="32">
        <v>33</v>
      </c>
      <c r="F643" s="32">
        <v>65</v>
      </c>
      <c r="G643" s="32">
        <v>5</v>
      </c>
      <c r="H643" s="32">
        <v>0</v>
      </c>
      <c r="I643" s="32">
        <v>112</v>
      </c>
    </row>
    <row r="644" spans="1:12">
      <c r="B644" s="377" t="s">
        <v>1244</v>
      </c>
      <c r="C644" s="32">
        <v>0</v>
      </c>
      <c r="D644" s="32">
        <v>10</v>
      </c>
      <c r="E644" s="32">
        <v>22</v>
      </c>
      <c r="F644" s="32">
        <v>45</v>
      </c>
      <c r="G644" s="32">
        <v>6</v>
      </c>
      <c r="H644" s="32">
        <v>6</v>
      </c>
      <c r="I644" s="32">
        <v>89</v>
      </c>
    </row>
    <row r="645" spans="1:12">
      <c r="B645" s="377" t="s">
        <v>1247</v>
      </c>
      <c r="C645" s="32">
        <v>0</v>
      </c>
      <c r="D645" s="32">
        <v>3</v>
      </c>
      <c r="E645" s="32">
        <v>20</v>
      </c>
      <c r="F645" s="32">
        <v>51</v>
      </c>
      <c r="G645" s="32">
        <v>0</v>
      </c>
      <c r="H645" s="32">
        <v>0</v>
      </c>
      <c r="I645" s="32">
        <v>74</v>
      </c>
    </row>
    <row r="646" spans="1:12">
      <c r="B646" s="377" t="s">
        <v>1249</v>
      </c>
      <c r="C646" s="32">
        <v>0</v>
      </c>
      <c r="D646" s="32">
        <v>5</v>
      </c>
      <c r="E646" s="32">
        <v>20</v>
      </c>
      <c r="F646" s="32">
        <v>45</v>
      </c>
      <c r="G646" s="32">
        <v>5</v>
      </c>
      <c r="H646" s="32">
        <v>4</v>
      </c>
      <c r="I646" s="32">
        <v>79</v>
      </c>
    </row>
    <row r="647" spans="1:12">
      <c r="B647" s="377" t="s">
        <v>1253</v>
      </c>
      <c r="C647" s="32">
        <f>$C$219</f>
        <v>0</v>
      </c>
      <c r="D647" s="32">
        <f>$D$219</f>
        <v>5</v>
      </c>
      <c r="E647" s="32">
        <f>$E$219</f>
        <v>26</v>
      </c>
      <c r="F647" s="32">
        <f>$F$219</f>
        <v>31</v>
      </c>
      <c r="G647" s="32">
        <f>$G$219</f>
        <v>2</v>
      </c>
      <c r="H647" s="32">
        <f>$H$219</f>
        <v>3</v>
      </c>
      <c r="I647" s="32">
        <f>$I$219</f>
        <v>67</v>
      </c>
    </row>
    <row r="648" spans="1:12">
      <c r="B648" s="45"/>
      <c r="C648" s="47"/>
      <c r="D648" s="378"/>
      <c r="E648" s="378"/>
      <c r="F648" s="378"/>
      <c r="G648" s="378"/>
      <c r="H648" s="47"/>
      <c r="I648" s="47"/>
    </row>
    <row r="649" spans="1:12">
      <c r="A649" s="136"/>
      <c r="B649" s="33" t="s">
        <v>511</v>
      </c>
      <c r="C649" s="34" t="e">
        <f>SUM(C647-C646)/C646</f>
        <v>#DIV/0!</v>
      </c>
      <c r="D649" s="34">
        <f t="shared" ref="D649:I649" si="1">SUM(D647-D646)/D646</f>
        <v>0</v>
      </c>
      <c r="E649" s="34">
        <f t="shared" si="1"/>
        <v>0.3</v>
      </c>
      <c r="F649" s="34">
        <f t="shared" si="1"/>
        <v>-0.31111111111111112</v>
      </c>
      <c r="G649" s="34">
        <f t="shared" si="1"/>
        <v>-0.6</v>
      </c>
      <c r="H649" s="34">
        <f t="shared" si="1"/>
        <v>-0.25</v>
      </c>
      <c r="I649" s="34">
        <f t="shared" si="1"/>
        <v>-0.15189873417721519</v>
      </c>
    </row>
    <row r="650" spans="1:12">
      <c r="A650" s="136"/>
      <c r="B650" s="33" t="s">
        <v>512</v>
      </c>
      <c r="C650" s="34" t="e">
        <f>SUM(C647-C644)/C644</f>
        <v>#DIV/0!</v>
      </c>
      <c r="D650" s="34">
        <f t="shared" ref="D650:I650" si="2">SUM(D647-D644)/D644</f>
        <v>-0.5</v>
      </c>
      <c r="E650" s="34">
        <f t="shared" si="2"/>
        <v>0.18181818181818182</v>
      </c>
      <c r="F650" s="34">
        <f t="shared" si="2"/>
        <v>-0.31111111111111112</v>
      </c>
      <c r="G650" s="34">
        <f t="shared" si="2"/>
        <v>-0.66666666666666663</v>
      </c>
      <c r="H650" s="34">
        <f t="shared" si="2"/>
        <v>-0.5</v>
      </c>
      <c r="I650" s="34">
        <f t="shared" si="2"/>
        <v>-0.24719101123595505</v>
      </c>
    </row>
    <row r="651" spans="1:12">
      <c r="A651" s="136"/>
      <c r="D651" s="14"/>
      <c r="E651" s="14"/>
      <c r="F651" s="14"/>
      <c r="G651" s="14"/>
      <c r="H651" s="14"/>
      <c r="I651" s="14"/>
      <c r="J651" s="27"/>
      <c r="K651" s="27"/>
      <c r="L651" s="99"/>
    </row>
    <row r="652" spans="1:12">
      <c r="A652" s="136"/>
      <c r="D652" s="14"/>
      <c r="E652" s="14"/>
      <c r="F652" s="14"/>
      <c r="G652" s="14"/>
      <c r="H652" s="14"/>
      <c r="I652" s="14"/>
      <c r="J652" s="27"/>
      <c r="K652" s="27"/>
      <c r="L652" s="99"/>
    </row>
    <row r="653" spans="1:12" ht="33.75">
      <c r="A653" s="135" t="s">
        <v>162</v>
      </c>
      <c r="B653" s="25" t="s">
        <v>186</v>
      </c>
      <c r="C653" s="97" t="s">
        <v>1068</v>
      </c>
      <c r="D653" s="103" t="s">
        <v>1069</v>
      </c>
      <c r="E653" s="103" t="s">
        <v>1070</v>
      </c>
      <c r="F653" s="103" t="s">
        <v>1110</v>
      </c>
      <c r="G653" s="97" t="s">
        <v>1111</v>
      </c>
      <c r="H653" s="97" t="s">
        <v>1112</v>
      </c>
      <c r="I653" s="103" t="s">
        <v>160</v>
      </c>
      <c r="J653" s="27"/>
      <c r="K653" s="27"/>
      <c r="L653" s="99"/>
    </row>
    <row r="654" spans="1:12">
      <c r="A654" s="136"/>
      <c r="B654" s="25" t="s">
        <v>187</v>
      </c>
      <c r="C654" s="31">
        <v>0</v>
      </c>
      <c r="D654" s="31">
        <v>35</v>
      </c>
      <c r="E654" s="31">
        <v>70</v>
      </c>
      <c r="F654" s="31">
        <v>76</v>
      </c>
      <c r="G654" s="32">
        <v>0</v>
      </c>
      <c r="H654" s="32">
        <v>0</v>
      </c>
      <c r="I654" s="31">
        <v>181</v>
      </c>
      <c r="J654" s="27"/>
      <c r="K654" s="27"/>
      <c r="L654" s="99"/>
    </row>
    <row r="655" spans="1:12">
      <c r="A655" s="136"/>
      <c r="B655" s="25" t="s">
        <v>188</v>
      </c>
      <c r="C655" s="31">
        <v>0</v>
      </c>
      <c r="D655" s="32">
        <v>27</v>
      </c>
      <c r="E655" s="32">
        <v>72</v>
      </c>
      <c r="F655" s="32">
        <v>61</v>
      </c>
      <c r="G655" s="32">
        <v>0</v>
      </c>
      <c r="H655" s="32">
        <v>0</v>
      </c>
      <c r="I655" s="32">
        <v>160</v>
      </c>
      <c r="J655" s="27"/>
      <c r="K655" s="27"/>
      <c r="L655" s="99"/>
    </row>
    <row r="656" spans="1:12">
      <c r="A656" s="136"/>
      <c r="B656" s="25" t="s">
        <v>189</v>
      </c>
      <c r="C656" s="31">
        <v>0</v>
      </c>
      <c r="D656" s="32">
        <v>18</v>
      </c>
      <c r="E656" s="32">
        <v>66</v>
      </c>
      <c r="F656" s="32">
        <v>63</v>
      </c>
      <c r="G656" s="32">
        <v>0</v>
      </c>
      <c r="H656" s="32">
        <v>0</v>
      </c>
      <c r="I656" s="32">
        <v>147</v>
      </c>
      <c r="J656" s="27"/>
      <c r="K656" s="27"/>
      <c r="L656" s="99"/>
    </row>
    <row r="657" spans="1:12">
      <c r="A657" s="136"/>
      <c r="B657" s="25" t="s">
        <v>190</v>
      </c>
      <c r="C657" s="31">
        <v>0</v>
      </c>
      <c r="D657" s="32">
        <v>21</v>
      </c>
      <c r="E657" s="32">
        <v>48</v>
      </c>
      <c r="F657" s="32">
        <v>70</v>
      </c>
      <c r="G657" s="32">
        <v>0</v>
      </c>
      <c r="H657" s="32">
        <v>0</v>
      </c>
      <c r="I657" s="32">
        <v>139</v>
      </c>
      <c r="J657" s="27"/>
      <c r="K657" s="27"/>
      <c r="L657" s="99"/>
    </row>
    <row r="658" spans="1:12">
      <c r="A658" s="136"/>
      <c r="B658" s="25" t="s">
        <v>191</v>
      </c>
      <c r="C658" s="31">
        <v>0</v>
      </c>
      <c r="D658" s="32">
        <v>31</v>
      </c>
      <c r="E658" s="32">
        <v>46</v>
      </c>
      <c r="F658" s="32">
        <v>67</v>
      </c>
      <c r="G658" s="32">
        <v>0</v>
      </c>
      <c r="H658" s="32">
        <v>0</v>
      </c>
      <c r="I658" s="32">
        <v>144</v>
      </c>
      <c r="J658" s="27"/>
      <c r="K658" s="27"/>
      <c r="L658" s="99"/>
    </row>
    <row r="659" spans="1:12">
      <c r="A659" s="136"/>
      <c r="B659" s="25" t="s">
        <v>192</v>
      </c>
      <c r="C659" s="31">
        <v>0</v>
      </c>
      <c r="D659" s="32">
        <v>30</v>
      </c>
      <c r="E659" s="32">
        <v>53</v>
      </c>
      <c r="F659" s="32">
        <v>56</v>
      </c>
      <c r="G659" s="32">
        <v>0</v>
      </c>
      <c r="H659" s="32">
        <v>0</v>
      </c>
      <c r="I659" s="32">
        <v>139</v>
      </c>
      <c r="J659" s="27"/>
      <c r="K659" s="27"/>
      <c r="L659" s="99"/>
    </row>
    <row r="660" spans="1:12">
      <c r="A660" s="136"/>
      <c r="B660" s="25" t="s">
        <v>193</v>
      </c>
      <c r="C660" s="31">
        <v>0</v>
      </c>
      <c r="D660" s="32">
        <v>42</v>
      </c>
      <c r="E660" s="32">
        <v>71</v>
      </c>
      <c r="F660" s="32">
        <v>65</v>
      </c>
      <c r="G660" s="32">
        <v>0</v>
      </c>
      <c r="H660" s="32">
        <v>0</v>
      </c>
      <c r="I660" s="32">
        <v>178</v>
      </c>
      <c r="J660" s="27"/>
      <c r="K660" s="27"/>
      <c r="L660" s="99"/>
    </row>
    <row r="661" spans="1:12">
      <c r="A661" s="136"/>
      <c r="B661" s="25" t="s">
        <v>194</v>
      </c>
      <c r="C661" s="31">
        <v>0</v>
      </c>
      <c r="D661" s="32">
        <v>36</v>
      </c>
      <c r="E661" s="32">
        <v>81</v>
      </c>
      <c r="F661" s="32">
        <v>65</v>
      </c>
      <c r="G661" s="32">
        <v>0</v>
      </c>
      <c r="H661" s="32">
        <v>0</v>
      </c>
      <c r="I661" s="32">
        <v>182</v>
      </c>
      <c r="J661" s="27"/>
      <c r="K661" s="27"/>
      <c r="L661" s="99"/>
    </row>
    <row r="662" spans="1:12">
      <c r="A662" s="136"/>
      <c r="B662" s="25" t="s">
        <v>195</v>
      </c>
      <c r="C662" s="31">
        <v>0</v>
      </c>
      <c r="D662" s="32">
        <v>29</v>
      </c>
      <c r="E662" s="32">
        <v>62</v>
      </c>
      <c r="F662" s="32">
        <v>29</v>
      </c>
      <c r="G662" s="32">
        <v>0</v>
      </c>
      <c r="H662" s="32">
        <v>0</v>
      </c>
      <c r="I662" s="32">
        <v>120</v>
      </c>
      <c r="J662" s="27"/>
      <c r="K662" s="27"/>
      <c r="L662" s="99"/>
    </row>
    <row r="663" spans="1:12">
      <c r="A663" s="136"/>
      <c r="B663" s="25" t="s">
        <v>196</v>
      </c>
      <c r="C663" s="31">
        <v>0</v>
      </c>
      <c r="D663" s="32">
        <v>40</v>
      </c>
      <c r="E663" s="32">
        <v>61</v>
      </c>
      <c r="F663" s="32">
        <v>44</v>
      </c>
      <c r="G663" s="32">
        <v>0</v>
      </c>
      <c r="H663" s="32">
        <v>0</v>
      </c>
      <c r="I663" s="32">
        <v>145</v>
      </c>
      <c r="J663" s="27"/>
      <c r="K663" s="27"/>
      <c r="L663" s="99"/>
    </row>
    <row r="664" spans="1:12">
      <c r="A664" s="136"/>
      <c r="B664" s="25" t="s">
        <v>197</v>
      </c>
      <c r="C664" s="31">
        <v>0</v>
      </c>
      <c r="D664" s="32">
        <v>45</v>
      </c>
      <c r="E664" s="32">
        <v>67</v>
      </c>
      <c r="F664" s="32">
        <v>52</v>
      </c>
      <c r="G664" s="32">
        <v>0</v>
      </c>
      <c r="H664" s="32">
        <v>0</v>
      </c>
      <c r="I664" s="32">
        <v>164</v>
      </c>
      <c r="J664" s="27"/>
      <c r="K664" s="27"/>
      <c r="L664" s="99"/>
    </row>
    <row r="665" spans="1:12">
      <c r="A665" s="136"/>
      <c r="B665" s="25" t="s">
        <v>198</v>
      </c>
      <c r="C665" s="31">
        <v>0</v>
      </c>
      <c r="D665" s="32">
        <v>26</v>
      </c>
      <c r="E665" s="32">
        <v>34</v>
      </c>
      <c r="F665" s="32">
        <v>24</v>
      </c>
      <c r="G665" s="32">
        <v>0</v>
      </c>
      <c r="H665" s="32">
        <v>0</v>
      </c>
      <c r="I665" s="32">
        <v>84</v>
      </c>
      <c r="J665" s="27"/>
      <c r="K665" s="27"/>
      <c r="L665" s="99"/>
    </row>
    <row r="666" spans="1:12">
      <c r="A666" s="136"/>
      <c r="B666" s="25" t="s">
        <v>199</v>
      </c>
      <c r="C666" s="31">
        <v>0</v>
      </c>
      <c r="D666" s="32">
        <v>38</v>
      </c>
      <c r="E666" s="32">
        <v>52</v>
      </c>
      <c r="F666" s="32">
        <v>56</v>
      </c>
      <c r="G666" s="32">
        <v>0</v>
      </c>
      <c r="H666" s="32">
        <v>0</v>
      </c>
      <c r="I666" s="32">
        <v>146</v>
      </c>
      <c r="J666" s="27"/>
      <c r="K666" s="27"/>
      <c r="L666" s="99"/>
    </row>
    <row r="667" spans="1:12">
      <c r="A667" s="136"/>
      <c r="B667" s="25" t="s">
        <v>200</v>
      </c>
      <c r="C667" s="31">
        <v>0</v>
      </c>
      <c r="D667" s="32">
        <v>48</v>
      </c>
      <c r="E667" s="32">
        <v>64</v>
      </c>
      <c r="F667" s="32">
        <v>61</v>
      </c>
      <c r="G667" s="32">
        <v>0</v>
      </c>
      <c r="H667" s="32">
        <v>0</v>
      </c>
      <c r="I667" s="32">
        <v>173</v>
      </c>
      <c r="J667" s="27"/>
      <c r="K667" s="27"/>
      <c r="L667" s="99"/>
    </row>
    <row r="668" spans="1:12">
      <c r="A668" s="136"/>
      <c r="B668" s="25" t="s">
        <v>201</v>
      </c>
      <c r="C668" s="31">
        <v>0</v>
      </c>
      <c r="D668" s="32">
        <v>43</v>
      </c>
      <c r="E668" s="32">
        <v>52</v>
      </c>
      <c r="F668" s="32">
        <v>48</v>
      </c>
      <c r="G668" s="32">
        <v>0</v>
      </c>
      <c r="H668" s="32">
        <v>0</v>
      </c>
      <c r="I668" s="32">
        <v>143</v>
      </c>
      <c r="J668" s="27"/>
      <c r="K668" s="27"/>
      <c r="L668" s="99"/>
    </row>
    <row r="669" spans="1:12">
      <c r="A669" s="136"/>
      <c r="B669" s="25" t="s">
        <v>202</v>
      </c>
      <c r="C669" s="31">
        <v>0</v>
      </c>
      <c r="D669" s="32">
        <v>44</v>
      </c>
      <c r="E669" s="32">
        <v>75</v>
      </c>
      <c r="F669" s="32">
        <v>51</v>
      </c>
      <c r="G669" s="32">
        <v>0</v>
      </c>
      <c r="H669" s="32">
        <v>0</v>
      </c>
      <c r="I669" s="32">
        <v>170</v>
      </c>
      <c r="J669" s="27"/>
      <c r="K669" s="27"/>
      <c r="L669" s="99"/>
    </row>
    <row r="670" spans="1:12">
      <c r="A670" s="136"/>
      <c r="B670" s="25" t="s">
        <v>203</v>
      </c>
      <c r="C670" s="31">
        <v>0</v>
      </c>
      <c r="D670" s="32">
        <v>44</v>
      </c>
      <c r="E670" s="32">
        <v>80</v>
      </c>
      <c r="F670" s="32">
        <v>52</v>
      </c>
      <c r="G670" s="32">
        <v>0</v>
      </c>
      <c r="H670" s="32">
        <v>0</v>
      </c>
      <c r="I670" s="32">
        <v>176</v>
      </c>
      <c r="J670" s="27"/>
      <c r="K670" s="27"/>
      <c r="L670" s="99"/>
    </row>
    <row r="671" spans="1:12">
      <c r="B671" s="25" t="s">
        <v>204</v>
      </c>
      <c r="C671" s="31">
        <v>0</v>
      </c>
      <c r="D671" s="32">
        <v>39</v>
      </c>
      <c r="E671" s="32">
        <v>62</v>
      </c>
      <c r="F671" s="32">
        <v>59</v>
      </c>
      <c r="G671" s="32">
        <v>0</v>
      </c>
      <c r="H671" s="32">
        <v>0</v>
      </c>
      <c r="I671" s="32">
        <v>160</v>
      </c>
      <c r="J671" s="27"/>
      <c r="K671" s="27"/>
      <c r="L671" s="99"/>
    </row>
    <row r="672" spans="1:12">
      <c r="B672" s="25" t="s">
        <v>205</v>
      </c>
      <c r="C672" s="31">
        <v>0</v>
      </c>
      <c r="D672" s="32">
        <v>42</v>
      </c>
      <c r="E672" s="32">
        <v>68</v>
      </c>
      <c r="F672" s="32">
        <v>56</v>
      </c>
      <c r="G672" s="32">
        <v>0</v>
      </c>
      <c r="H672" s="32">
        <v>0</v>
      </c>
      <c r="I672" s="32">
        <v>166</v>
      </c>
      <c r="J672" s="27"/>
      <c r="K672" s="27"/>
      <c r="L672" s="99"/>
    </row>
    <row r="673" spans="2:12">
      <c r="B673" s="25" t="s">
        <v>206</v>
      </c>
      <c r="C673" s="31">
        <v>0</v>
      </c>
      <c r="D673" s="32">
        <v>31</v>
      </c>
      <c r="E673" s="32">
        <v>68</v>
      </c>
      <c r="F673" s="32">
        <v>48</v>
      </c>
      <c r="G673" s="32">
        <v>0</v>
      </c>
      <c r="H673" s="32">
        <v>0</v>
      </c>
      <c r="I673" s="32">
        <v>147</v>
      </c>
      <c r="J673" s="27"/>
      <c r="K673" s="27"/>
      <c r="L673" s="99"/>
    </row>
    <row r="674" spans="2:12">
      <c r="B674" s="25" t="s">
        <v>207</v>
      </c>
      <c r="C674" s="31">
        <v>0</v>
      </c>
      <c r="D674" s="32">
        <v>32</v>
      </c>
      <c r="E674" s="32">
        <v>76</v>
      </c>
      <c r="F674" s="32">
        <v>56</v>
      </c>
      <c r="G674" s="32">
        <v>0</v>
      </c>
      <c r="H674" s="32">
        <v>0</v>
      </c>
      <c r="I674" s="32">
        <v>164</v>
      </c>
      <c r="J674" s="27"/>
      <c r="K674" s="27"/>
      <c r="L674" s="99"/>
    </row>
    <row r="675" spans="2:12">
      <c r="B675" s="25" t="s">
        <v>208</v>
      </c>
      <c r="C675" s="31">
        <v>0</v>
      </c>
      <c r="D675" s="32">
        <v>48</v>
      </c>
      <c r="E675" s="32">
        <v>88</v>
      </c>
      <c r="F675" s="32">
        <v>59</v>
      </c>
      <c r="G675" s="32">
        <v>0</v>
      </c>
      <c r="H675" s="32">
        <v>0</v>
      </c>
      <c r="I675" s="32">
        <v>195</v>
      </c>
      <c r="J675" s="27"/>
      <c r="K675" s="27"/>
      <c r="L675" s="99"/>
    </row>
    <row r="676" spans="2:12">
      <c r="B676" s="25" t="s">
        <v>209</v>
      </c>
      <c r="C676" s="31">
        <v>0</v>
      </c>
      <c r="D676" s="32">
        <v>37</v>
      </c>
      <c r="E676" s="32">
        <v>63</v>
      </c>
      <c r="F676" s="32">
        <v>82</v>
      </c>
      <c r="G676" s="32">
        <v>0</v>
      </c>
      <c r="H676" s="32">
        <v>0</v>
      </c>
      <c r="I676" s="32">
        <v>182</v>
      </c>
      <c r="J676" s="27"/>
      <c r="K676" s="27"/>
      <c r="L676" s="99"/>
    </row>
    <row r="677" spans="2:12">
      <c r="B677" s="25" t="s">
        <v>210</v>
      </c>
      <c r="C677" s="31">
        <v>0</v>
      </c>
      <c r="D677" s="32">
        <v>29</v>
      </c>
      <c r="E677" s="32">
        <v>68</v>
      </c>
      <c r="F677" s="32">
        <v>67</v>
      </c>
      <c r="G677" s="32">
        <v>0</v>
      </c>
      <c r="H677" s="32">
        <v>0</v>
      </c>
      <c r="I677" s="32">
        <v>164</v>
      </c>
      <c r="J677" s="27"/>
      <c r="K677" s="27"/>
      <c r="L677" s="99"/>
    </row>
    <row r="678" spans="2:12">
      <c r="B678" s="25" t="s">
        <v>211</v>
      </c>
      <c r="C678" s="31">
        <v>0</v>
      </c>
      <c r="D678" s="32">
        <v>32</v>
      </c>
      <c r="E678" s="32">
        <v>62</v>
      </c>
      <c r="F678" s="32">
        <v>61</v>
      </c>
      <c r="G678" s="32">
        <v>0</v>
      </c>
      <c r="H678" s="32">
        <v>0</v>
      </c>
      <c r="I678" s="32">
        <v>155</v>
      </c>
      <c r="J678" s="27"/>
      <c r="K678" s="27"/>
      <c r="L678" s="99"/>
    </row>
    <row r="679" spans="2:12">
      <c r="B679" s="25" t="s">
        <v>212</v>
      </c>
      <c r="C679" s="31">
        <v>0</v>
      </c>
      <c r="D679" s="32">
        <v>40</v>
      </c>
      <c r="E679" s="32">
        <v>65</v>
      </c>
      <c r="F679" s="32">
        <v>58</v>
      </c>
      <c r="G679" s="32">
        <v>0</v>
      </c>
      <c r="H679" s="32">
        <v>0</v>
      </c>
      <c r="I679" s="32">
        <v>163</v>
      </c>
      <c r="J679" s="27"/>
      <c r="K679" s="27"/>
      <c r="L679" s="99"/>
    </row>
    <row r="680" spans="2:12">
      <c r="B680" s="25" t="s">
        <v>213</v>
      </c>
      <c r="C680" s="31">
        <v>0</v>
      </c>
      <c r="D680" s="32">
        <v>36</v>
      </c>
      <c r="E680" s="32">
        <v>58</v>
      </c>
      <c r="F680" s="32">
        <v>61</v>
      </c>
      <c r="G680" s="32">
        <v>0</v>
      </c>
      <c r="H680" s="32">
        <v>0</v>
      </c>
      <c r="I680" s="32">
        <v>155</v>
      </c>
      <c r="J680" s="27"/>
      <c r="K680" s="27"/>
      <c r="L680" s="99"/>
    </row>
    <row r="681" spans="2:12">
      <c r="B681" s="25" t="s">
        <v>214</v>
      </c>
      <c r="C681" s="31">
        <v>0</v>
      </c>
      <c r="D681" s="32">
        <v>36</v>
      </c>
      <c r="E681" s="32">
        <v>56</v>
      </c>
      <c r="F681" s="32">
        <v>81</v>
      </c>
      <c r="G681" s="32">
        <v>0</v>
      </c>
      <c r="H681" s="32">
        <v>0</v>
      </c>
      <c r="I681" s="32">
        <v>173</v>
      </c>
      <c r="J681" s="27"/>
      <c r="K681" s="27"/>
      <c r="L681" s="99"/>
    </row>
    <row r="682" spans="2:12">
      <c r="B682" s="25" t="s">
        <v>215</v>
      </c>
      <c r="C682" s="31">
        <v>0</v>
      </c>
      <c r="D682" s="32">
        <v>27</v>
      </c>
      <c r="E682" s="32">
        <v>50</v>
      </c>
      <c r="F682" s="32">
        <v>62</v>
      </c>
      <c r="G682" s="32">
        <v>0</v>
      </c>
      <c r="H682" s="32">
        <v>0</v>
      </c>
      <c r="I682" s="32">
        <v>139</v>
      </c>
      <c r="J682" s="27"/>
      <c r="K682" s="27"/>
      <c r="L682" s="99"/>
    </row>
    <row r="683" spans="2:12">
      <c r="B683" s="25" t="s">
        <v>216</v>
      </c>
      <c r="C683" s="31">
        <v>0</v>
      </c>
      <c r="D683" s="32">
        <v>23</v>
      </c>
      <c r="E683" s="32">
        <v>64</v>
      </c>
      <c r="F683" s="32">
        <v>70</v>
      </c>
      <c r="G683" s="32">
        <v>0</v>
      </c>
      <c r="H683" s="32">
        <v>0</v>
      </c>
      <c r="I683" s="32">
        <v>157</v>
      </c>
      <c r="J683" s="27"/>
      <c r="K683" s="27"/>
      <c r="L683" s="99"/>
    </row>
    <row r="684" spans="2:12">
      <c r="B684" s="25" t="s">
        <v>217</v>
      </c>
      <c r="C684" s="31">
        <v>0</v>
      </c>
      <c r="D684" s="32">
        <v>26</v>
      </c>
      <c r="E684" s="32">
        <v>84</v>
      </c>
      <c r="F684" s="32">
        <v>73</v>
      </c>
      <c r="G684" s="32">
        <v>0</v>
      </c>
      <c r="H684" s="32">
        <v>0</v>
      </c>
      <c r="I684" s="32">
        <v>183</v>
      </c>
      <c r="J684" s="27"/>
      <c r="K684" s="27"/>
      <c r="L684" s="99"/>
    </row>
    <row r="685" spans="2:12">
      <c r="B685" s="25" t="s">
        <v>218</v>
      </c>
      <c r="C685" s="31">
        <v>0</v>
      </c>
      <c r="D685" s="32">
        <v>35</v>
      </c>
      <c r="E685" s="32">
        <v>62</v>
      </c>
      <c r="F685" s="32">
        <v>51</v>
      </c>
      <c r="G685" s="32">
        <v>0</v>
      </c>
      <c r="H685" s="32">
        <v>0</v>
      </c>
      <c r="I685" s="32">
        <v>148</v>
      </c>
      <c r="J685" s="27"/>
      <c r="K685" s="27"/>
      <c r="L685" s="99"/>
    </row>
    <row r="686" spans="2:12">
      <c r="B686" s="25" t="s">
        <v>219</v>
      </c>
      <c r="C686" s="31">
        <v>0</v>
      </c>
      <c r="D686" s="32">
        <v>30</v>
      </c>
      <c r="E686" s="32">
        <v>58</v>
      </c>
      <c r="F686" s="32">
        <v>73</v>
      </c>
      <c r="G686" s="32">
        <v>0</v>
      </c>
      <c r="H686" s="32">
        <v>0</v>
      </c>
      <c r="I686" s="32">
        <v>161</v>
      </c>
      <c r="J686" s="27"/>
      <c r="K686" s="27"/>
      <c r="L686" s="99"/>
    </row>
    <row r="687" spans="2:12">
      <c r="B687" s="25" t="s">
        <v>220</v>
      </c>
      <c r="C687" s="31">
        <v>0</v>
      </c>
      <c r="D687" s="32">
        <v>29</v>
      </c>
      <c r="E687" s="32">
        <v>57</v>
      </c>
      <c r="F687" s="32">
        <v>71</v>
      </c>
      <c r="G687" s="32">
        <v>0</v>
      </c>
      <c r="H687" s="32">
        <v>0</v>
      </c>
      <c r="I687" s="32">
        <v>157</v>
      </c>
      <c r="J687" s="27"/>
      <c r="K687" s="27"/>
      <c r="L687" s="99"/>
    </row>
    <row r="688" spans="2:12">
      <c r="B688" s="25" t="s">
        <v>221</v>
      </c>
      <c r="C688" s="31">
        <v>0</v>
      </c>
      <c r="D688" s="32">
        <v>31</v>
      </c>
      <c r="E688" s="32">
        <v>68</v>
      </c>
      <c r="F688" s="32">
        <v>72</v>
      </c>
      <c r="G688" s="32">
        <v>0</v>
      </c>
      <c r="H688" s="32">
        <v>0</v>
      </c>
      <c r="I688" s="32">
        <v>171</v>
      </c>
      <c r="J688" s="27"/>
      <c r="K688" s="27"/>
      <c r="L688" s="99"/>
    </row>
    <row r="689" spans="1:12">
      <c r="B689" s="25" t="s">
        <v>222</v>
      </c>
      <c r="C689" s="31">
        <v>0</v>
      </c>
      <c r="D689" s="32">
        <v>25</v>
      </c>
      <c r="E689" s="32">
        <v>71</v>
      </c>
      <c r="F689" s="32">
        <v>58</v>
      </c>
      <c r="G689" s="32">
        <v>0</v>
      </c>
      <c r="H689" s="32">
        <v>0</v>
      </c>
      <c r="I689" s="32">
        <v>154</v>
      </c>
      <c r="J689" s="27"/>
      <c r="K689" s="27"/>
      <c r="L689" s="99"/>
    </row>
    <row r="690" spans="1:12">
      <c r="B690" s="25" t="s">
        <v>223</v>
      </c>
      <c r="C690" s="31">
        <v>0</v>
      </c>
      <c r="D690" s="32">
        <v>23</v>
      </c>
      <c r="E690" s="32">
        <v>70</v>
      </c>
      <c r="F690" s="32">
        <v>58</v>
      </c>
      <c r="G690" s="32">
        <v>0</v>
      </c>
      <c r="H690" s="32">
        <v>0</v>
      </c>
      <c r="I690" s="32">
        <v>151</v>
      </c>
      <c r="J690" s="27"/>
      <c r="K690" s="27"/>
      <c r="L690" s="99"/>
    </row>
    <row r="691" spans="1:12">
      <c r="B691" s="25" t="s">
        <v>224</v>
      </c>
      <c r="C691" s="31">
        <v>0</v>
      </c>
      <c r="D691" s="32">
        <v>26</v>
      </c>
      <c r="E691" s="32">
        <v>62</v>
      </c>
      <c r="F691" s="32">
        <v>63</v>
      </c>
      <c r="G691" s="32">
        <v>0</v>
      </c>
      <c r="H691" s="32">
        <v>0</v>
      </c>
      <c r="I691" s="32">
        <v>151</v>
      </c>
      <c r="J691" s="27"/>
      <c r="K691" s="27"/>
      <c r="L691" s="99"/>
    </row>
    <row r="692" spans="1:12">
      <c r="B692" s="25" t="s">
        <v>225</v>
      </c>
      <c r="C692" s="31">
        <v>0</v>
      </c>
      <c r="D692" s="32">
        <v>30</v>
      </c>
      <c r="E692" s="32">
        <v>75</v>
      </c>
      <c r="F692" s="32">
        <v>81</v>
      </c>
      <c r="G692" s="32">
        <v>0</v>
      </c>
      <c r="H692" s="32">
        <v>0</v>
      </c>
      <c r="I692" s="32">
        <v>186</v>
      </c>
      <c r="J692" s="27"/>
      <c r="K692" s="27"/>
      <c r="L692" s="99"/>
    </row>
    <row r="693" spans="1:12">
      <c r="B693" s="25" t="s">
        <v>226</v>
      </c>
      <c r="C693" s="31">
        <v>0</v>
      </c>
      <c r="D693" s="32">
        <v>28</v>
      </c>
      <c r="E693" s="32">
        <v>69</v>
      </c>
      <c r="F693" s="32">
        <v>76</v>
      </c>
      <c r="G693" s="32">
        <v>0</v>
      </c>
      <c r="H693" s="32">
        <v>0</v>
      </c>
      <c r="I693" s="32">
        <v>173</v>
      </c>
      <c r="J693" s="27"/>
      <c r="K693" s="27"/>
      <c r="L693" s="99"/>
    </row>
    <row r="694" spans="1:12">
      <c r="B694" s="25" t="s">
        <v>227</v>
      </c>
      <c r="C694" s="31">
        <v>0</v>
      </c>
      <c r="D694" s="32">
        <v>24</v>
      </c>
      <c r="E694" s="32">
        <v>69</v>
      </c>
      <c r="F694" s="32">
        <v>68</v>
      </c>
      <c r="G694" s="32">
        <v>0</v>
      </c>
      <c r="H694" s="32">
        <v>0</v>
      </c>
      <c r="I694" s="32">
        <v>161</v>
      </c>
      <c r="J694" s="27"/>
      <c r="K694" s="27"/>
      <c r="L694" s="99"/>
    </row>
    <row r="695" spans="1:12">
      <c r="B695" s="25" t="s">
        <v>228</v>
      </c>
      <c r="C695" s="31">
        <v>0</v>
      </c>
      <c r="D695" s="32">
        <v>16</v>
      </c>
      <c r="E695" s="32">
        <v>76</v>
      </c>
      <c r="F695" s="32">
        <v>57</v>
      </c>
      <c r="G695" s="32">
        <v>0</v>
      </c>
      <c r="H695" s="32">
        <v>0</v>
      </c>
      <c r="I695" s="32">
        <v>149</v>
      </c>
      <c r="J695" s="27"/>
      <c r="K695" s="27"/>
      <c r="L695" s="99"/>
    </row>
    <row r="696" spans="1:12">
      <c r="B696" s="25" t="s">
        <v>229</v>
      </c>
      <c r="C696" s="31">
        <v>0</v>
      </c>
      <c r="D696" s="32">
        <v>26</v>
      </c>
      <c r="E696" s="32">
        <v>61</v>
      </c>
      <c r="F696" s="32">
        <v>60</v>
      </c>
      <c r="G696" s="32">
        <v>0</v>
      </c>
      <c r="H696" s="32">
        <v>0</v>
      </c>
      <c r="I696" s="32">
        <v>147</v>
      </c>
      <c r="J696" s="27"/>
      <c r="K696" s="27"/>
      <c r="L696" s="99"/>
    </row>
    <row r="697" spans="1:12">
      <c r="B697" s="25" t="s">
        <v>230</v>
      </c>
      <c r="C697" s="31">
        <v>0</v>
      </c>
      <c r="D697" s="32">
        <v>29</v>
      </c>
      <c r="E697" s="32">
        <v>62</v>
      </c>
      <c r="F697" s="32">
        <v>59</v>
      </c>
      <c r="G697" s="32">
        <v>0</v>
      </c>
      <c r="H697" s="32">
        <v>0</v>
      </c>
      <c r="I697" s="32">
        <v>150</v>
      </c>
      <c r="J697" s="27"/>
      <c r="K697" s="27"/>
      <c r="L697" s="99"/>
    </row>
    <row r="698" spans="1:12">
      <c r="B698" s="25" t="s">
        <v>231</v>
      </c>
      <c r="C698" s="31">
        <v>0</v>
      </c>
      <c r="D698" s="32">
        <v>17</v>
      </c>
      <c r="E698" s="32">
        <v>64</v>
      </c>
      <c r="F698" s="32">
        <v>50</v>
      </c>
      <c r="G698" s="32">
        <v>0</v>
      </c>
      <c r="H698" s="32">
        <v>0</v>
      </c>
      <c r="I698" s="32">
        <v>131</v>
      </c>
      <c r="J698" s="27"/>
      <c r="K698" s="27"/>
      <c r="L698" s="99"/>
    </row>
    <row r="699" spans="1:12">
      <c r="B699" s="25" t="s">
        <v>232</v>
      </c>
      <c r="C699" s="31">
        <v>0</v>
      </c>
      <c r="D699" s="32">
        <v>19</v>
      </c>
      <c r="E699" s="32">
        <v>57</v>
      </c>
      <c r="F699" s="32">
        <v>66</v>
      </c>
      <c r="G699" s="32">
        <v>0</v>
      </c>
      <c r="H699" s="32">
        <v>0</v>
      </c>
      <c r="I699" s="32">
        <v>142</v>
      </c>
      <c r="J699" s="27"/>
      <c r="K699" s="27"/>
      <c r="L699" s="99"/>
    </row>
    <row r="700" spans="1:12">
      <c r="A700" s="136"/>
      <c r="B700" s="25" t="s">
        <v>233</v>
      </c>
      <c r="C700" s="31">
        <v>0</v>
      </c>
      <c r="D700" s="32">
        <v>20</v>
      </c>
      <c r="E700" s="32">
        <v>55</v>
      </c>
      <c r="F700" s="32">
        <v>45</v>
      </c>
      <c r="G700" s="32">
        <v>0</v>
      </c>
      <c r="H700" s="32">
        <v>0</v>
      </c>
      <c r="I700" s="32">
        <v>120</v>
      </c>
      <c r="J700" s="27"/>
      <c r="K700" s="27"/>
      <c r="L700" s="99"/>
    </row>
    <row r="701" spans="1:12">
      <c r="A701" s="136"/>
      <c r="B701" s="25" t="s">
        <v>234</v>
      </c>
      <c r="C701" s="31">
        <v>0</v>
      </c>
      <c r="D701" s="32">
        <v>21</v>
      </c>
      <c r="E701" s="32">
        <v>58</v>
      </c>
      <c r="F701" s="32">
        <v>49</v>
      </c>
      <c r="G701" s="32">
        <v>0</v>
      </c>
      <c r="H701" s="32">
        <v>0</v>
      </c>
      <c r="I701" s="32">
        <v>128</v>
      </c>
      <c r="J701" s="27"/>
      <c r="K701" s="27"/>
      <c r="L701" s="99"/>
    </row>
    <row r="702" spans="1:12">
      <c r="A702" s="136"/>
      <c r="B702" s="25" t="s">
        <v>235</v>
      </c>
      <c r="C702" s="31">
        <v>0</v>
      </c>
      <c r="D702" s="32">
        <v>24</v>
      </c>
      <c r="E702" s="32">
        <v>65</v>
      </c>
      <c r="F702" s="32">
        <v>65</v>
      </c>
      <c r="G702" s="32">
        <v>0</v>
      </c>
      <c r="H702" s="32">
        <v>0</v>
      </c>
      <c r="I702" s="32">
        <v>154</v>
      </c>
      <c r="J702" s="27"/>
      <c r="K702" s="27"/>
      <c r="L702" s="99"/>
    </row>
    <row r="703" spans="1:12">
      <c r="A703" s="136"/>
      <c r="B703" s="25" t="s">
        <v>236</v>
      </c>
      <c r="C703" s="31">
        <v>0</v>
      </c>
      <c r="D703" s="32">
        <v>14</v>
      </c>
      <c r="E703" s="32">
        <v>54</v>
      </c>
      <c r="F703" s="32">
        <v>57</v>
      </c>
      <c r="G703" s="32">
        <v>0</v>
      </c>
      <c r="H703" s="32">
        <v>0</v>
      </c>
      <c r="I703" s="32">
        <v>125</v>
      </c>
      <c r="J703" s="27"/>
      <c r="K703" s="27"/>
      <c r="L703" s="99"/>
    </row>
    <row r="704" spans="1:12">
      <c r="A704" s="136"/>
      <c r="B704" s="25" t="s">
        <v>237</v>
      </c>
      <c r="C704" s="31">
        <v>0</v>
      </c>
      <c r="D704" s="32">
        <v>18</v>
      </c>
      <c r="E704" s="32">
        <v>49</v>
      </c>
      <c r="F704" s="32">
        <v>45</v>
      </c>
      <c r="G704" s="32">
        <v>0</v>
      </c>
      <c r="H704" s="32">
        <v>0</v>
      </c>
      <c r="I704" s="32">
        <v>112</v>
      </c>
      <c r="J704" s="27"/>
      <c r="K704" s="27"/>
      <c r="L704" s="99"/>
    </row>
    <row r="705" spans="1:12">
      <c r="A705" s="136"/>
      <c r="B705" s="25" t="s">
        <v>238</v>
      </c>
      <c r="C705" s="31">
        <v>0</v>
      </c>
      <c r="D705" s="32">
        <v>24</v>
      </c>
      <c r="E705" s="32">
        <v>55</v>
      </c>
      <c r="F705" s="32">
        <v>53</v>
      </c>
      <c r="G705" s="32">
        <v>0</v>
      </c>
      <c r="H705" s="32">
        <v>0</v>
      </c>
      <c r="I705" s="32">
        <v>132</v>
      </c>
      <c r="J705" s="27"/>
      <c r="K705" s="27"/>
      <c r="L705" s="99"/>
    </row>
    <row r="706" spans="1:12">
      <c r="A706" s="136"/>
      <c r="B706" s="25" t="s">
        <v>239</v>
      </c>
      <c r="C706" s="31">
        <v>0</v>
      </c>
      <c r="D706" s="32">
        <v>22</v>
      </c>
      <c r="E706" s="32">
        <v>52</v>
      </c>
      <c r="F706" s="32">
        <v>63</v>
      </c>
      <c r="G706" s="32">
        <v>0</v>
      </c>
      <c r="H706" s="32">
        <v>0</v>
      </c>
      <c r="I706" s="32">
        <v>137</v>
      </c>
      <c r="J706" s="27"/>
      <c r="K706" s="27"/>
      <c r="L706" s="99"/>
    </row>
    <row r="707" spans="1:12">
      <c r="A707" s="136"/>
      <c r="B707" s="25" t="s">
        <v>240</v>
      </c>
      <c r="C707" s="31">
        <v>0</v>
      </c>
      <c r="D707" s="32">
        <v>24</v>
      </c>
      <c r="E707" s="32">
        <v>53</v>
      </c>
      <c r="F707" s="32">
        <v>54</v>
      </c>
      <c r="G707" s="32">
        <v>0</v>
      </c>
      <c r="H707" s="32">
        <v>0</v>
      </c>
      <c r="I707" s="32">
        <v>131</v>
      </c>
      <c r="J707" s="27"/>
      <c r="K707" s="27"/>
      <c r="L707" s="99"/>
    </row>
    <row r="708" spans="1:12">
      <c r="A708" s="136"/>
      <c r="B708" s="25" t="s">
        <v>241</v>
      </c>
      <c r="C708" s="31">
        <v>0</v>
      </c>
      <c r="D708" s="32">
        <v>30</v>
      </c>
      <c r="E708" s="32">
        <v>47</v>
      </c>
      <c r="F708" s="32">
        <v>59</v>
      </c>
      <c r="G708" s="32">
        <v>0</v>
      </c>
      <c r="H708" s="32">
        <v>0</v>
      </c>
      <c r="I708" s="32">
        <v>136</v>
      </c>
      <c r="J708" s="27"/>
      <c r="K708" s="27"/>
      <c r="L708" s="99"/>
    </row>
    <row r="709" spans="1:12">
      <c r="A709" s="136"/>
      <c r="B709" s="25" t="s">
        <v>242</v>
      </c>
      <c r="C709" s="31">
        <v>0</v>
      </c>
      <c r="D709" s="32">
        <v>26</v>
      </c>
      <c r="E709" s="32">
        <v>54</v>
      </c>
      <c r="F709" s="32">
        <v>78</v>
      </c>
      <c r="G709" s="32">
        <v>0</v>
      </c>
      <c r="H709" s="32">
        <v>0</v>
      </c>
      <c r="I709" s="32">
        <v>158</v>
      </c>
      <c r="J709" s="27"/>
      <c r="K709" s="27"/>
      <c r="L709" s="99"/>
    </row>
    <row r="710" spans="1:12">
      <c r="A710" s="136"/>
      <c r="B710" s="25" t="s">
        <v>243</v>
      </c>
      <c r="C710" s="31">
        <v>0</v>
      </c>
      <c r="D710" s="32">
        <v>20</v>
      </c>
      <c r="E710" s="32">
        <v>67</v>
      </c>
      <c r="F710" s="32">
        <v>60</v>
      </c>
      <c r="G710" s="32">
        <v>0</v>
      </c>
      <c r="H710" s="32">
        <v>0</v>
      </c>
      <c r="I710" s="32">
        <v>147</v>
      </c>
      <c r="J710" s="27"/>
      <c r="K710" s="27"/>
      <c r="L710" s="99"/>
    </row>
    <row r="711" spans="1:12">
      <c r="A711" s="136"/>
      <c r="B711" s="25" t="s">
        <v>244</v>
      </c>
      <c r="C711" s="31">
        <v>0</v>
      </c>
      <c r="D711" s="32">
        <v>22</v>
      </c>
      <c r="E711" s="32">
        <v>62</v>
      </c>
      <c r="F711" s="32">
        <v>61</v>
      </c>
      <c r="G711" s="32">
        <v>0</v>
      </c>
      <c r="H711" s="32">
        <v>0</v>
      </c>
      <c r="I711" s="32">
        <v>145</v>
      </c>
      <c r="J711" s="27"/>
      <c r="K711" s="27"/>
      <c r="L711" s="99"/>
    </row>
    <row r="712" spans="1:12">
      <c r="A712" s="136"/>
      <c r="B712" s="25" t="s">
        <v>245</v>
      </c>
      <c r="C712" s="31">
        <v>0</v>
      </c>
      <c r="D712" s="32">
        <v>26</v>
      </c>
      <c r="E712" s="32">
        <v>71</v>
      </c>
      <c r="F712" s="32">
        <v>59</v>
      </c>
      <c r="G712" s="32">
        <v>0</v>
      </c>
      <c r="H712" s="32">
        <v>0</v>
      </c>
      <c r="I712" s="32">
        <v>156</v>
      </c>
      <c r="J712" s="27"/>
      <c r="K712" s="27"/>
      <c r="L712" s="99"/>
    </row>
    <row r="713" spans="1:12">
      <c r="A713" s="136"/>
      <c r="B713" s="25" t="s">
        <v>246</v>
      </c>
      <c r="C713" s="31">
        <v>0</v>
      </c>
      <c r="D713" s="32">
        <v>15</v>
      </c>
      <c r="E713" s="32">
        <v>90</v>
      </c>
      <c r="F713" s="32">
        <v>50</v>
      </c>
      <c r="G713" s="32">
        <v>0</v>
      </c>
      <c r="H713" s="32">
        <v>0</v>
      </c>
      <c r="I713" s="32">
        <v>155</v>
      </c>
      <c r="J713" s="27"/>
      <c r="K713" s="27"/>
      <c r="L713" s="99"/>
    </row>
    <row r="714" spans="1:12">
      <c r="A714" s="136"/>
      <c r="B714" s="25" t="s">
        <v>247</v>
      </c>
      <c r="C714" s="31">
        <v>0</v>
      </c>
      <c r="D714" s="32">
        <v>17</v>
      </c>
      <c r="E714" s="32">
        <v>80</v>
      </c>
      <c r="F714" s="32">
        <v>54</v>
      </c>
      <c r="G714" s="32">
        <v>0</v>
      </c>
      <c r="H714" s="32">
        <v>0</v>
      </c>
      <c r="I714" s="32">
        <v>151</v>
      </c>
      <c r="J714" s="27"/>
      <c r="K714" s="27"/>
      <c r="L714" s="99"/>
    </row>
    <row r="715" spans="1:12">
      <c r="A715" s="136"/>
      <c r="B715" s="25" t="s">
        <v>248</v>
      </c>
      <c r="C715" s="31">
        <v>0</v>
      </c>
      <c r="D715" s="32">
        <v>19</v>
      </c>
      <c r="E715" s="32">
        <v>58</v>
      </c>
      <c r="F715" s="32">
        <v>63</v>
      </c>
      <c r="G715" s="32">
        <v>0</v>
      </c>
      <c r="H715" s="32">
        <v>0</v>
      </c>
      <c r="I715" s="32">
        <v>140</v>
      </c>
      <c r="J715" s="27"/>
      <c r="K715" s="27"/>
      <c r="L715" s="99"/>
    </row>
    <row r="716" spans="1:12">
      <c r="A716" s="136"/>
      <c r="B716" s="25" t="s">
        <v>249</v>
      </c>
      <c r="C716" s="31">
        <v>0</v>
      </c>
      <c r="D716" s="32">
        <v>21</v>
      </c>
      <c r="E716" s="32">
        <v>61</v>
      </c>
      <c r="F716" s="32">
        <v>61</v>
      </c>
      <c r="G716" s="32">
        <v>0</v>
      </c>
      <c r="H716" s="32">
        <v>0</v>
      </c>
      <c r="I716" s="32">
        <v>143</v>
      </c>
      <c r="J716" s="27"/>
      <c r="K716" s="27"/>
      <c r="L716" s="99"/>
    </row>
    <row r="717" spans="1:12">
      <c r="A717" s="136"/>
      <c r="B717" s="25" t="s">
        <v>250</v>
      </c>
      <c r="C717" s="31">
        <v>0</v>
      </c>
      <c r="D717" s="32">
        <v>23</v>
      </c>
      <c r="E717" s="32">
        <v>71</v>
      </c>
      <c r="F717" s="32">
        <v>43</v>
      </c>
      <c r="G717" s="32">
        <v>0</v>
      </c>
      <c r="H717" s="32">
        <v>0</v>
      </c>
      <c r="I717" s="32">
        <v>137</v>
      </c>
      <c r="J717" s="27"/>
      <c r="K717" s="27"/>
      <c r="L717" s="99"/>
    </row>
    <row r="718" spans="1:12">
      <c r="A718" s="136"/>
      <c r="B718" s="25" t="s">
        <v>251</v>
      </c>
      <c r="C718" s="31">
        <v>0</v>
      </c>
      <c r="D718" s="32">
        <v>17</v>
      </c>
      <c r="E718" s="32">
        <v>85</v>
      </c>
      <c r="F718" s="32">
        <v>66</v>
      </c>
      <c r="G718" s="32">
        <v>0</v>
      </c>
      <c r="H718" s="32">
        <v>0</v>
      </c>
      <c r="I718" s="32">
        <v>168</v>
      </c>
      <c r="J718" s="27"/>
      <c r="K718" s="27"/>
      <c r="L718" s="99"/>
    </row>
    <row r="719" spans="1:12">
      <c r="A719" s="136"/>
      <c r="B719" s="25" t="s">
        <v>252</v>
      </c>
      <c r="C719" s="31">
        <v>0</v>
      </c>
      <c r="D719" s="32">
        <v>22</v>
      </c>
      <c r="E719" s="32">
        <v>73</v>
      </c>
      <c r="F719" s="32">
        <v>46</v>
      </c>
      <c r="G719" s="32">
        <v>0</v>
      </c>
      <c r="H719" s="32">
        <v>0</v>
      </c>
      <c r="I719" s="32">
        <v>141</v>
      </c>
      <c r="J719" s="27"/>
      <c r="K719" s="27"/>
      <c r="L719" s="99"/>
    </row>
    <row r="720" spans="1:12">
      <c r="A720" s="136"/>
      <c r="B720" s="25" t="s">
        <v>253</v>
      </c>
      <c r="C720" s="31">
        <v>0</v>
      </c>
      <c r="D720" s="32">
        <v>30</v>
      </c>
      <c r="E720" s="32">
        <v>67</v>
      </c>
      <c r="F720" s="32">
        <v>61</v>
      </c>
      <c r="G720" s="32">
        <v>0</v>
      </c>
      <c r="H720" s="32">
        <v>0</v>
      </c>
      <c r="I720" s="32">
        <v>158</v>
      </c>
      <c r="J720" s="27"/>
      <c r="K720" s="27"/>
      <c r="L720" s="99"/>
    </row>
    <row r="721" spans="1:12">
      <c r="A721" s="136"/>
      <c r="B721" s="25" t="s">
        <v>254</v>
      </c>
      <c r="C721" s="31">
        <v>0</v>
      </c>
      <c r="D721" s="32">
        <v>35</v>
      </c>
      <c r="E721" s="32">
        <v>64</v>
      </c>
      <c r="F721" s="32">
        <v>56</v>
      </c>
      <c r="G721" s="32">
        <v>0</v>
      </c>
      <c r="H721" s="32">
        <v>0</v>
      </c>
      <c r="I721" s="32">
        <v>155</v>
      </c>
      <c r="J721" s="27"/>
      <c r="K721" s="27"/>
      <c r="L721" s="99"/>
    </row>
    <row r="722" spans="1:12">
      <c r="A722" s="136"/>
      <c r="B722" s="25" t="s">
        <v>255</v>
      </c>
      <c r="C722" s="31">
        <v>0</v>
      </c>
      <c r="D722" s="32">
        <v>35</v>
      </c>
      <c r="E722" s="32">
        <v>86</v>
      </c>
      <c r="F722" s="32">
        <v>63</v>
      </c>
      <c r="G722" s="32">
        <v>0</v>
      </c>
      <c r="H722" s="32">
        <v>0</v>
      </c>
      <c r="I722" s="32">
        <v>184</v>
      </c>
      <c r="J722" s="27"/>
      <c r="K722" s="27"/>
      <c r="L722" s="99"/>
    </row>
    <row r="723" spans="1:12">
      <c r="A723" s="136"/>
      <c r="B723" s="25" t="s">
        <v>256</v>
      </c>
      <c r="C723" s="31">
        <v>0</v>
      </c>
      <c r="D723" s="32">
        <v>32</v>
      </c>
      <c r="E723" s="32">
        <v>81</v>
      </c>
      <c r="F723" s="32">
        <v>64</v>
      </c>
      <c r="G723" s="32">
        <v>0</v>
      </c>
      <c r="H723" s="32">
        <v>0</v>
      </c>
      <c r="I723" s="32">
        <v>177</v>
      </c>
      <c r="J723" s="27"/>
      <c r="K723" s="27"/>
      <c r="L723" s="99"/>
    </row>
    <row r="724" spans="1:12">
      <c r="A724" s="136"/>
      <c r="B724" s="25" t="s">
        <v>257</v>
      </c>
      <c r="C724" s="31">
        <v>0</v>
      </c>
      <c r="D724" s="32">
        <v>25</v>
      </c>
      <c r="E724" s="32">
        <v>63</v>
      </c>
      <c r="F724" s="32">
        <v>52</v>
      </c>
      <c r="G724" s="32">
        <v>0</v>
      </c>
      <c r="H724" s="32">
        <v>0</v>
      </c>
      <c r="I724" s="32">
        <v>140</v>
      </c>
      <c r="J724" s="27"/>
      <c r="K724" s="27"/>
      <c r="L724" s="99"/>
    </row>
    <row r="725" spans="1:12">
      <c r="A725" s="136"/>
      <c r="B725" s="25" t="s">
        <v>258</v>
      </c>
      <c r="C725" s="31">
        <v>0</v>
      </c>
      <c r="D725" s="32">
        <v>13</v>
      </c>
      <c r="E725" s="32">
        <v>49</v>
      </c>
      <c r="F725" s="32">
        <v>57</v>
      </c>
      <c r="G725" s="32">
        <v>0</v>
      </c>
      <c r="H725" s="32">
        <v>0</v>
      </c>
      <c r="I725" s="32">
        <v>119</v>
      </c>
      <c r="J725" s="27"/>
      <c r="K725" s="27"/>
      <c r="L725" s="99"/>
    </row>
    <row r="726" spans="1:12">
      <c r="A726" s="136"/>
      <c r="B726" s="25" t="s">
        <v>259</v>
      </c>
      <c r="C726" s="31">
        <v>0</v>
      </c>
      <c r="D726" s="32">
        <v>33</v>
      </c>
      <c r="E726" s="32">
        <v>97</v>
      </c>
      <c r="F726" s="32">
        <v>70</v>
      </c>
      <c r="G726" s="32">
        <v>0</v>
      </c>
      <c r="H726" s="32">
        <v>0</v>
      </c>
      <c r="I726" s="32">
        <v>200</v>
      </c>
      <c r="J726" s="27"/>
      <c r="K726" s="27"/>
      <c r="L726" s="99"/>
    </row>
    <row r="727" spans="1:12">
      <c r="A727" s="136"/>
      <c r="B727" s="25" t="s">
        <v>260</v>
      </c>
      <c r="C727" s="31">
        <v>0</v>
      </c>
      <c r="D727" s="32">
        <v>43</v>
      </c>
      <c r="E727" s="32">
        <v>101</v>
      </c>
      <c r="F727" s="32">
        <v>64</v>
      </c>
      <c r="G727" s="32">
        <v>0</v>
      </c>
      <c r="H727" s="32">
        <v>0</v>
      </c>
      <c r="I727" s="32">
        <v>208</v>
      </c>
      <c r="J727" s="27"/>
      <c r="K727" s="27"/>
      <c r="L727" s="99"/>
    </row>
    <row r="728" spans="1:12">
      <c r="A728" s="136"/>
      <c r="B728" s="25" t="s">
        <v>261</v>
      </c>
      <c r="C728" s="31">
        <v>0</v>
      </c>
      <c r="D728" s="32">
        <v>39</v>
      </c>
      <c r="E728" s="32">
        <v>92</v>
      </c>
      <c r="F728" s="32">
        <v>73</v>
      </c>
      <c r="G728" s="32">
        <v>0</v>
      </c>
      <c r="H728" s="32">
        <v>0</v>
      </c>
      <c r="I728" s="32">
        <v>204</v>
      </c>
      <c r="J728" s="27"/>
      <c r="K728" s="27"/>
      <c r="L728" s="99"/>
    </row>
    <row r="729" spans="1:12">
      <c r="A729" s="136"/>
      <c r="B729" s="25" t="s">
        <v>262</v>
      </c>
      <c r="C729" s="31">
        <v>0</v>
      </c>
      <c r="D729" s="32">
        <v>38</v>
      </c>
      <c r="E729" s="32">
        <v>104</v>
      </c>
      <c r="F729" s="32">
        <v>58</v>
      </c>
      <c r="G729" s="32">
        <v>0</v>
      </c>
      <c r="H729" s="32">
        <v>0</v>
      </c>
      <c r="I729" s="32">
        <v>200</v>
      </c>
      <c r="J729" s="27"/>
      <c r="K729" s="27"/>
      <c r="L729" s="99"/>
    </row>
    <row r="730" spans="1:12">
      <c r="A730" s="136"/>
      <c r="B730" s="25" t="s">
        <v>263</v>
      </c>
      <c r="C730" s="31">
        <v>0</v>
      </c>
      <c r="D730" s="32">
        <v>28</v>
      </c>
      <c r="E730" s="32">
        <v>93</v>
      </c>
      <c r="F730" s="32">
        <v>62</v>
      </c>
      <c r="G730" s="32">
        <v>0</v>
      </c>
      <c r="H730" s="32">
        <v>0</v>
      </c>
      <c r="I730" s="32">
        <v>183</v>
      </c>
      <c r="J730" s="27"/>
      <c r="K730" s="27"/>
      <c r="L730" s="99"/>
    </row>
    <row r="731" spans="1:12">
      <c r="A731" s="136"/>
      <c r="B731" s="25" t="s">
        <v>264</v>
      </c>
      <c r="C731" s="31">
        <v>0</v>
      </c>
      <c r="D731" s="32">
        <v>30</v>
      </c>
      <c r="E731" s="32">
        <v>86</v>
      </c>
      <c r="F731" s="32">
        <v>50</v>
      </c>
      <c r="G731" s="32">
        <v>0</v>
      </c>
      <c r="H731" s="32">
        <v>0</v>
      </c>
      <c r="I731" s="32">
        <v>166</v>
      </c>
      <c r="J731" s="27"/>
      <c r="K731" s="27"/>
      <c r="L731" s="99"/>
    </row>
    <row r="732" spans="1:12">
      <c r="A732" s="136"/>
      <c r="B732" s="25" t="s">
        <v>265</v>
      </c>
      <c r="C732" s="31">
        <v>0</v>
      </c>
      <c r="D732" s="32">
        <v>28</v>
      </c>
      <c r="E732" s="32">
        <v>79</v>
      </c>
      <c r="F732" s="32">
        <v>59</v>
      </c>
      <c r="G732" s="32">
        <v>0</v>
      </c>
      <c r="H732" s="32">
        <v>0</v>
      </c>
      <c r="I732" s="32">
        <v>166</v>
      </c>
      <c r="J732" s="27"/>
      <c r="K732" s="27"/>
      <c r="L732" s="99"/>
    </row>
    <row r="733" spans="1:12">
      <c r="A733" s="136"/>
      <c r="B733" s="25" t="s">
        <v>266</v>
      </c>
      <c r="C733" s="31">
        <v>0</v>
      </c>
      <c r="D733" s="32">
        <v>32</v>
      </c>
      <c r="E733" s="32">
        <v>86</v>
      </c>
      <c r="F733" s="32">
        <v>69</v>
      </c>
      <c r="G733" s="32">
        <v>0</v>
      </c>
      <c r="H733" s="32">
        <v>0</v>
      </c>
      <c r="I733" s="32">
        <v>187</v>
      </c>
      <c r="J733" s="27"/>
      <c r="K733" s="27"/>
      <c r="L733" s="99"/>
    </row>
    <row r="734" spans="1:12">
      <c r="A734" s="136"/>
      <c r="B734" s="25" t="s">
        <v>267</v>
      </c>
      <c r="C734" s="31">
        <v>0</v>
      </c>
      <c r="D734" s="32">
        <v>38</v>
      </c>
      <c r="E734" s="32">
        <v>82</v>
      </c>
      <c r="F734" s="32">
        <v>71</v>
      </c>
      <c r="G734" s="32">
        <v>0</v>
      </c>
      <c r="H734" s="32">
        <v>0</v>
      </c>
      <c r="I734" s="32">
        <v>191</v>
      </c>
      <c r="J734" s="27"/>
      <c r="K734" s="27"/>
      <c r="L734" s="99"/>
    </row>
    <row r="735" spans="1:12">
      <c r="A735" s="136"/>
      <c r="B735" s="25" t="s">
        <v>268</v>
      </c>
      <c r="C735" s="31">
        <v>0</v>
      </c>
      <c r="D735" s="32">
        <v>31</v>
      </c>
      <c r="E735" s="32">
        <v>68</v>
      </c>
      <c r="F735" s="32">
        <v>53</v>
      </c>
      <c r="G735" s="32">
        <v>0</v>
      </c>
      <c r="H735" s="32">
        <v>0</v>
      </c>
      <c r="I735" s="32">
        <v>152</v>
      </c>
      <c r="J735" s="27"/>
      <c r="K735" s="27"/>
      <c r="L735" s="99"/>
    </row>
    <row r="736" spans="1:12">
      <c r="A736" s="136"/>
      <c r="B736" s="25" t="s">
        <v>269</v>
      </c>
      <c r="C736" s="31">
        <v>0</v>
      </c>
      <c r="D736" s="32">
        <v>33</v>
      </c>
      <c r="E736" s="32">
        <v>90</v>
      </c>
      <c r="F736" s="32">
        <v>73</v>
      </c>
      <c r="G736" s="32">
        <v>0</v>
      </c>
      <c r="H736" s="32">
        <v>0</v>
      </c>
      <c r="I736" s="32">
        <v>196</v>
      </c>
      <c r="J736" s="27"/>
      <c r="K736" s="27"/>
      <c r="L736" s="99"/>
    </row>
    <row r="737" spans="1:12">
      <c r="A737" s="136"/>
      <c r="B737" s="25" t="s">
        <v>270</v>
      </c>
      <c r="C737" s="31">
        <v>0</v>
      </c>
      <c r="D737" s="32">
        <v>21</v>
      </c>
      <c r="E737" s="32">
        <v>77</v>
      </c>
      <c r="F737" s="32">
        <v>73</v>
      </c>
      <c r="G737" s="32">
        <v>0</v>
      </c>
      <c r="H737" s="32">
        <v>0</v>
      </c>
      <c r="I737" s="32">
        <v>171</v>
      </c>
      <c r="J737" s="27"/>
      <c r="K737" s="27"/>
      <c r="L737" s="99"/>
    </row>
    <row r="738" spans="1:12">
      <c r="A738" s="136"/>
      <c r="B738" s="25" t="s">
        <v>271</v>
      </c>
      <c r="C738" s="31">
        <v>0</v>
      </c>
      <c r="D738" s="32">
        <v>19</v>
      </c>
      <c r="E738" s="32">
        <v>77</v>
      </c>
      <c r="F738" s="32">
        <v>70</v>
      </c>
      <c r="G738" s="32">
        <v>0</v>
      </c>
      <c r="H738" s="32">
        <v>0</v>
      </c>
      <c r="I738" s="32">
        <v>166</v>
      </c>
      <c r="J738" s="27"/>
      <c r="K738" s="27"/>
      <c r="L738" s="99"/>
    </row>
    <row r="739" spans="1:12">
      <c r="A739" s="136"/>
      <c r="B739" s="25" t="s">
        <v>272</v>
      </c>
      <c r="C739" s="31">
        <v>0</v>
      </c>
      <c r="D739" s="32">
        <v>22</v>
      </c>
      <c r="E739" s="32">
        <v>83</v>
      </c>
      <c r="F739" s="32">
        <v>69</v>
      </c>
      <c r="G739" s="32">
        <v>0</v>
      </c>
      <c r="H739" s="32">
        <v>0</v>
      </c>
      <c r="I739" s="32">
        <v>174</v>
      </c>
      <c r="J739" s="27"/>
      <c r="K739" s="27"/>
      <c r="L739" s="99"/>
    </row>
    <row r="740" spans="1:12">
      <c r="A740" s="136"/>
      <c r="B740" s="25" t="s">
        <v>273</v>
      </c>
      <c r="C740" s="31">
        <v>0</v>
      </c>
      <c r="D740" s="32">
        <v>24</v>
      </c>
      <c r="E740" s="32">
        <v>79</v>
      </c>
      <c r="F740" s="32">
        <v>69</v>
      </c>
      <c r="G740" s="32">
        <v>0</v>
      </c>
      <c r="H740" s="32">
        <v>0</v>
      </c>
      <c r="I740" s="32">
        <v>172</v>
      </c>
      <c r="J740" s="27"/>
      <c r="K740" s="27"/>
      <c r="L740" s="99"/>
    </row>
    <row r="741" spans="1:12">
      <c r="A741" s="136"/>
      <c r="B741" s="25" t="s">
        <v>274</v>
      </c>
      <c r="C741" s="31">
        <v>0</v>
      </c>
      <c r="D741" s="32">
        <v>35</v>
      </c>
      <c r="E741" s="32">
        <v>102</v>
      </c>
      <c r="F741" s="32">
        <v>66</v>
      </c>
      <c r="G741" s="32">
        <v>0</v>
      </c>
      <c r="H741" s="32">
        <v>0</v>
      </c>
      <c r="I741" s="32">
        <v>203</v>
      </c>
      <c r="J741" s="27"/>
      <c r="K741" s="27"/>
      <c r="L741" s="99"/>
    </row>
    <row r="742" spans="1:12">
      <c r="A742" s="136"/>
      <c r="B742" s="25" t="s">
        <v>275</v>
      </c>
      <c r="C742" s="31">
        <v>0</v>
      </c>
      <c r="D742" s="32">
        <v>36</v>
      </c>
      <c r="E742" s="32">
        <v>94</v>
      </c>
      <c r="F742" s="32">
        <v>54</v>
      </c>
      <c r="G742" s="32">
        <v>0</v>
      </c>
      <c r="H742" s="32">
        <v>0</v>
      </c>
      <c r="I742" s="32">
        <v>184</v>
      </c>
      <c r="J742" s="27"/>
      <c r="K742" s="27"/>
      <c r="L742" s="99"/>
    </row>
    <row r="743" spans="1:12">
      <c r="A743" s="136"/>
      <c r="B743" s="25" t="s">
        <v>276</v>
      </c>
      <c r="C743" s="31">
        <v>0</v>
      </c>
      <c r="D743" s="32">
        <v>26</v>
      </c>
      <c r="E743" s="32">
        <v>78</v>
      </c>
      <c r="F743" s="32">
        <v>51</v>
      </c>
      <c r="G743" s="32">
        <v>0</v>
      </c>
      <c r="H743" s="32">
        <v>0</v>
      </c>
      <c r="I743" s="32">
        <v>155</v>
      </c>
      <c r="J743" s="27"/>
      <c r="K743" s="27"/>
      <c r="L743" s="99"/>
    </row>
    <row r="744" spans="1:12">
      <c r="A744" s="136"/>
      <c r="B744" s="25" t="s">
        <v>277</v>
      </c>
      <c r="C744" s="31">
        <v>0</v>
      </c>
      <c r="D744" s="32">
        <v>29</v>
      </c>
      <c r="E744" s="32">
        <v>90</v>
      </c>
      <c r="F744" s="32">
        <v>74</v>
      </c>
      <c r="G744" s="32">
        <v>0</v>
      </c>
      <c r="H744" s="32">
        <v>0</v>
      </c>
      <c r="I744" s="32">
        <v>193</v>
      </c>
      <c r="J744" s="27"/>
      <c r="K744" s="27"/>
      <c r="L744" s="99"/>
    </row>
    <row r="745" spans="1:12">
      <c r="A745" s="136"/>
      <c r="B745" s="25" t="s">
        <v>278</v>
      </c>
      <c r="C745" s="31">
        <v>0</v>
      </c>
      <c r="D745" s="32">
        <v>27</v>
      </c>
      <c r="E745" s="32">
        <v>79</v>
      </c>
      <c r="F745" s="32">
        <v>73</v>
      </c>
      <c r="G745" s="32">
        <v>0</v>
      </c>
      <c r="H745" s="32">
        <v>0</v>
      </c>
      <c r="I745" s="32">
        <v>179</v>
      </c>
      <c r="J745" s="27"/>
      <c r="K745" s="27"/>
      <c r="L745" s="99"/>
    </row>
    <row r="746" spans="1:12">
      <c r="A746" s="136"/>
      <c r="B746" s="25" t="s">
        <v>279</v>
      </c>
      <c r="C746" s="31">
        <v>0</v>
      </c>
      <c r="D746" s="32">
        <v>32</v>
      </c>
      <c r="E746" s="32">
        <v>95</v>
      </c>
      <c r="F746" s="32">
        <v>85</v>
      </c>
      <c r="G746" s="32">
        <v>0</v>
      </c>
      <c r="H746" s="32">
        <v>0</v>
      </c>
      <c r="I746" s="32">
        <v>212</v>
      </c>
      <c r="J746" s="27"/>
      <c r="K746" s="27"/>
      <c r="L746" s="99"/>
    </row>
    <row r="747" spans="1:12">
      <c r="A747" s="136"/>
      <c r="B747" s="25" t="s">
        <v>280</v>
      </c>
      <c r="C747" s="31">
        <v>0</v>
      </c>
      <c r="D747" s="32">
        <v>29</v>
      </c>
      <c r="E747" s="32">
        <v>87</v>
      </c>
      <c r="F747" s="32">
        <v>77</v>
      </c>
      <c r="G747" s="32">
        <v>0</v>
      </c>
      <c r="H747" s="32">
        <v>0</v>
      </c>
      <c r="I747" s="32">
        <v>193</v>
      </c>
      <c r="J747" s="27"/>
      <c r="K747" s="27"/>
      <c r="L747" s="99"/>
    </row>
    <row r="748" spans="1:12">
      <c r="A748" s="136"/>
      <c r="B748" s="25" t="s">
        <v>281</v>
      </c>
      <c r="C748" s="31">
        <v>0</v>
      </c>
      <c r="D748" s="32">
        <v>24</v>
      </c>
      <c r="E748" s="32">
        <v>81</v>
      </c>
      <c r="F748" s="32">
        <v>66</v>
      </c>
      <c r="G748" s="32">
        <v>0</v>
      </c>
      <c r="H748" s="32">
        <v>0</v>
      </c>
      <c r="I748" s="32">
        <v>171</v>
      </c>
      <c r="J748" s="27"/>
      <c r="K748" s="27"/>
      <c r="L748" s="99"/>
    </row>
    <row r="749" spans="1:12">
      <c r="A749" s="136"/>
      <c r="B749" s="25" t="s">
        <v>282</v>
      </c>
      <c r="C749" s="31">
        <v>0</v>
      </c>
      <c r="D749" s="32">
        <v>30</v>
      </c>
      <c r="E749" s="32">
        <v>84</v>
      </c>
      <c r="F749" s="32">
        <v>60</v>
      </c>
      <c r="G749" s="32">
        <v>0</v>
      </c>
      <c r="H749" s="32">
        <v>0</v>
      </c>
      <c r="I749" s="32">
        <v>174</v>
      </c>
      <c r="J749" s="27"/>
      <c r="K749" s="27"/>
      <c r="L749" s="99"/>
    </row>
    <row r="750" spans="1:12">
      <c r="A750" s="136"/>
      <c r="B750" s="25" t="s">
        <v>283</v>
      </c>
      <c r="C750" s="31">
        <v>0</v>
      </c>
      <c r="D750" s="32">
        <v>27</v>
      </c>
      <c r="E750" s="32">
        <v>87</v>
      </c>
      <c r="F750" s="32">
        <v>64</v>
      </c>
      <c r="G750" s="32">
        <v>0</v>
      </c>
      <c r="H750" s="32">
        <v>0</v>
      </c>
      <c r="I750" s="32">
        <v>178</v>
      </c>
      <c r="J750" s="27"/>
      <c r="K750" s="27"/>
      <c r="L750" s="99"/>
    </row>
    <row r="751" spans="1:12">
      <c r="A751" s="136"/>
      <c r="B751" s="25" t="s">
        <v>284</v>
      </c>
      <c r="C751" s="31">
        <v>0</v>
      </c>
      <c r="D751" s="32">
        <v>35</v>
      </c>
      <c r="E751" s="32">
        <v>101</v>
      </c>
      <c r="F751" s="32">
        <v>81</v>
      </c>
      <c r="G751" s="32">
        <v>0</v>
      </c>
      <c r="H751" s="32">
        <v>0</v>
      </c>
      <c r="I751" s="32">
        <v>217</v>
      </c>
      <c r="J751" s="27"/>
      <c r="K751" s="27"/>
      <c r="L751" s="99"/>
    </row>
    <row r="752" spans="1:12">
      <c r="A752" s="136"/>
      <c r="B752" s="25" t="s">
        <v>285</v>
      </c>
      <c r="C752" s="31">
        <v>0</v>
      </c>
      <c r="D752" s="32">
        <v>39</v>
      </c>
      <c r="E752" s="32">
        <v>101</v>
      </c>
      <c r="F752" s="32">
        <v>88</v>
      </c>
      <c r="G752" s="32">
        <v>0</v>
      </c>
      <c r="H752" s="32">
        <v>0</v>
      </c>
      <c r="I752" s="32">
        <v>228</v>
      </c>
      <c r="J752" s="27"/>
      <c r="K752" s="27"/>
      <c r="L752" s="99"/>
    </row>
    <row r="753" spans="1:12">
      <c r="A753" s="136"/>
      <c r="B753" s="25" t="s">
        <v>286</v>
      </c>
      <c r="C753" s="31">
        <v>0</v>
      </c>
      <c r="D753" s="32">
        <v>37</v>
      </c>
      <c r="E753" s="32">
        <v>112</v>
      </c>
      <c r="F753" s="32">
        <v>98</v>
      </c>
      <c r="G753" s="32">
        <v>0</v>
      </c>
      <c r="H753" s="32">
        <v>0</v>
      </c>
      <c r="I753" s="32">
        <v>247</v>
      </c>
      <c r="J753" s="27"/>
      <c r="K753" s="27"/>
      <c r="L753" s="99"/>
    </row>
    <row r="754" spans="1:12">
      <c r="A754" s="136"/>
      <c r="B754" s="25" t="s">
        <v>287</v>
      </c>
      <c r="C754" s="31">
        <v>0</v>
      </c>
      <c r="D754" s="32">
        <v>28</v>
      </c>
      <c r="E754" s="32">
        <v>79</v>
      </c>
      <c r="F754" s="32">
        <v>89</v>
      </c>
      <c r="G754" s="32">
        <v>0</v>
      </c>
      <c r="H754" s="32">
        <v>0</v>
      </c>
      <c r="I754" s="32">
        <v>196</v>
      </c>
      <c r="J754" s="27"/>
      <c r="K754" s="27"/>
      <c r="L754" s="99"/>
    </row>
    <row r="755" spans="1:12">
      <c r="A755" s="136"/>
      <c r="B755" s="25" t="s">
        <v>288</v>
      </c>
      <c r="C755" s="31">
        <v>0</v>
      </c>
      <c r="D755" s="32">
        <v>22</v>
      </c>
      <c r="E755" s="32">
        <v>64</v>
      </c>
      <c r="F755" s="32">
        <v>64</v>
      </c>
      <c r="G755" s="32">
        <v>0</v>
      </c>
      <c r="H755" s="32">
        <v>0</v>
      </c>
      <c r="I755" s="32">
        <v>150</v>
      </c>
      <c r="J755" s="27"/>
      <c r="K755" s="27"/>
      <c r="L755" s="99"/>
    </row>
    <row r="756" spans="1:12">
      <c r="A756" s="136"/>
      <c r="B756" s="25" t="s">
        <v>289</v>
      </c>
      <c r="C756" s="31">
        <v>0</v>
      </c>
      <c r="D756" s="32">
        <v>28</v>
      </c>
      <c r="E756" s="32">
        <v>86</v>
      </c>
      <c r="F756" s="32">
        <v>68</v>
      </c>
      <c r="G756" s="32">
        <v>0</v>
      </c>
      <c r="H756" s="32">
        <v>0</v>
      </c>
      <c r="I756" s="32">
        <v>182</v>
      </c>
      <c r="J756" s="27"/>
      <c r="K756" s="27"/>
      <c r="L756" s="99"/>
    </row>
    <row r="757" spans="1:12">
      <c r="A757" s="136"/>
      <c r="B757" s="25" t="s">
        <v>290</v>
      </c>
      <c r="C757" s="31">
        <v>0</v>
      </c>
      <c r="D757" s="32">
        <v>26</v>
      </c>
      <c r="E757" s="32">
        <v>84</v>
      </c>
      <c r="F757" s="32">
        <v>75</v>
      </c>
      <c r="G757" s="32">
        <v>0</v>
      </c>
      <c r="H757" s="32">
        <v>0</v>
      </c>
      <c r="I757" s="32">
        <v>185</v>
      </c>
      <c r="J757" s="27"/>
      <c r="K757" s="27"/>
      <c r="L757" s="99"/>
    </row>
    <row r="758" spans="1:12">
      <c r="A758" s="136"/>
      <c r="B758" s="25" t="s">
        <v>291</v>
      </c>
      <c r="C758" s="31">
        <v>0</v>
      </c>
      <c r="D758" s="32">
        <v>26</v>
      </c>
      <c r="E758" s="32">
        <v>85</v>
      </c>
      <c r="F758" s="32">
        <v>65</v>
      </c>
      <c r="G758" s="32">
        <v>0</v>
      </c>
      <c r="H758" s="32">
        <v>0</v>
      </c>
      <c r="I758" s="32">
        <v>176</v>
      </c>
      <c r="J758" s="27"/>
      <c r="K758" s="27"/>
      <c r="L758" s="99"/>
    </row>
    <row r="759" spans="1:12">
      <c r="A759" s="136"/>
      <c r="B759" s="25" t="s">
        <v>292</v>
      </c>
      <c r="C759" s="31">
        <v>0</v>
      </c>
      <c r="D759" s="32">
        <v>33</v>
      </c>
      <c r="E759" s="32">
        <v>90</v>
      </c>
      <c r="F759" s="32">
        <v>80</v>
      </c>
      <c r="G759" s="32">
        <v>0</v>
      </c>
      <c r="H759" s="32">
        <v>0</v>
      </c>
      <c r="I759" s="32">
        <v>203</v>
      </c>
      <c r="J759" s="27"/>
      <c r="K759" s="27"/>
      <c r="L759" s="99"/>
    </row>
    <row r="760" spans="1:12">
      <c r="A760" s="136"/>
      <c r="B760" s="25" t="s">
        <v>293</v>
      </c>
      <c r="C760" s="31">
        <v>0</v>
      </c>
      <c r="D760" s="32">
        <v>27</v>
      </c>
      <c r="E760" s="32">
        <v>87</v>
      </c>
      <c r="F760" s="32">
        <v>74</v>
      </c>
      <c r="G760" s="32">
        <v>0</v>
      </c>
      <c r="H760" s="32">
        <v>0</v>
      </c>
      <c r="I760" s="32">
        <v>188</v>
      </c>
      <c r="J760" s="27"/>
      <c r="K760" s="27"/>
      <c r="L760" s="99"/>
    </row>
    <row r="761" spans="1:12">
      <c r="A761" s="136"/>
      <c r="B761" s="25" t="s">
        <v>294</v>
      </c>
      <c r="C761" s="31">
        <v>0</v>
      </c>
      <c r="D761" s="32">
        <v>22</v>
      </c>
      <c r="E761" s="32">
        <v>68</v>
      </c>
      <c r="F761" s="32">
        <v>73</v>
      </c>
      <c r="G761" s="32">
        <v>0</v>
      </c>
      <c r="H761" s="32">
        <v>0</v>
      </c>
      <c r="I761" s="32">
        <v>163</v>
      </c>
      <c r="J761" s="27"/>
      <c r="K761" s="27"/>
      <c r="L761" s="99"/>
    </row>
    <row r="762" spans="1:12">
      <c r="A762" s="136"/>
      <c r="B762" s="25" t="s">
        <v>295</v>
      </c>
      <c r="C762" s="31">
        <v>0</v>
      </c>
      <c r="D762" s="32">
        <v>25</v>
      </c>
      <c r="E762" s="32">
        <v>66</v>
      </c>
      <c r="F762" s="32">
        <v>62</v>
      </c>
      <c r="G762" s="32">
        <v>0</v>
      </c>
      <c r="H762" s="32">
        <v>0</v>
      </c>
      <c r="I762" s="32">
        <v>153</v>
      </c>
      <c r="J762" s="27"/>
      <c r="K762" s="27"/>
      <c r="L762" s="99"/>
    </row>
    <row r="763" spans="1:12">
      <c r="A763" s="136"/>
      <c r="B763" s="25" t="s">
        <v>296</v>
      </c>
      <c r="C763" s="31">
        <v>0</v>
      </c>
      <c r="D763" s="32">
        <v>22</v>
      </c>
      <c r="E763" s="32">
        <v>70</v>
      </c>
      <c r="F763" s="32">
        <v>43</v>
      </c>
      <c r="G763" s="32">
        <v>0</v>
      </c>
      <c r="H763" s="32">
        <v>0</v>
      </c>
      <c r="I763" s="32">
        <v>135</v>
      </c>
      <c r="J763" s="27"/>
      <c r="K763" s="27"/>
      <c r="L763" s="99"/>
    </row>
    <row r="764" spans="1:12">
      <c r="A764" s="136"/>
      <c r="B764" s="25" t="s">
        <v>297</v>
      </c>
      <c r="C764" s="31">
        <v>0</v>
      </c>
      <c r="D764" s="32">
        <v>28</v>
      </c>
      <c r="E764" s="32">
        <v>66</v>
      </c>
      <c r="F764" s="32">
        <v>69</v>
      </c>
      <c r="G764" s="32">
        <v>0</v>
      </c>
      <c r="H764" s="32">
        <v>0</v>
      </c>
      <c r="I764" s="32">
        <v>163</v>
      </c>
      <c r="J764" s="27"/>
      <c r="K764" s="27"/>
      <c r="L764" s="99"/>
    </row>
    <row r="765" spans="1:12">
      <c r="A765" s="136"/>
      <c r="B765" s="25" t="s">
        <v>298</v>
      </c>
      <c r="C765" s="31">
        <v>0</v>
      </c>
      <c r="D765" s="32">
        <v>28</v>
      </c>
      <c r="E765" s="32">
        <v>54</v>
      </c>
      <c r="F765" s="32">
        <v>76</v>
      </c>
      <c r="G765" s="32">
        <v>0</v>
      </c>
      <c r="H765" s="32">
        <v>0</v>
      </c>
      <c r="I765" s="32">
        <v>158</v>
      </c>
      <c r="J765" s="27"/>
      <c r="K765" s="27"/>
      <c r="L765" s="99"/>
    </row>
    <row r="766" spans="1:12">
      <c r="A766" s="136"/>
      <c r="B766" s="25" t="s">
        <v>299</v>
      </c>
      <c r="C766" s="31">
        <v>0</v>
      </c>
      <c r="D766" s="32">
        <v>22</v>
      </c>
      <c r="E766" s="32">
        <v>52</v>
      </c>
      <c r="F766" s="32">
        <v>74</v>
      </c>
      <c r="G766" s="32">
        <v>0</v>
      </c>
      <c r="H766" s="32">
        <v>0</v>
      </c>
      <c r="I766" s="32">
        <v>148</v>
      </c>
      <c r="J766" s="27"/>
      <c r="K766" s="27"/>
      <c r="L766" s="99"/>
    </row>
    <row r="767" spans="1:12">
      <c r="A767" s="136"/>
      <c r="B767" s="25" t="s">
        <v>300</v>
      </c>
      <c r="C767" s="31">
        <v>0</v>
      </c>
      <c r="D767" s="32">
        <v>23</v>
      </c>
      <c r="E767" s="32">
        <v>68</v>
      </c>
      <c r="F767" s="32">
        <v>58</v>
      </c>
      <c r="G767" s="32">
        <v>0</v>
      </c>
      <c r="H767" s="32">
        <v>0</v>
      </c>
      <c r="I767" s="32">
        <v>149</v>
      </c>
      <c r="J767" s="27"/>
      <c r="K767" s="27"/>
      <c r="L767" s="99"/>
    </row>
    <row r="768" spans="1:12">
      <c r="A768" s="136"/>
      <c r="B768" s="25" t="s">
        <v>301</v>
      </c>
      <c r="C768" s="31">
        <v>0</v>
      </c>
      <c r="D768" s="32">
        <v>23</v>
      </c>
      <c r="E768" s="32">
        <v>60</v>
      </c>
      <c r="F768" s="32">
        <v>54</v>
      </c>
      <c r="G768" s="32">
        <v>0</v>
      </c>
      <c r="H768" s="32">
        <v>0</v>
      </c>
      <c r="I768" s="32">
        <v>137</v>
      </c>
      <c r="J768" s="27"/>
      <c r="K768" s="27"/>
      <c r="L768" s="99"/>
    </row>
    <row r="769" spans="1:12">
      <c r="A769" s="136"/>
      <c r="B769" s="25" t="s">
        <v>302</v>
      </c>
      <c r="C769" s="31">
        <v>0</v>
      </c>
      <c r="D769" s="32">
        <v>27</v>
      </c>
      <c r="E769" s="32">
        <v>68</v>
      </c>
      <c r="F769" s="32">
        <v>61</v>
      </c>
      <c r="G769" s="32">
        <v>0</v>
      </c>
      <c r="H769" s="32">
        <v>0</v>
      </c>
      <c r="I769" s="32">
        <v>156</v>
      </c>
      <c r="J769" s="27"/>
      <c r="K769" s="27"/>
      <c r="L769" s="99"/>
    </row>
    <row r="770" spans="1:12">
      <c r="A770" s="136"/>
      <c r="B770" s="25" t="s">
        <v>303</v>
      </c>
      <c r="C770" s="31">
        <v>0</v>
      </c>
      <c r="D770" s="32">
        <v>13</v>
      </c>
      <c r="E770" s="32">
        <v>76</v>
      </c>
      <c r="F770" s="32">
        <v>63</v>
      </c>
      <c r="G770" s="32">
        <v>0</v>
      </c>
      <c r="H770" s="32">
        <v>0</v>
      </c>
      <c r="I770" s="32">
        <v>152</v>
      </c>
      <c r="J770" s="27"/>
      <c r="K770" s="27"/>
      <c r="L770" s="99"/>
    </row>
    <row r="771" spans="1:12">
      <c r="A771" s="136"/>
      <c r="B771" s="25" t="s">
        <v>304</v>
      </c>
      <c r="C771" s="31">
        <v>0</v>
      </c>
      <c r="D771" s="32">
        <v>18</v>
      </c>
      <c r="E771" s="32">
        <v>68</v>
      </c>
      <c r="F771" s="32">
        <v>57</v>
      </c>
      <c r="G771" s="32">
        <v>0</v>
      </c>
      <c r="H771" s="32">
        <v>0</v>
      </c>
      <c r="I771" s="32">
        <v>143</v>
      </c>
      <c r="J771" s="27"/>
      <c r="K771" s="27"/>
      <c r="L771" s="99"/>
    </row>
    <row r="772" spans="1:12">
      <c r="A772" s="136"/>
      <c r="B772" s="25" t="s">
        <v>305</v>
      </c>
      <c r="C772" s="31">
        <v>0</v>
      </c>
      <c r="D772" s="32">
        <v>21</v>
      </c>
      <c r="E772" s="32">
        <v>64</v>
      </c>
      <c r="F772" s="32">
        <v>47</v>
      </c>
      <c r="G772" s="32">
        <v>0</v>
      </c>
      <c r="H772" s="32">
        <v>0</v>
      </c>
      <c r="I772" s="32">
        <v>132</v>
      </c>
      <c r="J772" s="27"/>
      <c r="K772" s="27"/>
      <c r="L772" s="99"/>
    </row>
    <row r="773" spans="1:12">
      <c r="A773" s="136"/>
      <c r="B773" s="25" t="s">
        <v>306</v>
      </c>
      <c r="C773" s="31">
        <v>0</v>
      </c>
      <c r="D773" s="32">
        <v>23</v>
      </c>
      <c r="E773" s="32">
        <v>72</v>
      </c>
      <c r="F773" s="32">
        <v>53</v>
      </c>
      <c r="G773" s="32">
        <v>0</v>
      </c>
      <c r="H773" s="32">
        <v>0</v>
      </c>
      <c r="I773" s="32">
        <v>148</v>
      </c>
      <c r="J773" s="27"/>
      <c r="K773" s="27"/>
      <c r="L773" s="99"/>
    </row>
    <row r="774" spans="1:12">
      <c r="A774" s="136"/>
      <c r="B774" s="25" t="s">
        <v>307</v>
      </c>
      <c r="C774" s="31">
        <v>0</v>
      </c>
      <c r="D774" s="32">
        <v>29</v>
      </c>
      <c r="E774" s="32">
        <v>67</v>
      </c>
      <c r="F774" s="32">
        <v>69</v>
      </c>
      <c r="G774" s="32">
        <v>0</v>
      </c>
      <c r="H774" s="32">
        <v>0</v>
      </c>
      <c r="I774" s="32">
        <v>165</v>
      </c>
      <c r="J774" s="27"/>
      <c r="K774" s="27"/>
      <c r="L774" s="99"/>
    </row>
    <row r="775" spans="1:12">
      <c r="A775" s="136"/>
      <c r="B775" s="25" t="s">
        <v>308</v>
      </c>
      <c r="C775" s="31">
        <v>0</v>
      </c>
      <c r="D775" s="32">
        <v>29</v>
      </c>
      <c r="E775" s="32">
        <v>64</v>
      </c>
      <c r="F775" s="32">
        <v>61</v>
      </c>
      <c r="G775" s="32">
        <v>0</v>
      </c>
      <c r="H775" s="32">
        <v>0</v>
      </c>
      <c r="I775" s="32">
        <v>154</v>
      </c>
      <c r="J775" s="27"/>
      <c r="K775" s="27"/>
      <c r="L775" s="99"/>
    </row>
    <row r="776" spans="1:12">
      <c r="A776" s="136"/>
      <c r="B776" s="25" t="s">
        <v>309</v>
      </c>
      <c r="C776" s="31">
        <v>0</v>
      </c>
      <c r="D776" s="32">
        <v>24</v>
      </c>
      <c r="E776" s="32">
        <v>48</v>
      </c>
      <c r="F776" s="32">
        <v>77</v>
      </c>
      <c r="G776" s="32">
        <v>0</v>
      </c>
      <c r="H776" s="32">
        <v>0</v>
      </c>
      <c r="I776" s="32">
        <v>149</v>
      </c>
      <c r="J776" s="27"/>
      <c r="K776" s="27"/>
      <c r="L776" s="99"/>
    </row>
    <row r="777" spans="1:12">
      <c r="A777" s="136"/>
      <c r="B777" s="25" t="s">
        <v>310</v>
      </c>
      <c r="C777" s="31">
        <v>0</v>
      </c>
      <c r="D777" s="32">
        <v>31</v>
      </c>
      <c r="E777" s="32">
        <v>64</v>
      </c>
      <c r="F777" s="32">
        <v>58</v>
      </c>
      <c r="G777" s="32">
        <v>0</v>
      </c>
      <c r="H777" s="32">
        <v>0</v>
      </c>
      <c r="I777" s="32">
        <v>153</v>
      </c>
      <c r="J777" s="27"/>
      <c r="K777" s="27"/>
      <c r="L777" s="99"/>
    </row>
    <row r="778" spans="1:12">
      <c r="A778" s="136"/>
      <c r="B778" s="25" t="s">
        <v>311</v>
      </c>
      <c r="C778" s="31">
        <v>0</v>
      </c>
      <c r="D778" s="32">
        <v>28</v>
      </c>
      <c r="E778" s="32">
        <v>76</v>
      </c>
      <c r="F778" s="32">
        <v>55</v>
      </c>
      <c r="G778" s="32">
        <v>0</v>
      </c>
      <c r="H778" s="32">
        <v>0</v>
      </c>
      <c r="I778" s="32">
        <v>159</v>
      </c>
      <c r="J778" s="27"/>
      <c r="K778" s="27"/>
      <c r="L778" s="99"/>
    </row>
    <row r="779" spans="1:12">
      <c r="A779" s="136"/>
      <c r="B779" s="25" t="s">
        <v>312</v>
      </c>
      <c r="C779" s="31">
        <v>0</v>
      </c>
      <c r="D779" s="32">
        <v>31</v>
      </c>
      <c r="E779" s="32">
        <v>91</v>
      </c>
      <c r="F779" s="32">
        <v>82</v>
      </c>
      <c r="G779" s="32">
        <v>0</v>
      </c>
      <c r="H779" s="32">
        <v>0</v>
      </c>
      <c r="I779" s="32">
        <v>204</v>
      </c>
      <c r="J779" s="27"/>
      <c r="K779" s="27"/>
      <c r="L779" s="99"/>
    </row>
    <row r="780" spans="1:12">
      <c r="A780" s="136"/>
      <c r="B780" s="25" t="s">
        <v>313</v>
      </c>
      <c r="C780" s="31">
        <v>0</v>
      </c>
      <c r="D780" s="32">
        <v>31</v>
      </c>
      <c r="E780" s="32">
        <v>78</v>
      </c>
      <c r="F780" s="32">
        <v>74</v>
      </c>
      <c r="G780" s="32">
        <v>0</v>
      </c>
      <c r="H780" s="32">
        <v>0</v>
      </c>
      <c r="I780" s="32">
        <v>183</v>
      </c>
      <c r="J780" s="27"/>
      <c r="K780" s="27"/>
      <c r="L780" s="99"/>
    </row>
    <row r="781" spans="1:12">
      <c r="A781" s="136"/>
      <c r="B781" s="25" t="s">
        <v>314</v>
      </c>
      <c r="C781" s="31">
        <v>0</v>
      </c>
      <c r="D781" s="32">
        <v>24</v>
      </c>
      <c r="E781" s="32">
        <v>64</v>
      </c>
      <c r="F781" s="32">
        <v>71</v>
      </c>
      <c r="G781" s="32">
        <v>0</v>
      </c>
      <c r="H781" s="32">
        <v>0</v>
      </c>
      <c r="I781" s="32">
        <v>159</v>
      </c>
      <c r="J781" s="27"/>
      <c r="K781" s="27"/>
      <c r="L781" s="99"/>
    </row>
    <row r="782" spans="1:12">
      <c r="A782" s="136"/>
      <c r="B782" s="25" t="s">
        <v>315</v>
      </c>
      <c r="C782" s="31">
        <v>0</v>
      </c>
      <c r="D782" s="32">
        <v>20</v>
      </c>
      <c r="E782" s="32">
        <v>62</v>
      </c>
      <c r="F782" s="32">
        <v>58</v>
      </c>
      <c r="G782" s="32">
        <v>0</v>
      </c>
      <c r="H782" s="32">
        <v>0</v>
      </c>
      <c r="I782" s="32">
        <v>140</v>
      </c>
      <c r="J782" s="27"/>
      <c r="K782" s="27"/>
      <c r="L782" s="99"/>
    </row>
    <row r="783" spans="1:12">
      <c r="A783" s="136"/>
      <c r="B783" s="25" t="s">
        <v>316</v>
      </c>
      <c r="C783" s="31">
        <v>0</v>
      </c>
      <c r="D783" s="32">
        <v>27</v>
      </c>
      <c r="E783" s="32">
        <v>71</v>
      </c>
      <c r="F783" s="32">
        <v>68</v>
      </c>
      <c r="G783" s="32">
        <v>0</v>
      </c>
      <c r="H783" s="32">
        <v>0</v>
      </c>
      <c r="I783" s="32">
        <v>166</v>
      </c>
      <c r="J783" s="27"/>
      <c r="K783" s="27"/>
      <c r="L783" s="99"/>
    </row>
    <row r="784" spans="1:12">
      <c r="A784" s="136"/>
      <c r="B784" s="25" t="s">
        <v>317</v>
      </c>
      <c r="C784" s="31">
        <v>0</v>
      </c>
      <c r="D784" s="32">
        <v>26</v>
      </c>
      <c r="E784" s="32">
        <v>60</v>
      </c>
      <c r="F784" s="32">
        <v>75</v>
      </c>
      <c r="G784" s="32">
        <v>0</v>
      </c>
      <c r="H784" s="32">
        <v>0</v>
      </c>
      <c r="I784" s="32">
        <v>161</v>
      </c>
      <c r="J784" s="27"/>
      <c r="K784" s="27"/>
      <c r="L784" s="99"/>
    </row>
    <row r="785" spans="1:12">
      <c r="A785" s="136"/>
      <c r="B785" s="25" t="s">
        <v>318</v>
      </c>
      <c r="C785" s="31">
        <v>0</v>
      </c>
      <c r="D785" s="32">
        <v>29</v>
      </c>
      <c r="E785" s="32">
        <v>60</v>
      </c>
      <c r="F785" s="32">
        <v>58</v>
      </c>
      <c r="G785" s="32">
        <v>0</v>
      </c>
      <c r="H785" s="32">
        <v>0</v>
      </c>
      <c r="I785" s="32">
        <v>147</v>
      </c>
      <c r="J785" s="27"/>
      <c r="K785" s="27"/>
      <c r="L785" s="99"/>
    </row>
    <row r="786" spans="1:12">
      <c r="A786" s="136"/>
      <c r="B786" s="25" t="s">
        <v>319</v>
      </c>
      <c r="C786" s="31">
        <v>0</v>
      </c>
      <c r="D786" s="32">
        <v>22</v>
      </c>
      <c r="E786" s="32">
        <v>57</v>
      </c>
      <c r="F786" s="32">
        <v>54</v>
      </c>
      <c r="G786" s="32">
        <v>0</v>
      </c>
      <c r="H786" s="32">
        <v>0</v>
      </c>
      <c r="I786" s="32">
        <v>133</v>
      </c>
      <c r="J786" s="27"/>
      <c r="K786" s="27"/>
      <c r="L786" s="99"/>
    </row>
    <row r="787" spans="1:12">
      <c r="A787" s="136"/>
      <c r="B787" s="25" t="s">
        <v>320</v>
      </c>
      <c r="C787" s="31">
        <v>0</v>
      </c>
      <c r="D787" s="32">
        <v>21</v>
      </c>
      <c r="E787" s="32">
        <v>68</v>
      </c>
      <c r="F787" s="32">
        <v>55</v>
      </c>
      <c r="G787" s="32">
        <v>0</v>
      </c>
      <c r="H787" s="32">
        <v>0</v>
      </c>
      <c r="I787" s="32">
        <v>144</v>
      </c>
      <c r="J787" s="27"/>
      <c r="K787" s="27"/>
      <c r="L787" s="99"/>
    </row>
    <row r="788" spans="1:12">
      <c r="A788" s="136"/>
      <c r="B788" s="25" t="s">
        <v>321</v>
      </c>
      <c r="C788" s="31">
        <v>0</v>
      </c>
      <c r="D788" s="32">
        <v>28</v>
      </c>
      <c r="E788" s="32">
        <v>60</v>
      </c>
      <c r="F788" s="32">
        <v>75</v>
      </c>
      <c r="G788" s="32">
        <v>0</v>
      </c>
      <c r="H788" s="32">
        <v>0</v>
      </c>
      <c r="I788" s="32">
        <v>163</v>
      </c>
      <c r="J788" s="27"/>
      <c r="K788" s="27"/>
      <c r="L788" s="99"/>
    </row>
    <row r="789" spans="1:12">
      <c r="A789" s="136"/>
      <c r="B789" s="25" t="s">
        <v>322</v>
      </c>
      <c r="C789" s="31">
        <v>0</v>
      </c>
      <c r="D789" s="32">
        <v>19</v>
      </c>
      <c r="E789" s="32">
        <v>51</v>
      </c>
      <c r="F789" s="32">
        <v>50</v>
      </c>
      <c r="G789" s="32">
        <v>0</v>
      </c>
      <c r="H789" s="32">
        <v>0</v>
      </c>
      <c r="I789" s="32">
        <v>120</v>
      </c>
      <c r="J789" s="27"/>
      <c r="K789" s="27"/>
      <c r="L789" s="99"/>
    </row>
    <row r="790" spans="1:12">
      <c r="A790" s="136"/>
      <c r="B790" s="25" t="s">
        <v>323</v>
      </c>
      <c r="C790" s="31">
        <v>0</v>
      </c>
      <c r="D790" s="32">
        <v>19</v>
      </c>
      <c r="E790" s="32">
        <v>47</v>
      </c>
      <c r="F790" s="32">
        <v>64</v>
      </c>
      <c r="G790" s="32">
        <v>0</v>
      </c>
      <c r="H790" s="32">
        <v>0</v>
      </c>
      <c r="I790" s="32">
        <v>130</v>
      </c>
      <c r="J790" s="27"/>
      <c r="K790" s="27"/>
      <c r="L790" s="99"/>
    </row>
    <row r="791" spans="1:12">
      <c r="A791" s="136"/>
      <c r="B791" s="25" t="s">
        <v>324</v>
      </c>
      <c r="C791" s="31">
        <v>0</v>
      </c>
      <c r="D791" s="32">
        <v>21</v>
      </c>
      <c r="E791" s="32">
        <v>55</v>
      </c>
      <c r="F791" s="32">
        <v>72</v>
      </c>
      <c r="G791" s="32">
        <v>0</v>
      </c>
      <c r="H791" s="32">
        <v>0</v>
      </c>
      <c r="I791" s="32">
        <v>148</v>
      </c>
      <c r="J791" s="27"/>
      <c r="K791" s="27"/>
      <c r="L791" s="99"/>
    </row>
    <row r="792" spans="1:12">
      <c r="A792" s="136"/>
      <c r="B792" s="25" t="s">
        <v>325</v>
      </c>
      <c r="C792" s="31">
        <v>0</v>
      </c>
      <c r="D792" s="32">
        <v>23</v>
      </c>
      <c r="E792" s="32">
        <v>72</v>
      </c>
      <c r="F792" s="32">
        <v>88</v>
      </c>
      <c r="G792" s="32">
        <v>0</v>
      </c>
      <c r="H792" s="32">
        <v>0</v>
      </c>
      <c r="I792" s="32">
        <v>183</v>
      </c>
      <c r="J792" s="27"/>
      <c r="K792" s="27"/>
      <c r="L792" s="99"/>
    </row>
    <row r="793" spans="1:12">
      <c r="A793" s="136"/>
      <c r="B793" s="25" t="s">
        <v>326</v>
      </c>
      <c r="C793" s="31">
        <v>0</v>
      </c>
      <c r="D793" s="32">
        <v>21</v>
      </c>
      <c r="E793" s="32">
        <v>57</v>
      </c>
      <c r="F793" s="32">
        <v>86</v>
      </c>
      <c r="G793" s="32">
        <v>0</v>
      </c>
      <c r="H793" s="32">
        <v>0</v>
      </c>
      <c r="I793" s="32">
        <v>164</v>
      </c>
      <c r="J793" s="27"/>
      <c r="K793" s="27"/>
      <c r="L793" s="99"/>
    </row>
    <row r="794" spans="1:12">
      <c r="A794" s="136"/>
      <c r="B794" s="25" t="s">
        <v>327</v>
      </c>
      <c r="C794" s="31">
        <v>0</v>
      </c>
      <c r="D794" s="32">
        <v>15</v>
      </c>
      <c r="E794" s="32">
        <v>75</v>
      </c>
      <c r="F794" s="32">
        <v>75</v>
      </c>
      <c r="G794" s="32">
        <v>0</v>
      </c>
      <c r="H794" s="32">
        <v>0</v>
      </c>
      <c r="I794" s="32">
        <v>165</v>
      </c>
      <c r="J794" s="27"/>
      <c r="K794" s="27"/>
      <c r="L794" s="99"/>
    </row>
    <row r="795" spans="1:12">
      <c r="A795" s="136"/>
      <c r="B795" s="25" t="s">
        <v>328</v>
      </c>
      <c r="C795" s="31">
        <v>0</v>
      </c>
      <c r="D795" s="32">
        <v>14</v>
      </c>
      <c r="E795" s="32">
        <v>64</v>
      </c>
      <c r="F795" s="32">
        <v>56</v>
      </c>
      <c r="G795" s="32">
        <v>0</v>
      </c>
      <c r="H795" s="32">
        <v>0</v>
      </c>
      <c r="I795" s="32">
        <v>134</v>
      </c>
      <c r="J795" s="27"/>
      <c r="K795" s="27"/>
      <c r="L795" s="99"/>
    </row>
    <row r="796" spans="1:12">
      <c r="A796" s="136"/>
      <c r="B796" s="25" t="s">
        <v>329</v>
      </c>
      <c r="C796" s="31">
        <v>0</v>
      </c>
      <c r="D796" s="32">
        <v>16</v>
      </c>
      <c r="E796" s="32">
        <v>49</v>
      </c>
      <c r="F796" s="32">
        <v>61</v>
      </c>
      <c r="G796" s="32">
        <v>0</v>
      </c>
      <c r="H796" s="32">
        <v>0</v>
      </c>
      <c r="I796" s="32">
        <v>126</v>
      </c>
      <c r="J796" s="27"/>
      <c r="K796" s="27"/>
      <c r="L796" s="99"/>
    </row>
    <row r="797" spans="1:12">
      <c r="A797" s="136"/>
      <c r="B797" s="25" t="s">
        <v>330</v>
      </c>
      <c r="C797" s="31">
        <v>0</v>
      </c>
      <c r="D797" s="32">
        <v>20</v>
      </c>
      <c r="E797" s="32">
        <v>46</v>
      </c>
      <c r="F797" s="32">
        <v>60</v>
      </c>
      <c r="G797" s="32">
        <v>0</v>
      </c>
      <c r="H797" s="32">
        <v>0</v>
      </c>
      <c r="I797" s="32">
        <v>126</v>
      </c>
      <c r="J797" s="27"/>
      <c r="K797" s="27"/>
      <c r="L797" s="99"/>
    </row>
    <row r="798" spans="1:12">
      <c r="A798" s="136"/>
      <c r="B798" s="25" t="s">
        <v>331</v>
      </c>
      <c r="C798" s="31">
        <v>0</v>
      </c>
      <c r="D798" s="32">
        <v>16</v>
      </c>
      <c r="E798" s="32">
        <v>50</v>
      </c>
      <c r="F798" s="32">
        <v>55</v>
      </c>
      <c r="G798" s="32">
        <v>0</v>
      </c>
      <c r="H798" s="32">
        <v>0</v>
      </c>
      <c r="I798" s="32">
        <v>121</v>
      </c>
      <c r="J798" s="27"/>
      <c r="K798" s="27"/>
      <c r="L798" s="99"/>
    </row>
    <row r="799" spans="1:12">
      <c r="A799" s="136"/>
      <c r="B799" s="25" t="s">
        <v>332</v>
      </c>
      <c r="C799" s="31">
        <v>0</v>
      </c>
      <c r="D799" s="32">
        <v>18</v>
      </c>
      <c r="E799" s="32">
        <v>66</v>
      </c>
      <c r="F799" s="32">
        <v>67</v>
      </c>
      <c r="G799" s="32">
        <v>0</v>
      </c>
      <c r="H799" s="32">
        <v>0</v>
      </c>
      <c r="I799" s="32">
        <v>151</v>
      </c>
      <c r="J799" s="27"/>
      <c r="K799" s="27"/>
      <c r="L799" s="99"/>
    </row>
    <row r="800" spans="1:12">
      <c r="A800" s="136"/>
      <c r="B800" s="25" t="s">
        <v>333</v>
      </c>
      <c r="C800" s="31">
        <v>0</v>
      </c>
      <c r="D800" s="32">
        <v>16</v>
      </c>
      <c r="E800" s="32">
        <v>66</v>
      </c>
      <c r="F800" s="32">
        <v>55</v>
      </c>
      <c r="G800" s="32">
        <v>0</v>
      </c>
      <c r="H800" s="32">
        <v>0</v>
      </c>
      <c r="I800" s="32">
        <v>137</v>
      </c>
      <c r="J800" s="27"/>
      <c r="K800" s="27"/>
      <c r="L800" s="99"/>
    </row>
    <row r="801" spans="1:12">
      <c r="A801" s="136"/>
      <c r="B801" s="25" t="s">
        <v>334</v>
      </c>
      <c r="C801" s="31">
        <v>0</v>
      </c>
      <c r="D801" s="32">
        <v>19</v>
      </c>
      <c r="E801" s="32">
        <v>82</v>
      </c>
      <c r="F801" s="32">
        <v>70</v>
      </c>
      <c r="G801" s="32">
        <v>0</v>
      </c>
      <c r="H801" s="32">
        <v>0</v>
      </c>
      <c r="I801" s="32">
        <v>171</v>
      </c>
      <c r="J801" s="27"/>
      <c r="K801" s="27"/>
      <c r="L801" s="99"/>
    </row>
    <row r="802" spans="1:12">
      <c r="A802" s="136"/>
      <c r="B802" s="25" t="s">
        <v>335</v>
      </c>
      <c r="C802" s="31">
        <v>0</v>
      </c>
      <c r="D802" s="32">
        <v>15</v>
      </c>
      <c r="E802" s="32">
        <v>82</v>
      </c>
      <c r="F802" s="32">
        <v>65</v>
      </c>
      <c r="G802" s="32">
        <v>0</v>
      </c>
      <c r="H802" s="32">
        <v>0</v>
      </c>
      <c r="I802" s="32">
        <v>162</v>
      </c>
      <c r="J802" s="27"/>
      <c r="K802" s="27"/>
      <c r="L802" s="99"/>
    </row>
    <row r="803" spans="1:12">
      <c r="A803" s="136"/>
      <c r="B803" s="25" t="s">
        <v>336</v>
      </c>
      <c r="C803" s="31">
        <v>0</v>
      </c>
      <c r="D803" s="32">
        <v>26</v>
      </c>
      <c r="E803" s="32">
        <v>84</v>
      </c>
      <c r="F803" s="32">
        <v>51</v>
      </c>
      <c r="G803" s="32">
        <v>0</v>
      </c>
      <c r="H803" s="32">
        <v>0</v>
      </c>
      <c r="I803" s="32">
        <v>161</v>
      </c>
      <c r="J803" s="27"/>
      <c r="K803" s="27"/>
      <c r="L803" s="99"/>
    </row>
    <row r="804" spans="1:12">
      <c r="A804" s="136"/>
      <c r="B804" s="25" t="s">
        <v>337</v>
      </c>
      <c r="C804" s="31">
        <v>0</v>
      </c>
      <c r="D804" s="32">
        <v>21</v>
      </c>
      <c r="E804" s="32">
        <v>76</v>
      </c>
      <c r="F804" s="32">
        <v>61</v>
      </c>
      <c r="G804" s="32">
        <v>0</v>
      </c>
      <c r="H804" s="32">
        <v>0</v>
      </c>
      <c r="I804" s="32">
        <v>158</v>
      </c>
      <c r="J804" s="27"/>
      <c r="K804" s="27"/>
      <c r="L804" s="99"/>
    </row>
    <row r="805" spans="1:12">
      <c r="A805" s="136"/>
      <c r="B805" s="25" t="s">
        <v>338</v>
      </c>
      <c r="C805" s="31">
        <v>0</v>
      </c>
      <c r="D805" s="32">
        <v>27</v>
      </c>
      <c r="E805" s="32">
        <v>84</v>
      </c>
      <c r="F805" s="32">
        <v>61</v>
      </c>
      <c r="G805" s="32">
        <v>0</v>
      </c>
      <c r="H805" s="32">
        <v>0</v>
      </c>
      <c r="I805" s="32">
        <v>172</v>
      </c>
      <c r="J805" s="27"/>
      <c r="K805" s="27"/>
      <c r="L805" s="99"/>
    </row>
    <row r="806" spans="1:12">
      <c r="A806" s="136"/>
      <c r="B806" s="25" t="s">
        <v>339</v>
      </c>
      <c r="C806" s="31">
        <v>0</v>
      </c>
      <c r="D806" s="32">
        <v>28</v>
      </c>
      <c r="E806" s="32">
        <v>69</v>
      </c>
      <c r="F806" s="32">
        <v>51</v>
      </c>
      <c r="G806" s="32">
        <v>0</v>
      </c>
      <c r="H806" s="32">
        <v>0</v>
      </c>
      <c r="I806" s="32">
        <v>148</v>
      </c>
      <c r="J806" s="27"/>
      <c r="K806" s="27"/>
      <c r="L806" s="99"/>
    </row>
    <row r="807" spans="1:12">
      <c r="A807" s="136"/>
      <c r="B807" s="25" t="s">
        <v>340</v>
      </c>
      <c r="C807" s="31">
        <v>0</v>
      </c>
      <c r="D807" s="32">
        <v>24</v>
      </c>
      <c r="E807" s="32">
        <v>51</v>
      </c>
      <c r="F807" s="32">
        <v>41</v>
      </c>
      <c r="G807" s="32">
        <v>0</v>
      </c>
      <c r="H807" s="32">
        <v>0</v>
      </c>
      <c r="I807" s="32">
        <v>116</v>
      </c>
      <c r="J807" s="27"/>
      <c r="K807" s="27"/>
      <c r="L807" s="99"/>
    </row>
    <row r="808" spans="1:12">
      <c r="A808" s="136"/>
      <c r="B808" s="25" t="s">
        <v>341</v>
      </c>
      <c r="C808" s="31">
        <v>0</v>
      </c>
      <c r="D808" s="32">
        <v>18</v>
      </c>
      <c r="E808" s="32">
        <v>42</v>
      </c>
      <c r="F808" s="32">
        <v>31</v>
      </c>
      <c r="G808" s="32">
        <v>0</v>
      </c>
      <c r="H808" s="32">
        <v>0</v>
      </c>
      <c r="I808" s="32">
        <v>91</v>
      </c>
    </row>
    <row r="809" spans="1:12">
      <c r="A809" s="136"/>
      <c r="B809" s="25" t="s">
        <v>342</v>
      </c>
      <c r="C809" s="31">
        <v>0</v>
      </c>
      <c r="D809" s="32">
        <v>16</v>
      </c>
      <c r="E809" s="32">
        <v>45</v>
      </c>
      <c r="F809" s="32">
        <v>22</v>
      </c>
      <c r="G809" s="32">
        <v>0</v>
      </c>
      <c r="H809" s="32">
        <v>0</v>
      </c>
      <c r="I809" s="32">
        <v>83</v>
      </c>
    </row>
    <row r="810" spans="1:12">
      <c r="A810" s="136"/>
      <c r="B810" s="25" t="s">
        <v>343</v>
      </c>
      <c r="C810" s="31">
        <v>0</v>
      </c>
      <c r="D810" s="32">
        <v>16</v>
      </c>
      <c r="E810" s="32">
        <v>46</v>
      </c>
      <c r="F810" s="32">
        <v>41</v>
      </c>
      <c r="G810" s="32">
        <v>0</v>
      </c>
      <c r="H810" s="32">
        <v>0</v>
      </c>
      <c r="I810" s="32">
        <v>103</v>
      </c>
    </row>
    <row r="811" spans="1:12">
      <c r="A811" s="136"/>
      <c r="B811" s="25" t="s">
        <v>344</v>
      </c>
      <c r="C811" s="31">
        <v>0</v>
      </c>
      <c r="D811" s="32">
        <v>13</v>
      </c>
      <c r="E811" s="32">
        <v>32</v>
      </c>
      <c r="F811" s="32">
        <v>23</v>
      </c>
      <c r="G811" s="32">
        <v>0</v>
      </c>
      <c r="H811" s="32">
        <v>0</v>
      </c>
      <c r="I811" s="32">
        <v>68</v>
      </c>
    </row>
    <row r="812" spans="1:12">
      <c r="A812" s="136"/>
      <c r="B812" s="25" t="s">
        <v>345</v>
      </c>
      <c r="C812" s="31">
        <v>0</v>
      </c>
      <c r="D812" s="32">
        <v>22</v>
      </c>
      <c r="E812" s="32">
        <v>40</v>
      </c>
      <c r="F812" s="32">
        <v>37</v>
      </c>
      <c r="G812" s="32">
        <v>0</v>
      </c>
      <c r="H812" s="32">
        <v>0</v>
      </c>
      <c r="I812" s="32">
        <v>99</v>
      </c>
    </row>
    <row r="813" spans="1:12">
      <c r="A813" s="136"/>
      <c r="B813" s="25" t="s">
        <v>346</v>
      </c>
      <c r="C813" s="31">
        <v>0</v>
      </c>
      <c r="D813" s="32">
        <v>23</v>
      </c>
      <c r="E813" s="32">
        <v>43</v>
      </c>
      <c r="F813" s="32">
        <v>39</v>
      </c>
      <c r="G813" s="32">
        <v>0</v>
      </c>
      <c r="H813" s="32">
        <v>0</v>
      </c>
      <c r="I813" s="32">
        <v>105</v>
      </c>
    </row>
    <row r="814" spans="1:12">
      <c r="A814" s="136"/>
      <c r="B814" s="25" t="s">
        <v>347</v>
      </c>
      <c r="C814" s="31">
        <v>0</v>
      </c>
      <c r="D814" s="32">
        <v>14</v>
      </c>
      <c r="E814" s="32">
        <v>44</v>
      </c>
      <c r="F814" s="32">
        <v>45</v>
      </c>
      <c r="G814" s="32">
        <v>0</v>
      </c>
      <c r="H814" s="32">
        <v>0</v>
      </c>
      <c r="I814" s="32">
        <v>103</v>
      </c>
    </row>
    <row r="815" spans="1:12">
      <c r="A815" s="136"/>
      <c r="B815" s="25" t="s">
        <v>348</v>
      </c>
      <c r="C815" s="31">
        <v>0</v>
      </c>
      <c r="D815" s="32">
        <v>19</v>
      </c>
      <c r="E815" s="32">
        <v>45</v>
      </c>
      <c r="F815" s="32">
        <v>26</v>
      </c>
      <c r="G815" s="32">
        <v>0</v>
      </c>
      <c r="H815" s="32">
        <v>0</v>
      </c>
      <c r="I815" s="32">
        <v>90</v>
      </c>
    </row>
    <row r="816" spans="1:12">
      <c r="A816" s="136"/>
      <c r="B816" s="25" t="s">
        <v>349</v>
      </c>
      <c r="C816" s="31">
        <v>0</v>
      </c>
      <c r="D816" s="32">
        <v>17</v>
      </c>
      <c r="E816" s="32">
        <v>46</v>
      </c>
      <c r="F816" s="32">
        <v>27</v>
      </c>
      <c r="G816" s="32">
        <v>0</v>
      </c>
      <c r="H816" s="32">
        <v>0</v>
      </c>
      <c r="I816" s="32">
        <v>90</v>
      </c>
    </row>
    <row r="817" spans="1:9">
      <c r="A817" s="136"/>
      <c r="B817" s="25" t="s">
        <v>350</v>
      </c>
      <c r="C817" s="31">
        <v>0</v>
      </c>
      <c r="D817" s="32">
        <v>17</v>
      </c>
      <c r="E817" s="32">
        <v>51</v>
      </c>
      <c r="F817" s="32">
        <v>32</v>
      </c>
      <c r="G817" s="32">
        <v>0</v>
      </c>
      <c r="H817" s="32">
        <v>0</v>
      </c>
      <c r="I817" s="32">
        <v>100</v>
      </c>
    </row>
    <row r="818" spans="1:9">
      <c r="A818" s="136"/>
      <c r="B818" s="25" t="s">
        <v>351</v>
      </c>
      <c r="C818" s="31">
        <v>0</v>
      </c>
      <c r="D818" s="32">
        <v>28</v>
      </c>
      <c r="E818" s="32">
        <v>58</v>
      </c>
      <c r="F818" s="32">
        <v>28</v>
      </c>
      <c r="G818" s="32">
        <v>0</v>
      </c>
      <c r="H818" s="32">
        <v>0</v>
      </c>
      <c r="I818" s="32">
        <v>114</v>
      </c>
    </row>
    <row r="819" spans="1:9">
      <c r="A819" s="136"/>
      <c r="B819" s="25" t="s">
        <v>352</v>
      </c>
      <c r="C819" s="31">
        <v>0</v>
      </c>
      <c r="D819" s="32">
        <v>19</v>
      </c>
      <c r="E819" s="32">
        <v>59</v>
      </c>
      <c r="F819" s="32">
        <v>41</v>
      </c>
      <c r="G819" s="32">
        <v>0</v>
      </c>
      <c r="H819" s="32">
        <v>0</v>
      </c>
      <c r="I819" s="32">
        <v>119</v>
      </c>
    </row>
    <row r="820" spans="1:9">
      <c r="A820" s="136"/>
      <c r="B820" s="25" t="s">
        <v>353</v>
      </c>
      <c r="C820" s="31">
        <v>0</v>
      </c>
      <c r="D820" s="32">
        <v>11</v>
      </c>
      <c r="E820" s="32">
        <v>41</v>
      </c>
      <c r="F820" s="32">
        <v>26</v>
      </c>
      <c r="G820" s="32">
        <v>0</v>
      </c>
      <c r="H820" s="32">
        <v>0</v>
      </c>
      <c r="I820" s="32">
        <v>78</v>
      </c>
    </row>
    <row r="821" spans="1:9">
      <c r="A821" s="136"/>
      <c r="B821" s="25" t="s">
        <v>354</v>
      </c>
      <c r="C821" s="31">
        <v>0</v>
      </c>
      <c r="D821" s="32">
        <v>19</v>
      </c>
      <c r="E821" s="32">
        <v>50</v>
      </c>
      <c r="F821" s="32">
        <v>37</v>
      </c>
      <c r="G821" s="32">
        <v>0</v>
      </c>
      <c r="H821" s="32">
        <v>0</v>
      </c>
      <c r="I821" s="32">
        <v>106</v>
      </c>
    </row>
    <row r="822" spans="1:9">
      <c r="A822" s="136"/>
      <c r="B822" s="25" t="s">
        <v>355</v>
      </c>
      <c r="C822" s="31">
        <v>0</v>
      </c>
      <c r="D822" s="32">
        <v>20</v>
      </c>
      <c r="E822" s="32">
        <v>41</v>
      </c>
      <c r="F822" s="32">
        <v>28</v>
      </c>
      <c r="G822" s="32">
        <v>0</v>
      </c>
      <c r="H822" s="32">
        <v>0</v>
      </c>
      <c r="I822" s="32">
        <v>89</v>
      </c>
    </row>
    <row r="823" spans="1:9">
      <c r="A823" s="136"/>
      <c r="B823" s="25" t="s">
        <v>356</v>
      </c>
      <c r="C823" s="31">
        <v>0</v>
      </c>
      <c r="D823" s="32">
        <v>19</v>
      </c>
      <c r="E823" s="32">
        <v>54</v>
      </c>
      <c r="F823" s="32">
        <v>36</v>
      </c>
      <c r="G823" s="32">
        <v>0</v>
      </c>
      <c r="H823" s="32">
        <v>0</v>
      </c>
      <c r="I823" s="32">
        <v>109</v>
      </c>
    </row>
    <row r="824" spans="1:9">
      <c r="A824" s="136"/>
      <c r="B824" s="25" t="s">
        <v>357</v>
      </c>
      <c r="C824" s="31">
        <v>0</v>
      </c>
      <c r="D824" s="32">
        <v>21</v>
      </c>
      <c r="E824" s="32">
        <v>56</v>
      </c>
      <c r="F824" s="32">
        <v>34</v>
      </c>
      <c r="G824" s="32">
        <v>0</v>
      </c>
      <c r="H824" s="32">
        <v>0</v>
      </c>
      <c r="I824" s="32">
        <v>111</v>
      </c>
    </row>
    <row r="825" spans="1:9">
      <c r="A825" s="136"/>
      <c r="B825" s="25" t="s">
        <v>358</v>
      </c>
      <c r="C825" s="31">
        <v>0</v>
      </c>
      <c r="D825" s="32">
        <v>20</v>
      </c>
      <c r="E825" s="32">
        <v>48</v>
      </c>
      <c r="F825" s="32">
        <v>39</v>
      </c>
      <c r="G825" s="32">
        <v>0</v>
      </c>
      <c r="H825" s="32">
        <v>0</v>
      </c>
      <c r="I825" s="32">
        <v>107</v>
      </c>
    </row>
    <row r="826" spans="1:9">
      <c r="A826" s="136"/>
      <c r="B826" s="25" t="s">
        <v>359</v>
      </c>
      <c r="C826" s="31">
        <v>0</v>
      </c>
      <c r="D826" s="32">
        <v>24</v>
      </c>
      <c r="E826" s="32">
        <v>57</v>
      </c>
      <c r="F826" s="32">
        <v>67</v>
      </c>
      <c r="G826" s="32">
        <v>0</v>
      </c>
      <c r="H826" s="32">
        <v>0</v>
      </c>
      <c r="I826" s="32">
        <v>148</v>
      </c>
    </row>
    <row r="827" spans="1:9">
      <c r="A827" s="136"/>
      <c r="B827" s="25" t="s">
        <v>360</v>
      </c>
      <c r="C827" s="31">
        <v>0</v>
      </c>
      <c r="D827" s="32">
        <v>30</v>
      </c>
      <c r="E827" s="32">
        <v>61</v>
      </c>
      <c r="F827" s="32">
        <v>51</v>
      </c>
      <c r="G827" s="32">
        <v>0</v>
      </c>
      <c r="H827" s="32">
        <v>0</v>
      </c>
      <c r="I827" s="32">
        <v>142</v>
      </c>
    </row>
    <row r="828" spans="1:9">
      <c r="A828" s="136"/>
      <c r="B828" s="25" t="s">
        <v>361</v>
      </c>
      <c r="C828" s="31">
        <v>0</v>
      </c>
      <c r="D828" s="32">
        <v>22</v>
      </c>
      <c r="E828" s="32">
        <v>59</v>
      </c>
      <c r="F828" s="32">
        <v>36</v>
      </c>
      <c r="G828" s="32">
        <v>0</v>
      </c>
      <c r="H828" s="32">
        <v>0</v>
      </c>
      <c r="I828" s="32">
        <v>117</v>
      </c>
    </row>
    <row r="829" spans="1:9">
      <c r="A829" s="136"/>
      <c r="B829" s="25" t="s">
        <v>362</v>
      </c>
      <c r="C829" s="31">
        <v>0</v>
      </c>
      <c r="D829" s="32">
        <v>25</v>
      </c>
      <c r="E829" s="32">
        <v>70</v>
      </c>
      <c r="F829" s="32">
        <v>51</v>
      </c>
      <c r="G829" s="32">
        <v>0</v>
      </c>
      <c r="H829" s="32">
        <v>0</v>
      </c>
      <c r="I829" s="32">
        <v>146</v>
      </c>
    </row>
    <row r="830" spans="1:9">
      <c r="A830" s="136"/>
      <c r="B830" s="25" t="s">
        <v>363</v>
      </c>
      <c r="C830" s="31">
        <v>0</v>
      </c>
      <c r="D830" s="32">
        <v>29</v>
      </c>
      <c r="E830" s="32">
        <v>70</v>
      </c>
      <c r="F830" s="32">
        <v>51</v>
      </c>
      <c r="G830" s="32">
        <v>0</v>
      </c>
      <c r="H830" s="32">
        <v>0</v>
      </c>
      <c r="I830" s="32">
        <v>150</v>
      </c>
    </row>
    <row r="831" spans="1:9">
      <c r="A831" s="136"/>
      <c r="B831" s="25" t="s">
        <v>364</v>
      </c>
      <c r="C831" s="31">
        <v>0</v>
      </c>
      <c r="D831" s="32">
        <v>23</v>
      </c>
      <c r="E831" s="32">
        <v>77</v>
      </c>
      <c r="F831" s="32">
        <v>54</v>
      </c>
      <c r="G831" s="32">
        <v>0</v>
      </c>
      <c r="H831" s="32">
        <v>0</v>
      </c>
      <c r="I831" s="32">
        <v>154</v>
      </c>
    </row>
    <row r="832" spans="1:9">
      <c r="A832" s="136"/>
      <c r="B832" s="25" t="s">
        <v>365</v>
      </c>
      <c r="C832" s="31">
        <v>0</v>
      </c>
      <c r="D832" s="32">
        <v>17</v>
      </c>
      <c r="E832" s="32">
        <v>74</v>
      </c>
      <c r="F832" s="32">
        <v>57</v>
      </c>
      <c r="G832" s="32">
        <v>0</v>
      </c>
      <c r="H832" s="32">
        <v>0</v>
      </c>
      <c r="I832" s="32">
        <v>148</v>
      </c>
    </row>
    <row r="833" spans="1:9">
      <c r="A833" s="136"/>
      <c r="B833" s="25" t="s">
        <v>366</v>
      </c>
      <c r="C833" s="31">
        <v>0</v>
      </c>
      <c r="D833" s="32">
        <v>14</v>
      </c>
      <c r="E833" s="32">
        <v>53</v>
      </c>
      <c r="F833" s="32">
        <v>42</v>
      </c>
      <c r="G833" s="32">
        <v>0</v>
      </c>
      <c r="H833" s="32">
        <v>0</v>
      </c>
      <c r="I833" s="32">
        <v>109</v>
      </c>
    </row>
    <row r="834" spans="1:9">
      <c r="A834" s="136"/>
      <c r="B834" s="25" t="s">
        <v>367</v>
      </c>
      <c r="C834" s="31">
        <v>0</v>
      </c>
      <c r="D834" s="32">
        <v>11</v>
      </c>
      <c r="E834" s="32">
        <v>56</v>
      </c>
      <c r="F834" s="32">
        <v>45</v>
      </c>
      <c r="G834" s="32">
        <v>0</v>
      </c>
      <c r="H834" s="32">
        <v>0</v>
      </c>
      <c r="I834" s="32">
        <v>112</v>
      </c>
    </row>
    <row r="835" spans="1:9">
      <c r="A835" s="136"/>
      <c r="B835" s="25" t="s">
        <v>368</v>
      </c>
      <c r="C835" s="31">
        <v>0</v>
      </c>
      <c r="D835" s="32">
        <v>17</v>
      </c>
      <c r="E835" s="32">
        <v>67</v>
      </c>
      <c r="F835" s="32">
        <v>58</v>
      </c>
      <c r="G835" s="32">
        <v>0</v>
      </c>
      <c r="H835" s="32">
        <v>0</v>
      </c>
      <c r="I835" s="32">
        <v>142</v>
      </c>
    </row>
    <row r="836" spans="1:9">
      <c r="A836" s="136"/>
      <c r="B836" s="25" t="s">
        <v>369</v>
      </c>
      <c r="C836" s="31">
        <v>0</v>
      </c>
      <c r="D836" s="32">
        <v>17</v>
      </c>
      <c r="E836" s="32">
        <v>68</v>
      </c>
      <c r="F836" s="32">
        <v>50</v>
      </c>
      <c r="G836" s="32">
        <v>0</v>
      </c>
      <c r="H836" s="32">
        <v>0</v>
      </c>
      <c r="I836" s="32">
        <v>135</v>
      </c>
    </row>
    <row r="837" spans="1:9">
      <c r="A837" s="136"/>
      <c r="B837" s="25" t="s">
        <v>370</v>
      </c>
      <c r="C837" s="31">
        <v>0</v>
      </c>
      <c r="D837" s="32">
        <v>18</v>
      </c>
      <c r="E837" s="32">
        <v>61</v>
      </c>
      <c r="F837" s="32">
        <v>54</v>
      </c>
      <c r="G837" s="32">
        <v>0</v>
      </c>
      <c r="H837" s="32">
        <v>0</v>
      </c>
      <c r="I837" s="32">
        <v>133</v>
      </c>
    </row>
    <row r="838" spans="1:9">
      <c r="A838" s="136"/>
      <c r="B838" s="25" t="s">
        <v>371</v>
      </c>
      <c r="C838" s="31">
        <v>0</v>
      </c>
      <c r="D838" s="32">
        <v>21</v>
      </c>
      <c r="E838" s="32">
        <v>43</v>
      </c>
      <c r="F838" s="32">
        <v>48</v>
      </c>
      <c r="G838" s="32">
        <v>0</v>
      </c>
      <c r="H838" s="32">
        <v>0</v>
      </c>
      <c r="I838" s="32">
        <v>112</v>
      </c>
    </row>
    <row r="839" spans="1:9">
      <c r="A839" s="136"/>
      <c r="B839" s="25" t="s">
        <v>372</v>
      </c>
      <c r="C839" s="31">
        <v>0</v>
      </c>
      <c r="D839" s="32">
        <v>16</v>
      </c>
      <c r="E839" s="32">
        <v>57</v>
      </c>
      <c r="F839" s="32">
        <v>65</v>
      </c>
      <c r="G839" s="32">
        <v>0</v>
      </c>
      <c r="H839" s="32">
        <v>0</v>
      </c>
      <c r="I839" s="32">
        <v>138</v>
      </c>
    </row>
    <row r="840" spans="1:9">
      <c r="A840" s="136"/>
      <c r="B840" s="25" t="s">
        <v>373</v>
      </c>
      <c r="C840" s="31">
        <v>0</v>
      </c>
      <c r="D840" s="32">
        <v>24</v>
      </c>
      <c r="E840" s="32">
        <v>54</v>
      </c>
      <c r="F840" s="32">
        <v>61</v>
      </c>
      <c r="G840" s="32">
        <v>0</v>
      </c>
      <c r="H840" s="32">
        <v>0</v>
      </c>
      <c r="I840" s="32">
        <v>139</v>
      </c>
    </row>
    <row r="841" spans="1:9">
      <c r="A841" s="136"/>
      <c r="B841" s="25" t="s">
        <v>374</v>
      </c>
      <c r="C841" s="31">
        <v>0</v>
      </c>
      <c r="D841" s="32">
        <v>24</v>
      </c>
      <c r="E841" s="32">
        <v>54</v>
      </c>
      <c r="F841" s="32">
        <v>63</v>
      </c>
      <c r="G841" s="32">
        <v>0</v>
      </c>
      <c r="H841" s="32">
        <v>0</v>
      </c>
      <c r="I841" s="32">
        <v>141</v>
      </c>
    </row>
    <row r="842" spans="1:9">
      <c r="A842" s="136"/>
      <c r="B842" s="25" t="s">
        <v>375</v>
      </c>
      <c r="C842" s="31">
        <v>0</v>
      </c>
      <c r="D842" s="32">
        <v>13</v>
      </c>
      <c r="E842" s="32">
        <v>47</v>
      </c>
      <c r="F842" s="32">
        <v>65</v>
      </c>
      <c r="G842" s="32">
        <v>0</v>
      </c>
      <c r="H842" s="32">
        <v>0</v>
      </c>
      <c r="I842" s="32">
        <v>125</v>
      </c>
    </row>
    <row r="843" spans="1:9">
      <c r="A843" s="136"/>
      <c r="B843" s="25" t="s">
        <v>376</v>
      </c>
      <c r="C843" s="31">
        <v>0</v>
      </c>
      <c r="D843" s="32">
        <v>21</v>
      </c>
      <c r="E843" s="32">
        <v>51</v>
      </c>
      <c r="F843" s="32">
        <v>49</v>
      </c>
      <c r="G843" s="32">
        <v>0</v>
      </c>
      <c r="H843" s="32">
        <v>0</v>
      </c>
      <c r="I843" s="32">
        <v>121</v>
      </c>
    </row>
    <row r="844" spans="1:9">
      <c r="A844" s="136"/>
      <c r="B844" s="25" t="s">
        <v>377</v>
      </c>
      <c r="C844" s="31">
        <v>0</v>
      </c>
      <c r="D844" s="32">
        <v>28</v>
      </c>
      <c r="E844" s="32">
        <v>66</v>
      </c>
      <c r="F844" s="32">
        <v>58</v>
      </c>
      <c r="G844" s="32">
        <v>0</v>
      </c>
      <c r="H844" s="32">
        <v>0</v>
      </c>
      <c r="I844" s="32">
        <v>152</v>
      </c>
    </row>
    <row r="845" spans="1:9">
      <c r="A845" s="136"/>
      <c r="B845" s="25" t="s">
        <v>378</v>
      </c>
      <c r="C845" s="31">
        <v>0</v>
      </c>
      <c r="D845" s="32">
        <v>19</v>
      </c>
      <c r="E845" s="32">
        <v>69</v>
      </c>
      <c r="F845" s="32">
        <v>78</v>
      </c>
      <c r="G845" s="32">
        <v>0</v>
      </c>
      <c r="H845" s="32">
        <v>0</v>
      </c>
      <c r="I845" s="32">
        <v>166</v>
      </c>
    </row>
    <row r="846" spans="1:9">
      <c r="A846" s="136"/>
      <c r="B846" s="25" t="s">
        <v>379</v>
      </c>
      <c r="C846" s="31">
        <v>0</v>
      </c>
      <c r="D846" s="32">
        <v>19</v>
      </c>
      <c r="E846" s="32">
        <v>68</v>
      </c>
      <c r="F846" s="32">
        <v>59</v>
      </c>
      <c r="G846" s="32">
        <v>0</v>
      </c>
      <c r="H846" s="32">
        <v>0</v>
      </c>
      <c r="I846" s="32">
        <v>146</v>
      </c>
    </row>
    <row r="847" spans="1:9">
      <c r="A847" s="136"/>
      <c r="B847" s="25" t="s">
        <v>380</v>
      </c>
      <c r="C847" s="31">
        <v>0</v>
      </c>
      <c r="D847" s="32">
        <v>18</v>
      </c>
      <c r="E847" s="32">
        <v>62</v>
      </c>
      <c r="F847" s="32">
        <v>60</v>
      </c>
      <c r="G847" s="32">
        <v>0</v>
      </c>
      <c r="H847" s="32">
        <v>0</v>
      </c>
      <c r="I847" s="32">
        <v>140</v>
      </c>
    </row>
    <row r="848" spans="1:9">
      <c r="A848" s="136"/>
      <c r="B848" s="25" t="s">
        <v>381</v>
      </c>
      <c r="C848" s="31">
        <v>0</v>
      </c>
      <c r="D848" s="32">
        <v>26</v>
      </c>
      <c r="E848" s="32">
        <v>62</v>
      </c>
      <c r="F848" s="32">
        <v>61</v>
      </c>
      <c r="G848" s="32">
        <v>0</v>
      </c>
      <c r="H848" s="32">
        <v>0</v>
      </c>
      <c r="I848" s="32">
        <v>149</v>
      </c>
    </row>
    <row r="849" spans="1:9">
      <c r="A849" s="136"/>
      <c r="B849" s="25" t="s">
        <v>382</v>
      </c>
      <c r="C849" s="31">
        <v>0</v>
      </c>
      <c r="D849" s="32">
        <v>21</v>
      </c>
      <c r="E849" s="32">
        <v>54</v>
      </c>
      <c r="F849" s="32">
        <v>73</v>
      </c>
      <c r="G849" s="32">
        <v>0</v>
      </c>
      <c r="H849" s="32">
        <v>0</v>
      </c>
      <c r="I849" s="32">
        <v>148</v>
      </c>
    </row>
    <row r="850" spans="1:9">
      <c r="A850" s="136"/>
      <c r="B850" s="25" t="s">
        <v>383</v>
      </c>
      <c r="C850" s="31">
        <v>0</v>
      </c>
      <c r="D850" s="32">
        <v>12</v>
      </c>
      <c r="E850" s="32">
        <v>63</v>
      </c>
      <c r="F850" s="32">
        <v>74</v>
      </c>
      <c r="G850" s="32">
        <v>0</v>
      </c>
      <c r="H850" s="32">
        <v>0</v>
      </c>
      <c r="I850" s="32">
        <v>149</v>
      </c>
    </row>
    <row r="851" spans="1:9">
      <c r="A851" s="136"/>
      <c r="B851" s="25" t="s">
        <v>384</v>
      </c>
      <c r="C851" s="31">
        <v>0</v>
      </c>
      <c r="D851" s="32">
        <v>12</v>
      </c>
      <c r="E851" s="32">
        <v>57</v>
      </c>
      <c r="F851" s="32">
        <v>47</v>
      </c>
      <c r="G851" s="32">
        <v>0</v>
      </c>
      <c r="H851" s="32">
        <v>0</v>
      </c>
      <c r="I851" s="32">
        <v>116</v>
      </c>
    </row>
    <row r="852" spans="1:9">
      <c r="A852" s="136"/>
      <c r="B852" s="25" t="s">
        <v>385</v>
      </c>
      <c r="C852" s="31">
        <v>0</v>
      </c>
      <c r="D852" s="32">
        <v>23</v>
      </c>
      <c r="E852" s="32">
        <v>56</v>
      </c>
      <c r="F852" s="32">
        <v>54</v>
      </c>
      <c r="G852" s="32">
        <v>0</v>
      </c>
      <c r="H852" s="32">
        <v>0</v>
      </c>
      <c r="I852" s="32">
        <v>133</v>
      </c>
    </row>
    <row r="853" spans="1:9">
      <c r="A853" s="136"/>
      <c r="B853" s="25" t="s">
        <v>386</v>
      </c>
      <c r="C853" s="31">
        <v>0</v>
      </c>
      <c r="D853" s="32">
        <v>19</v>
      </c>
      <c r="E853" s="32">
        <v>66</v>
      </c>
      <c r="F853" s="32">
        <v>55</v>
      </c>
      <c r="G853" s="32">
        <v>0</v>
      </c>
      <c r="H853" s="32">
        <v>0</v>
      </c>
      <c r="I853" s="32">
        <v>140</v>
      </c>
    </row>
    <row r="854" spans="1:9">
      <c r="A854" s="136"/>
      <c r="B854" s="25" t="s">
        <v>387</v>
      </c>
      <c r="C854" s="31">
        <v>0</v>
      </c>
      <c r="D854" s="32">
        <v>20</v>
      </c>
      <c r="E854" s="32">
        <v>67</v>
      </c>
      <c r="F854" s="32">
        <v>83</v>
      </c>
      <c r="G854" s="32">
        <v>0</v>
      </c>
      <c r="H854" s="32">
        <v>0</v>
      </c>
      <c r="I854" s="32">
        <v>170</v>
      </c>
    </row>
    <row r="855" spans="1:9">
      <c r="A855" s="136"/>
      <c r="B855" s="25" t="s">
        <v>388</v>
      </c>
      <c r="C855" s="31">
        <v>0</v>
      </c>
      <c r="D855" s="32">
        <v>18</v>
      </c>
      <c r="E855" s="32">
        <v>71</v>
      </c>
      <c r="F855" s="32">
        <v>48</v>
      </c>
      <c r="G855" s="32">
        <v>0</v>
      </c>
      <c r="H855" s="32">
        <v>0</v>
      </c>
      <c r="I855" s="32">
        <v>137</v>
      </c>
    </row>
    <row r="856" spans="1:9">
      <c r="A856" s="136"/>
      <c r="B856" s="25" t="s">
        <v>389</v>
      </c>
      <c r="C856" s="31">
        <v>0</v>
      </c>
      <c r="D856" s="32">
        <v>23</v>
      </c>
      <c r="E856" s="32">
        <v>73</v>
      </c>
      <c r="F856" s="32">
        <v>56</v>
      </c>
      <c r="G856" s="32">
        <v>0</v>
      </c>
      <c r="H856" s="32">
        <v>0</v>
      </c>
      <c r="I856" s="32">
        <v>152</v>
      </c>
    </row>
    <row r="857" spans="1:9">
      <c r="B857" s="25" t="s">
        <v>390</v>
      </c>
      <c r="C857" s="31">
        <v>0</v>
      </c>
      <c r="D857" s="32">
        <v>37</v>
      </c>
      <c r="E857" s="32">
        <v>66</v>
      </c>
      <c r="F857" s="32">
        <v>70</v>
      </c>
      <c r="G857" s="32">
        <v>0</v>
      </c>
      <c r="H857" s="32">
        <v>0</v>
      </c>
      <c r="I857" s="32">
        <v>173</v>
      </c>
    </row>
    <row r="858" spans="1:9">
      <c r="B858" s="25" t="s">
        <v>391</v>
      </c>
      <c r="C858" s="31">
        <v>0</v>
      </c>
      <c r="D858" s="32">
        <v>28</v>
      </c>
      <c r="E858" s="32">
        <v>60</v>
      </c>
      <c r="F858" s="32">
        <v>62</v>
      </c>
      <c r="G858" s="32">
        <v>0</v>
      </c>
      <c r="H858" s="32">
        <v>0</v>
      </c>
      <c r="I858" s="32">
        <v>150</v>
      </c>
    </row>
    <row r="859" spans="1:9">
      <c r="B859" s="25" t="s">
        <v>392</v>
      </c>
      <c r="C859" s="31">
        <v>0</v>
      </c>
      <c r="D859" s="32">
        <v>21</v>
      </c>
      <c r="E859" s="32">
        <v>55</v>
      </c>
      <c r="F859" s="32">
        <v>55</v>
      </c>
      <c r="G859" s="32">
        <v>0</v>
      </c>
      <c r="H859" s="32">
        <v>0</v>
      </c>
      <c r="I859" s="32">
        <v>131</v>
      </c>
    </row>
    <row r="860" spans="1:9">
      <c r="B860" s="25" t="s">
        <v>393</v>
      </c>
      <c r="C860" s="31">
        <v>0</v>
      </c>
      <c r="D860" s="32">
        <v>21</v>
      </c>
      <c r="E860" s="32">
        <v>55</v>
      </c>
      <c r="F860" s="32">
        <v>55</v>
      </c>
      <c r="G860" s="32">
        <v>0</v>
      </c>
      <c r="H860" s="32">
        <v>0</v>
      </c>
      <c r="I860" s="32">
        <v>131</v>
      </c>
    </row>
    <row r="861" spans="1:9">
      <c r="B861" s="25" t="s">
        <v>394</v>
      </c>
      <c r="C861" s="31">
        <v>0</v>
      </c>
      <c r="D861" s="32">
        <v>21</v>
      </c>
      <c r="E861" s="32">
        <v>55</v>
      </c>
      <c r="F861" s="32">
        <v>54</v>
      </c>
      <c r="G861" s="32">
        <v>0</v>
      </c>
      <c r="H861" s="32">
        <v>0</v>
      </c>
      <c r="I861" s="32">
        <v>130</v>
      </c>
    </row>
    <row r="862" spans="1:9">
      <c r="B862" s="25" t="s">
        <v>395</v>
      </c>
      <c r="C862" s="31">
        <v>0</v>
      </c>
      <c r="D862" s="32">
        <v>20</v>
      </c>
      <c r="E862" s="32">
        <v>70</v>
      </c>
      <c r="F862" s="32">
        <v>48</v>
      </c>
      <c r="G862" s="32">
        <v>0</v>
      </c>
      <c r="H862" s="32">
        <v>0</v>
      </c>
      <c r="I862" s="32">
        <v>138</v>
      </c>
    </row>
    <row r="863" spans="1:9">
      <c r="B863" s="25" t="s">
        <v>396</v>
      </c>
      <c r="C863" s="31">
        <v>0</v>
      </c>
      <c r="D863" s="32">
        <v>22</v>
      </c>
      <c r="E863" s="32">
        <v>85</v>
      </c>
      <c r="F863" s="32">
        <v>38</v>
      </c>
      <c r="G863" s="32">
        <v>0</v>
      </c>
      <c r="H863" s="32">
        <v>0</v>
      </c>
      <c r="I863" s="32">
        <v>145</v>
      </c>
    </row>
    <row r="864" spans="1:9">
      <c r="B864" s="25" t="s">
        <v>397</v>
      </c>
      <c r="C864" s="31">
        <v>0</v>
      </c>
      <c r="D864" s="32">
        <v>16</v>
      </c>
      <c r="E864" s="32">
        <v>72</v>
      </c>
      <c r="F864" s="32">
        <v>35</v>
      </c>
      <c r="G864" s="32">
        <v>0</v>
      </c>
      <c r="H864" s="32">
        <v>0</v>
      </c>
      <c r="I864" s="32">
        <v>123</v>
      </c>
    </row>
    <row r="865" spans="2:9">
      <c r="B865" s="25" t="s">
        <v>398</v>
      </c>
      <c r="C865" s="31">
        <v>0</v>
      </c>
      <c r="D865" s="32">
        <v>30</v>
      </c>
      <c r="E865" s="32">
        <v>84</v>
      </c>
      <c r="F865" s="32">
        <v>38</v>
      </c>
      <c r="G865" s="32">
        <v>0</v>
      </c>
      <c r="H865" s="32">
        <v>0</v>
      </c>
      <c r="I865" s="32">
        <v>152</v>
      </c>
    </row>
    <row r="866" spans="2:9">
      <c r="B866" s="25" t="s">
        <v>399</v>
      </c>
      <c r="C866" s="31">
        <v>0</v>
      </c>
      <c r="D866" s="32">
        <v>19</v>
      </c>
      <c r="E866" s="32">
        <v>63</v>
      </c>
      <c r="F866" s="32">
        <v>31</v>
      </c>
      <c r="G866" s="32">
        <v>0</v>
      </c>
      <c r="H866" s="32">
        <v>0</v>
      </c>
      <c r="I866" s="32">
        <v>113</v>
      </c>
    </row>
    <row r="867" spans="2:9">
      <c r="B867" s="25" t="s">
        <v>400</v>
      </c>
      <c r="C867" s="31">
        <v>0</v>
      </c>
      <c r="D867" s="32">
        <v>20</v>
      </c>
      <c r="E867" s="32">
        <v>57</v>
      </c>
      <c r="F867" s="32">
        <v>54</v>
      </c>
      <c r="G867" s="32">
        <v>0</v>
      </c>
      <c r="H867" s="32">
        <v>0</v>
      </c>
      <c r="I867" s="32">
        <v>131</v>
      </c>
    </row>
    <row r="868" spans="2:9">
      <c r="B868" s="25" t="s">
        <v>401</v>
      </c>
      <c r="C868" s="31">
        <v>0</v>
      </c>
      <c r="D868" s="32">
        <v>21</v>
      </c>
      <c r="E868" s="32">
        <v>60</v>
      </c>
      <c r="F868" s="32">
        <v>47</v>
      </c>
      <c r="G868" s="32">
        <v>0</v>
      </c>
      <c r="H868" s="32">
        <v>0</v>
      </c>
      <c r="I868" s="32">
        <v>128</v>
      </c>
    </row>
    <row r="869" spans="2:9">
      <c r="B869" s="25" t="s">
        <v>402</v>
      </c>
      <c r="C869" s="31">
        <v>0</v>
      </c>
      <c r="D869" s="32">
        <v>19</v>
      </c>
      <c r="E869" s="32">
        <v>59</v>
      </c>
      <c r="F869" s="32">
        <v>59</v>
      </c>
      <c r="G869" s="32">
        <v>0</v>
      </c>
      <c r="H869" s="32">
        <v>0</v>
      </c>
      <c r="I869" s="32">
        <v>137</v>
      </c>
    </row>
    <row r="870" spans="2:9">
      <c r="B870" s="25" t="s">
        <v>403</v>
      </c>
      <c r="C870" s="31">
        <v>0</v>
      </c>
      <c r="D870" s="32">
        <v>18</v>
      </c>
      <c r="E870" s="32">
        <v>58</v>
      </c>
      <c r="F870" s="32">
        <v>62</v>
      </c>
      <c r="G870" s="32">
        <v>0</v>
      </c>
      <c r="H870" s="32">
        <v>0</v>
      </c>
      <c r="I870" s="32">
        <v>138</v>
      </c>
    </row>
    <row r="871" spans="2:9">
      <c r="B871" s="25" t="s">
        <v>404</v>
      </c>
      <c r="C871" s="31">
        <v>0</v>
      </c>
      <c r="D871" s="32">
        <v>26</v>
      </c>
      <c r="E871" s="32">
        <v>59</v>
      </c>
      <c r="F871" s="32">
        <v>49</v>
      </c>
      <c r="G871" s="32">
        <v>0</v>
      </c>
      <c r="H871" s="32">
        <v>0</v>
      </c>
      <c r="I871" s="32">
        <v>134</v>
      </c>
    </row>
    <row r="872" spans="2:9">
      <c r="B872" s="25" t="s">
        <v>405</v>
      </c>
      <c r="C872" s="31">
        <v>0</v>
      </c>
      <c r="D872" s="32">
        <v>22</v>
      </c>
      <c r="E872" s="32">
        <v>45</v>
      </c>
      <c r="F872" s="32">
        <v>41</v>
      </c>
      <c r="G872" s="32">
        <v>0</v>
      </c>
      <c r="H872" s="32">
        <v>0</v>
      </c>
      <c r="I872" s="32">
        <v>108</v>
      </c>
    </row>
    <row r="873" spans="2:9">
      <c r="B873" s="25" t="s">
        <v>406</v>
      </c>
      <c r="C873" s="31">
        <v>0</v>
      </c>
      <c r="D873" s="32">
        <v>21</v>
      </c>
      <c r="E873" s="32">
        <v>54</v>
      </c>
      <c r="F873" s="32">
        <v>38</v>
      </c>
      <c r="G873" s="32">
        <v>0</v>
      </c>
      <c r="H873" s="32">
        <v>0</v>
      </c>
      <c r="I873" s="32">
        <v>113</v>
      </c>
    </row>
    <row r="874" spans="2:9">
      <c r="B874" s="25" t="s">
        <v>407</v>
      </c>
      <c r="C874" s="31">
        <v>0</v>
      </c>
      <c r="D874" s="32">
        <v>20</v>
      </c>
      <c r="E874" s="32">
        <v>47</v>
      </c>
      <c r="F874" s="32">
        <v>46</v>
      </c>
      <c r="G874" s="32">
        <v>0</v>
      </c>
      <c r="H874" s="32">
        <v>0</v>
      </c>
      <c r="I874" s="32">
        <v>113</v>
      </c>
    </row>
    <row r="875" spans="2:9">
      <c r="B875" s="25" t="s">
        <v>408</v>
      </c>
      <c r="C875" s="31">
        <v>0</v>
      </c>
      <c r="D875" s="32">
        <v>21</v>
      </c>
      <c r="E875" s="32">
        <v>51</v>
      </c>
      <c r="F875" s="32">
        <v>49</v>
      </c>
      <c r="G875" s="32">
        <v>0</v>
      </c>
      <c r="H875" s="32">
        <v>0</v>
      </c>
      <c r="I875" s="32">
        <v>121</v>
      </c>
    </row>
    <row r="876" spans="2:9">
      <c r="B876" s="25" t="s">
        <v>409</v>
      </c>
      <c r="C876" s="31">
        <v>0</v>
      </c>
      <c r="D876" s="32">
        <v>17</v>
      </c>
      <c r="E876" s="32">
        <v>49</v>
      </c>
      <c r="F876" s="32">
        <v>39</v>
      </c>
      <c r="G876" s="32">
        <v>0</v>
      </c>
      <c r="H876" s="32">
        <v>0</v>
      </c>
      <c r="I876" s="32">
        <v>105</v>
      </c>
    </row>
    <row r="877" spans="2:9">
      <c r="B877" s="25" t="s">
        <v>410</v>
      </c>
      <c r="C877" s="31">
        <v>0</v>
      </c>
      <c r="D877" s="32">
        <v>17</v>
      </c>
      <c r="E877" s="32">
        <v>49</v>
      </c>
      <c r="F877" s="32">
        <v>52</v>
      </c>
      <c r="G877" s="32">
        <v>0</v>
      </c>
      <c r="H877" s="32">
        <v>0</v>
      </c>
      <c r="I877" s="32">
        <v>118</v>
      </c>
    </row>
    <row r="878" spans="2:9">
      <c r="B878" s="25" t="s">
        <v>411</v>
      </c>
      <c r="C878" s="31">
        <v>0</v>
      </c>
      <c r="D878" s="32">
        <v>24</v>
      </c>
      <c r="E878" s="32">
        <v>70</v>
      </c>
      <c r="F878" s="32">
        <v>53</v>
      </c>
      <c r="G878" s="32">
        <v>0</v>
      </c>
      <c r="H878" s="32">
        <v>0</v>
      </c>
      <c r="I878" s="32">
        <v>147</v>
      </c>
    </row>
    <row r="879" spans="2:9">
      <c r="B879" s="25" t="s">
        <v>412</v>
      </c>
      <c r="C879" s="31">
        <v>0</v>
      </c>
      <c r="D879" s="32">
        <v>19</v>
      </c>
      <c r="E879" s="32">
        <v>55</v>
      </c>
      <c r="F879" s="32">
        <v>58</v>
      </c>
      <c r="G879" s="32">
        <v>0</v>
      </c>
      <c r="H879" s="32">
        <v>0</v>
      </c>
      <c r="I879" s="32">
        <v>132</v>
      </c>
    </row>
    <row r="880" spans="2:9">
      <c r="B880" s="25" t="s">
        <v>413</v>
      </c>
      <c r="C880" s="31">
        <v>0</v>
      </c>
      <c r="D880" s="32">
        <v>17</v>
      </c>
      <c r="E880" s="32">
        <v>46</v>
      </c>
      <c r="F880" s="32">
        <v>42</v>
      </c>
      <c r="G880" s="32">
        <v>0</v>
      </c>
      <c r="H880" s="32">
        <v>0</v>
      </c>
      <c r="I880" s="32">
        <v>105</v>
      </c>
    </row>
    <row r="881" spans="2:9">
      <c r="B881" s="25" t="s">
        <v>414</v>
      </c>
      <c r="C881" s="31">
        <v>0</v>
      </c>
      <c r="D881" s="32">
        <v>25</v>
      </c>
      <c r="E881" s="32">
        <v>56</v>
      </c>
      <c r="F881" s="32">
        <v>36</v>
      </c>
      <c r="G881" s="32">
        <v>0</v>
      </c>
      <c r="H881" s="32">
        <v>0</v>
      </c>
      <c r="I881" s="32">
        <v>117</v>
      </c>
    </row>
    <row r="882" spans="2:9">
      <c r="B882" s="25" t="s">
        <v>415</v>
      </c>
      <c r="C882" s="31">
        <v>0</v>
      </c>
      <c r="D882" s="32">
        <v>21</v>
      </c>
      <c r="E882" s="32">
        <v>64</v>
      </c>
      <c r="F882" s="32">
        <v>49</v>
      </c>
      <c r="G882" s="32">
        <v>0</v>
      </c>
      <c r="H882" s="32">
        <v>0</v>
      </c>
      <c r="I882" s="32">
        <v>134</v>
      </c>
    </row>
    <row r="883" spans="2:9">
      <c r="B883" s="25" t="s">
        <v>416</v>
      </c>
      <c r="C883" s="31">
        <v>0</v>
      </c>
      <c r="D883" s="32">
        <v>23</v>
      </c>
      <c r="E883" s="32">
        <v>70</v>
      </c>
      <c r="F883" s="32">
        <v>46</v>
      </c>
      <c r="G883" s="32">
        <v>0</v>
      </c>
      <c r="H883" s="32">
        <v>0</v>
      </c>
      <c r="I883" s="32">
        <v>139</v>
      </c>
    </row>
    <row r="884" spans="2:9">
      <c r="B884" s="25" t="s">
        <v>417</v>
      </c>
      <c r="C884" s="31">
        <v>0</v>
      </c>
      <c r="D884" s="32">
        <v>21</v>
      </c>
      <c r="E884" s="32">
        <v>58</v>
      </c>
      <c r="F884" s="32">
        <v>45</v>
      </c>
      <c r="G884" s="32">
        <v>0</v>
      </c>
      <c r="H884" s="32">
        <v>0</v>
      </c>
      <c r="I884" s="32">
        <v>124</v>
      </c>
    </row>
    <row r="885" spans="2:9">
      <c r="B885" s="25" t="s">
        <v>418</v>
      </c>
      <c r="C885" s="31">
        <v>0</v>
      </c>
      <c r="D885" s="32">
        <v>16</v>
      </c>
      <c r="E885" s="32">
        <v>38</v>
      </c>
      <c r="F885" s="32">
        <v>28</v>
      </c>
      <c r="G885" s="32">
        <v>0</v>
      </c>
      <c r="H885" s="32">
        <v>0</v>
      </c>
      <c r="I885" s="32">
        <v>82</v>
      </c>
    </row>
    <row r="886" spans="2:9">
      <c r="B886" s="25" t="s">
        <v>419</v>
      </c>
      <c r="C886" s="31">
        <v>0</v>
      </c>
      <c r="D886" s="32">
        <v>14</v>
      </c>
      <c r="E886" s="32">
        <v>49</v>
      </c>
      <c r="F886" s="32">
        <v>24</v>
      </c>
      <c r="G886" s="32">
        <v>0</v>
      </c>
      <c r="H886" s="32">
        <v>0</v>
      </c>
      <c r="I886" s="32">
        <v>87</v>
      </c>
    </row>
    <row r="887" spans="2:9">
      <c r="B887" s="25" t="s">
        <v>420</v>
      </c>
      <c r="C887" s="31">
        <v>0</v>
      </c>
      <c r="D887" s="32">
        <v>22</v>
      </c>
      <c r="E887" s="32">
        <v>54</v>
      </c>
      <c r="F887" s="32">
        <v>38</v>
      </c>
      <c r="G887" s="32">
        <v>0</v>
      </c>
      <c r="H887" s="32">
        <v>0</v>
      </c>
      <c r="I887" s="32">
        <v>114</v>
      </c>
    </row>
    <row r="888" spans="2:9">
      <c r="B888" s="25" t="s">
        <v>421</v>
      </c>
      <c r="C888" s="31">
        <v>0</v>
      </c>
      <c r="D888" s="32">
        <v>8</v>
      </c>
      <c r="E888" s="32">
        <v>30</v>
      </c>
      <c r="F888" s="32">
        <v>32</v>
      </c>
      <c r="G888" s="32">
        <v>0</v>
      </c>
      <c r="H888" s="32">
        <v>0</v>
      </c>
      <c r="I888" s="32">
        <v>70</v>
      </c>
    </row>
    <row r="889" spans="2:9">
      <c r="B889" s="25" t="s">
        <v>422</v>
      </c>
      <c r="C889" s="31">
        <v>0</v>
      </c>
      <c r="D889" s="32">
        <v>13</v>
      </c>
      <c r="E889" s="32">
        <v>75</v>
      </c>
      <c r="F889" s="32">
        <v>90</v>
      </c>
      <c r="G889" s="32">
        <v>0</v>
      </c>
      <c r="H889" s="32">
        <v>0</v>
      </c>
      <c r="I889" s="32">
        <v>178</v>
      </c>
    </row>
    <row r="890" spans="2:9">
      <c r="B890" s="25" t="s">
        <v>423</v>
      </c>
      <c r="C890" s="31">
        <v>0</v>
      </c>
      <c r="D890" s="32">
        <v>18</v>
      </c>
      <c r="E890" s="32">
        <v>78</v>
      </c>
      <c r="F890" s="32">
        <v>117</v>
      </c>
      <c r="G890" s="32">
        <v>0</v>
      </c>
      <c r="H890" s="32">
        <v>0</v>
      </c>
      <c r="I890" s="32">
        <v>213</v>
      </c>
    </row>
    <row r="891" spans="2:9">
      <c r="B891" s="25" t="s">
        <v>424</v>
      </c>
      <c r="C891" s="31">
        <v>0</v>
      </c>
      <c r="D891" s="32">
        <v>16</v>
      </c>
      <c r="E891" s="32">
        <v>62</v>
      </c>
      <c r="F891" s="32">
        <v>80</v>
      </c>
      <c r="G891" s="32">
        <v>0</v>
      </c>
      <c r="H891" s="32">
        <v>0</v>
      </c>
      <c r="I891" s="32">
        <v>158</v>
      </c>
    </row>
    <row r="892" spans="2:9">
      <c r="B892" s="25" t="s">
        <v>425</v>
      </c>
      <c r="C892" s="31">
        <v>0</v>
      </c>
      <c r="D892" s="32">
        <v>19</v>
      </c>
      <c r="E892" s="32">
        <v>69</v>
      </c>
      <c r="F892" s="32">
        <v>97</v>
      </c>
      <c r="G892" s="32">
        <v>0</v>
      </c>
      <c r="H892" s="32">
        <v>0</v>
      </c>
      <c r="I892" s="32">
        <v>185</v>
      </c>
    </row>
    <row r="893" spans="2:9">
      <c r="B893" s="25" t="s">
        <v>426</v>
      </c>
      <c r="C893" s="31">
        <v>0</v>
      </c>
      <c r="D893" s="32">
        <v>18</v>
      </c>
      <c r="E893" s="32">
        <v>62</v>
      </c>
      <c r="F893" s="32">
        <v>91</v>
      </c>
      <c r="G893" s="32">
        <v>0</v>
      </c>
      <c r="H893" s="32">
        <v>0</v>
      </c>
      <c r="I893" s="32">
        <v>171</v>
      </c>
    </row>
    <row r="894" spans="2:9">
      <c r="B894" s="25" t="s">
        <v>427</v>
      </c>
      <c r="C894" s="31">
        <v>0</v>
      </c>
      <c r="D894" s="32">
        <v>18</v>
      </c>
      <c r="E894" s="32">
        <v>54</v>
      </c>
      <c r="F894" s="32">
        <v>88</v>
      </c>
      <c r="G894" s="32">
        <v>0</v>
      </c>
      <c r="H894" s="32">
        <v>0</v>
      </c>
      <c r="I894" s="32">
        <v>160</v>
      </c>
    </row>
    <row r="895" spans="2:9">
      <c r="B895" s="25" t="s">
        <v>428</v>
      </c>
      <c r="C895" s="31">
        <v>0</v>
      </c>
      <c r="D895" s="32">
        <v>19</v>
      </c>
      <c r="E895" s="32">
        <v>54</v>
      </c>
      <c r="F895" s="32">
        <v>97</v>
      </c>
      <c r="G895" s="32">
        <v>0</v>
      </c>
      <c r="H895" s="32">
        <v>0</v>
      </c>
      <c r="I895" s="32">
        <v>170</v>
      </c>
    </row>
    <row r="896" spans="2:9">
      <c r="B896" s="25" t="s">
        <v>429</v>
      </c>
      <c r="C896" s="31">
        <v>0</v>
      </c>
      <c r="D896" s="32">
        <v>14</v>
      </c>
      <c r="E896" s="32">
        <v>54</v>
      </c>
      <c r="F896" s="32">
        <v>89</v>
      </c>
      <c r="G896" s="32">
        <v>0</v>
      </c>
      <c r="H896" s="32">
        <v>0</v>
      </c>
      <c r="I896" s="32">
        <v>157</v>
      </c>
    </row>
    <row r="897" spans="2:9">
      <c r="B897" s="25" t="s">
        <v>430</v>
      </c>
      <c r="C897" s="31">
        <v>0</v>
      </c>
      <c r="D897" s="32">
        <v>24</v>
      </c>
      <c r="E897" s="32">
        <v>61</v>
      </c>
      <c r="F897" s="32">
        <v>114</v>
      </c>
      <c r="G897" s="32">
        <v>0</v>
      </c>
      <c r="H897" s="32">
        <v>0</v>
      </c>
      <c r="I897" s="32">
        <v>199</v>
      </c>
    </row>
    <row r="898" spans="2:9">
      <c r="B898" s="25" t="s">
        <v>431</v>
      </c>
      <c r="C898" s="31">
        <v>0</v>
      </c>
      <c r="D898" s="32">
        <v>20</v>
      </c>
      <c r="E898" s="32">
        <v>58</v>
      </c>
      <c r="F898" s="32">
        <v>79</v>
      </c>
      <c r="G898" s="32">
        <v>0</v>
      </c>
      <c r="H898" s="32">
        <v>0</v>
      </c>
      <c r="I898" s="32">
        <v>157</v>
      </c>
    </row>
    <row r="899" spans="2:9">
      <c r="B899" s="25" t="s">
        <v>432</v>
      </c>
      <c r="C899" s="31">
        <v>0</v>
      </c>
      <c r="D899" s="32">
        <v>19</v>
      </c>
      <c r="E899" s="32">
        <v>57</v>
      </c>
      <c r="F899" s="32">
        <v>86</v>
      </c>
      <c r="G899" s="32">
        <v>0</v>
      </c>
      <c r="H899" s="32">
        <v>0</v>
      </c>
      <c r="I899" s="32">
        <v>162</v>
      </c>
    </row>
    <row r="900" spans="2:9">
      <c r="B900" s="25" t="s">
        <v>433</v>
      </c>
      <c r="C900" s="31">
        <v>0</v>
      </c>
      <c r="D900" s="32">
        <v>16</v>
      </c>
      <c r="E900" s="32">
        <v>63</v>
      </c>
      <c r="F900" s="32">
        <v>86</v>
      </c>
      <c r="G900" s="32">
        <v>0</v>
      </c>
      <c r="H900" s="32">
        <v>0</v>
      </c>
      <c r="I900" s="32">
        <v>165</v>
      </c>
    </row>
    <row r="901" spans="2:9">
      <c r="B901" s="25" t="s">
        <v>434</v>
      </c>
      <c r="C901" s="31">
        <v>0</v>
      </c>
      <c r="D901" s="32">
        <f>$D$222</f>
        <v>14</v>
      </c>
      <c r="E901" s="32">
        <f>$E$222</f>
        <v>80</v>
      </c>
      <c r="F901" s="32">
        <f>$F$222</f>
        <v>133</v>
      </c>
      <c r="G901" s="32">
        <v>0</v>
      </c>
      <c r="H901" s="32">
        <v>0</v>
      </c>
      <c r="I901" s="32">
        <f>$G$222</f>
        <v>25</v>
      </c>
    </row>
    <row r="902" spans="2:9">
      <c r="B902" s="25" t="s">
        <v>435</v>
      </c>
      <c r="C902" s="31">
        <v>0</v>
      </c>
      <c r="D902" s="32">
        <v>16</v>
      </c>
      <c r="E902" s="32">
        <v>65</v>
      </c>
      <c r="F902" s="32">
        <v>99</v>
      </c>
      <c r="G902" s="32">
        <v>0</v>
      </c>
      <c r="H902" s="32">
        <v>0</v>
      </c>
      <c r="I902" s="32">
        <v>180</v>
      </c>
    </row>
    <row r="903" spans="2:9">
      <c r="B903" s="25" t="s">
        <v>436</v>
      </c>
      <c r="C903" s="31">
        <v>0</v>
      </c>
      <c r="D903" s="32">
        <v>13</v>
      </c>
      <c r="E903" s="32">
        <v>55</v>
      </c>
      <c r="F903" s="32">
        <v>114</v>
      </c>
      <c r="G903" s="32">
        <v>0</v>
      </c>
      <c r="H903" s="32">
        <v>0</v>
      </c>
      <c r="I903" s="32">
        <v>182</v>
      </c>
    </row>
    <row r="904" spans="2:9">
      <c r="B904" s="25" t="s">
        <v>437</v>
      </c>
      <c r="C904" s="31">
        <v>0</v>
      </c>
      <c r="D904" s="32">
        <v>13</v>
      </c>
      <c r="E904" s="32">
        <v>55</v>
      </c>
      <c r="F904" s="32">
        <v>114</v>
      </c>
      <c r="G904" s="32">
        <v>0</v>
      </c>
      <c r="H904" s="32">
        <v>0</v>
      </c>
      <c r="I904" s="32">
        <v>182</v>
      </c>
    </row>
    <row r="905" spans="2:9">
      <c r="B905" s="25" t="s">
        <v>438</v>
      </c>
      <c r="C905" s="31">
        <v>0</v>
      </c>
      <c r="D905" s="32">
        <v>19</v>
      </c>
      <c r="E905" s="32">
        <v>63</v>
      </c>
      <c r="F905" s="32">
        <v>86</v>
      </c>
      <c r="G905" s="32">
        <v>0</v>
      </c>
      <c r="H905" s="32">
        <v>0</v>
      </c>
      <c r="I905" s="32">
        <v>168</v>
      </c>
    </row>
    <row r="906" spans="2:9">
      <c r="B906" s="25" t="s">
        <v>439</v>
      </c>
      <c r="C906" s="31">
        <v>0</v>
      </c>
      <c r="D906" s="32">
        <v>19</v>
      </c>
      <c r="E906" s="32">
        <v>66</v>
      </c>
      <c r="F906" s="32">
        <v>77</v>
      </c>
      <c r="G906" s="32">
        <v>0</v>
      </c>
      <c r="H906" s="32">
        <v>0</v>
      </c>
      <c r="I906" s="32">
        <v>162</v>
      </c>
    </row>
    <row r="907" spans="2:9">
      <c r="B907" s="25" t="s">
        <v>440</v>
      </c>
      <c r="C907" s="31">
        <v>0</v>
      </c>
      <c r="D907" s="32">
        <v>23</v>
      </c>
      <c r="E907" s="32">
        <v>88</v>
      </c>
      <c r="F907" s="32">
        <v>85</v>
      </c>
      <c r="G907" s="32">
        <v>0</v>
      </c>
      <c r="H907" s="32">
        <v>0</v>
      </c>
      <c r="I907" s="32">
        <v>196</v>
      </c>
    </row>
    <row r="908" spans="2:9">
      <c r="B908" s="25" t="s">
        <v>441</v>
      </c>
      <c r="C908" s="31">
        <v>0</v>
      </c>
      <c r="D908" s="32">
        <v>20</v>
      </c>
      <c r="E908" s="32">
        <v>95</v>
      </c>
      <c r="F908" s="32">
        <v>87</v>
      </c>
      <c r="G908" s="32">
        <v>0</v>
      </c>
      <c r="H908" s="32">
        <v>0</v>
      </c>
      <c r="I908" s="32">
        <v>202</v>
      </c>
    </row>
    <row r="909" spans="2:9">
      <c r="B909" s="25" t="s">
        <v>442</v>
      </c>
      <c r="C909" s="31">
        <v>0</v>
      </c>
      <c r="D909" s="32">
        <v>30</v>
      </c>
      <c r="E909" s="32">
        <v>83</v>
      </c>
      <c r="F909" s="32">
        <v>77</v>
      </c>
      <c r="G909" s="32">
        <v>0</v>
      </c>
      <c r="H909" s="32">
        <v>0</v>
      </c>
      <c r="I909" s="32">
        <v>190</v>
      </c>
    </row>
    <row r="910" spans="2:9">
      <c r="B910" s="25" t="s">
        <v>443</v>
      </c>
      <c r="C910" s="31">
        <v>0</v>
      </c>
      <c r="D910" s="32">
        <v>21</v>
      </c>
      <c r="E910" s="32">
        <v>82</v>
      </c>
      <c r="F910" s="32">
        <v>85</v>
      </c>
      <c r="G910" s="32">
        <v>0</v>
      </c>
      <c r="H910" s="32">
        <v>0</v>
      </c>
      <c r="I910" s="32">
        <v>188</v>
      </c>
    </row>
    <row r="911" spans="2:9">
      <c r="B911" s="25" t="s">
        <v>444</v>
      </c>
      <c r="C911" s="31">
        <v>0</v>
      </c>
      <c r="D911" s="32">
        <v>28</v>
      </c>
      <c r="E911" s="32">
        <v>67</v>
      </c>
      <c r="F911" s="32">
        <v>71</v>
      </c>
      <c r="G911" s="32">
        <v>0</v>
      </c>
      <c r="H911" s="32">
        <v>0</v>
      </c>
      <c r="I911" s="32">
        <v>166</v>
      </c>
    </row>
    <row r="912" spans="2:9">
      <c r="B912" s="25" t="s">
        <v>445</v>
      </c>
      <c r="C912" s="31">
        <v>0</v>
      </c>
      <c r="D912" s="32">
        <v>19</v>
      </c>
      <c r="E912" s="32">
        <v>74</v>
      </c>
      <c r="F912" s="32">
        <v>86</v>
      </c>
      <c r="G912" s="32">
        <v>0</v>
      </c>
      <c r="H912" s="32">
        <v>0</v>
      </c>
      <c r="I912" s="32">
        <v>179</v>
      </c>
    </row>
    <row r="913" spans="2:9">
      <c r="B913" s="25" t="s">
        <v>446</v>
      </c>
      <c r="C913" s="31">
        <v>0</v>
      </c>
      <c r="D913" s="32">
        <v>4</v>
      </c>
      <c r="E913" s="32">
        <v>72</v>
      </c>
      <c r="F913" s="32">
        <v>91</v>
      </c>
      <c r="G913" s="32">
        <v>0</v>
      </c>
      <c r="H913" s="32">
        <v>0</v>
      </c>
      <c r="I913" s="32">
        <v>167</v>
      </c>
    </row>
    <row r="914" spans="2:9">
      <c r="B914" s="25" t="s">
        <v>447</v>
      </c>
      <c r="C914" s="31">
        <v>0</v>
      </c>
      <c r="D914" s="32">
        <v>18</v>
      </c>
      <c r="E914" s="32">
        <v>61</v>
      </c>
      <c r="F914" s="32">
        <v>88</v>
      </c>
      <c r="G914" s="32">
        <v>0</v>
      </c>
      <c r="H914" s="32">
        <v>0</v>
      </c>
      <c r="I914" s="32">
        <v>167</v>
      </c>
    </row>
    <row r="915" spans="2:9">
      <c r="B915" s="25" t="s">
        <v>448</v>
      </c>
      <c r="C915" s="31">
        <v>0</v>
      </c>
      <c r="D915" s="32">
        <v>18</v>
      </c>
      <c r="E915" s="32">
        <v>66</v>
      </c>
      <c r="F915" s="32">
        <v>83</v>
      </c>
      <c r="G915" s="32">
        <v>0</v>
      </c>
      <c r="H915" s="32">
        <v>0</v>
      </c>
      <c r="I915" s="32">
        <v>167</v>
      </c>
    </row>
    <row r="916" spans="2:9">
      <c r="B916" s="25" t="s">
        <v>449</v>
      </c>
      <c r="C916" s="31">
        <v>0</v>
      </c>
      <c r="D916" s="32">
        <v>4</v>
      </c>
      <c r="E916" s="32">
        <v>76</v>
      </c>
      <c r="F916" s="32">
        <v>80</v>
      </c>
      <c r="G916" s="32">
        <v>0</v>
      </c>
      <c r="H916" s="32">
        <v>0</v>
      </c>
      <c r="I916" s="32">
        <v>160</v>
      </c>
    </row>
    <row r="917" spans="2:9">
      <c r="B917" s="25" t="s">
        <v>450</v>
      </c>
      <c r="C917" s="31">
        <v>0</v>
      </c>
      <c r="D917" s="32">
        <v>13</v>
      </c>
      <c r="E917" s="32">
        <v>70</v>
      </c>
      <c r="F917" s="32">
        <v>56</v>
      </c>
      <c r="G917" s="32">
        <v>0</v>
      </c>
      <c r="H917" s="32">
        <v>0</v>
      </c>
      <c r="I917" s="32">
        <v>139</v>
      </c>
    </row>
    <row r="918" spans="2:9">
      <c r="B918" s="25" t="s">
        <v>451</v>
      </c>
      <c r="C918" s="31">
        <v>0</v>
      </c>
      <c r="D918" s="32">
        <v>11</v>
      </c>
      <c r="E918" s="32">
        <v>65</v>
      </c>
      <c r="F918" s="32">
        <v>110</v>
      </c>
      <c r="G918" s="32">
        <v>0</v>
      </c>
      <c r="H918" s="32">
        <v>0</v>
      </c>
      <c r="I918" s="32">
        <v>186</v>
      </c>
    </row>
    <row r="919" spans="2:9">
      <c r="B919" s="25" t="s">
        <v>452</v>
      </c>
      <c r="C919" s="31">
        <v>0</v>
      </c>
      <c r="D919" s="32">
        <v>18</v>
      </c>
      <c r="E919" s="32">
        <v>65</v>
      </c>
      <c r="F919" s="32">
        <v>96</v>
      </c>
      <c r="G919" s="32">
        <v>0</v>
      </c>
      <c r="H919" s="32">
        <v>0</v>
      </c>
      <c r="I919" s="32">
        <v>179</v>
      </c>
    </row>
    <row r="920" spans="2:9">
      <c r="B920" s="25" t="s">
        <v>453</v>
      </c>
      <c r="C920" s="31">
        <v>0</v>
      </c>
      <c r="D920" s="32">
        <v>17</v>
      </c>
      <c r="E920" s="32">
        <v>60</v>
      </c>
      <c r="F920" s="32">
        <v>76</v>
      </c>
      <c r="G920" s="32">
        <v>0</v>
      </c>
      <c r="H920" s="32">
        <v>0</v>
      </c>
      <c r="I920" s="32">
        <v>153</v>
      </c>
    </row>
    <row r="921" spans="2:9" ht="12.75" customHeight="1">
      <c r="B921" s="25" t="s">
        <v>454</v>
      </c>
      <c r="C921" s="31">
        <v>0</v>
      </c>
      <c r="D921" s="32">
        <v>13</v>
      </c>
      <c r="E921" s="32">
        <v>58</v>
      </c>
      <c r="F921" s="32">
        <v>90</v>
      </c>
      <c r="G921" s="32">
        <v>0</v>
      </c>
      <c r="H921" s="32">
        <v>0</v>
      </c>
      <c r="I921" s="32">
        <v>161</v>
      </c>
    </row>
    <row r="922" spans="2:9" ht="12.75" customHeight="1">
      <c r="B922" s="25" t="s">
        <v>455</v>
      </c>
      <c r="C922" s="31">
        <v>0</v>
      </c>
      <c r="D922" s="32">
        <v>10</v>
      </c>
      <c r="E922" s="32">
        <v>67</v>
      </c>
      <c r="F922" s="32">
        <v>71</v>
      </c>
      <c r="G922" s="32">
        <v>0</v>
      </c>
      <c r="H922" s="32">
        <v>0</v>
      </c>
      <c r="I922" s="32">
        <v>148</v>
      </c>
    </row>
    <row r="923" spans="2:9" ht="12.75" customHeight="1">
      <c r="B923" s="25" t="s">
        <v>456</v>
      </c>
      <c r="C923" s="31">
        <v>0</v>
      </c>
      <c r="D923" s="32">
        <v>10</v>
      </c>
      <c r="E923" s="32">
        <v>82</v>
      </c>
      <c r="F923" s="32">
        <v>67</v>
      </c>
      <c r="G923" s="32">
        <v>0</v>
      </c>
      <c r="H923" s="32">
        <v>0</v>
      </c>
      <c r="I923" s="32">
        <v>159</v>
      </c>
    </row>
    <row r="924" spans="2:9" ht="12.75" customHeight="1">
      <c r="B924" s="25" t="s">
        <v>457</v>
      </c>
      <c r="C924" s="31">
        <v>0</v>
      </c>
      <c r="D924" s="32">
        <v>12</v>
      </c>
      <c r="E924" s="32">
        <v>84</v>
      </c>
      <c r="F924" s="32">
        <v>96</v>
      </c>
      <c r="G924" s="32">
        <v>0</v>
      </c>
      <c r="H924" s="32">
        <v>0</v>
      </c>
      <c r="I924" s="32">
        <v>192</v>
      </c>
    </row>
    <row r="925" spans="2:9" ht="12.75" customHeight="1">
      <c r="B925" s="25" t="s">
        <v>458</v>
      </c>
      <c r="C925" s="31">
        <v>0</v>
      </c>
      <c r="D925" s="32">
        <v>8</v>
      </c>
      <c r="E925" s="32">
        <v>78</v>
      </c>
      <c r="F925" s="32">
        <v>88</v>
      </c>
      <c r="G925" s="32">
        <v>0</v>
      </c>
      <c r="H925" s="32">
        <v>0</v>
      </c>
      <c r="I925" s="32">
        <v>174</v>
      </c>
    </row>
    <row r="926" spans="2:9" ht="12.75" customHeight="1">
      <c r="B926" s="25" t="s">
        <v>459</v>
      </c>
      <c r="C926" s="31">
        <v>0</v>
      </c>
      <c r="D926" s="32">
        <v>22</v>
      </c>
      <c r="E926" s="32">
        <v>73</v>
      </c>
      <c r="F926" s="32">
        <v>95</v>
      </c>
      <c r="G926" s="32">
        <v>0</v>
      </c>
      <c r="H926" s="32">
        <v>0</v>
      </c>
      <c r="I926" s="32">
        <v>190</v>
      </c>
    </row>
    <row r="927" spans="2:9" ht="12.75" customHeight="1">
      <c r="B927" s="25" t="s">
        <v>460</v>
      </c>
      <c r="C927" s="31">
        <v>0</v>
      </c>
      <c r="D927" s="32">
        <v>21</v>
      </c>
      <c r="E927" s="32">
        <v>62</v>
      </c>
      <c r="F927" s="32">
        <v>100</v>
      </c>
      <c r="G927" s="32">
        <v>0</v>
      </c>
      <c r="H927" s="32">
        <v>0</v>
      </c>
      <c r="I927" s="32">
        <v>183</v>
      </c>
    </row>
    <row r="928" spans="2:9" ht="12.75" customHeight="1">
      <c r="B928" s="25" t="s">
        <v>461</v>
      </c>
      <c r="C928" s="31">
        <v>0</v>
      </c>
      <c r="D928" s="32">
        <v>16</v>
      </c>
      <c r="E928" s="32">
        <v>53</v>
      </c>
      <c r="F928" s="32">
        <v>109</v>
      </c>
      <c r="G928" s="32">
        <v>0</v>
      </c>
      <c r="H928" s="32">
        <v>0</v>
      </c>
      <c r="I928" s="32">
        <v>178</v>
      </c>
    </row>
    <row r="929" spans="2:9" ht="12.75" customHeight="1">
      <c r="B929" s="25" t="s">
        <v>462</v>
      </c>
      <c r="C929" s="31">
        <v>0</v>
      </c>
      <c r="D929" s="32">
        <v>18</v>
      </c>
      <c r="E929" s="32">
        <v>66</v>
      </c>
      <c r="F929" s="32">
        <v>108</v>
      </c>
      <c r="G929" s="32">
        <v>0</v>
      </c>
      <c r="H929" s="32">
        <v>0</v>
      </c>
      <c r="I929" s="32">
        <v>192</v>
      </c>
    </row>
    <row r="930" spans="2:9" ht="12.75" customHeight="1">
      <c r="B930" s="25" t="s">
        <v>463</v>
      </c>
      <c r="C930" s="31">
        <v>0</v>
      </c>
      <c r="D930" s="32">
        <v>18</v>
      </c>
      <c r="E930" s="32">
        <v>82</v>
      </c>
      <c r="F930" s="32">
        <v>94</v>
      </c>
      <c r="G930" s="32">
        <v>0</v>
      </c>
      <c r="H930" s="32">
        <v>0</v>
      </c>
      <c r="I930" s="32">
        <v>194</v>
      </c>
    </row>
    <row r="931" spans="2:9" ht="12.75" customHeight="1">
      <c r="B931" s="25" t="s">
        <v>464</v>
      </c>
      <c r="C931" s="31">
        <v>0</v>
      </c>
      <c r="D931" s="32">
        <v>20</v>
      </c>
      <c r="E931" s="32">
        <v>79</v>
      </c>
      <c r="F931" s="32">
        <v>85</v>
      </c>
      <c r="G931" s="32">
        <v>0</v>
      </c>
      <c r="H931" s="32">
        <v>0</v>
      </c>
      <c r="I931" s="32">
        <v>184</v>
      </c>
    </row>
    <row r="932" spans="2:9" ht="12.75" customHeight="1">
      <c r="B932" s="25" t="s">
        <v>465</v>
      </c>
      <c r="C932" s="31">
        <v>0</v>
      </c>
      <c r="D932" s="32">
        <v>18</v>
      </c>
      <c r="E932" s="32">
        <v>66</v>
      </c>
      <c r="F932" s="32">
        <v>87</v>
      </c>
      <c r="G932" s="32">
        <v>0</v>
      </c>
      <c r="H932" s="32">
        <v>0</v>
      </c>
      <c r="I932" s="32">
        <v>171</v>
      </c>
    </row>
    <row r="933" spans="2:9" ht="12.75" customHeight="1">
      <c r="B933" s="25" t="s">
        <v>466</v>
      </c>
      <c r="C933" s="31">
        <v>0</v>
      </c>
      <c r="D933" s="32">
        <v>24</v>
      </c>
      <c r="E933" s="32">
        <v>59</v>
      </c>
      <c r="F933" s="32">
        <v>85</v>
      </c>
      <c r="G933" s="32">
        <v>0</v>
      </c>
      <c r="H933" s="32">
        <v>0</v>
      </c>
      <c r="I933" s="32">
        <v>168</v>
      </c>
    </row>
    <row r="934" spans="2:9" ht="12.75" customHeight="1">
      <c r="B934" s="25" t="s">
        <v>467</v>
      </c>
      <c r="C934" s="31">
        <v>0</v>
      </c>
      <c r="D934" s="32">
        <v>23</v>
      </c>
      <c r="E934" s="32">
        <v>74</v>
      </c>
      <c r="F934" s="32">
        <v>92</v>
      </c>
      <c r="G934" s="32">
        <v>0</v>
      </c>
      <c r="H934" s="32">
        <v>0</v>
      </c>
      <c r="I934" s="32">
        <v>189</v>
      </c>
    </row>
    <row r="935" spans="2:9" ht="12.75" customHeight="1">
      <c r="B935" s="25" t="s">
        <v>468</v>
      </c>
      <c r="C935" s="31">
        <v>0</v>
      </c>
      <c r="D935" s="32">
        <v>17</v>
      </c>
      <c r="E935" s="32">
        <v>62</v>
      </c>
      <c r="F935" s="32">
        <v>94</v>
      </c>
      <c r="G935" s="32">
        <v>0</v>
      </c>
      <c r="H935" s="32">
        <v>0</v>
      </c>
      <c r="I935" s="32">
        <v>173</v>
      </c>
    </row>
    <row r="936" spans="2:9" ht="12.75" customHeight="1">
      <c r="B936" s="25" t="s">
        <v>469</v>
      </c>
      <c r="C936" s="31">
        <v>0</v>
      </c>
      <c r="D936" s="32">
        <v>14</v>
      </c>
      <c r="E936" s="32">
        <v>87</v>
      </c>
      <c r="F936" s="32">
        <v>115</v>
      </c>
      <c r="G936" s="32">
        <v>0</v>
      </c>
      <c r="H936" s="32">
        <v>0</v>
      </c>
      <c r="I936" s="32">
        <v>216</v>
      </c>
    </row>
    <row r="937" spans="2:9" ht="12.75" customHeight="1">
      <c r="B937" s="25" t="s">
        <v>470</v>
      </c>
      <c r="C937" s="31">
        <v>0</v>
      </c>
      <c r="D937" s="32">
        <v>24</v>
      </c>
      <c r="E937" s="32">
        <v>66</v>
      </c>
      <c r="F937" s="32">
        <v>85</v>
      </c>
      <c r="G937" s="32">
        <v>0</v>
      </c>
      <c r="H937" s="32">
        <v>0</v>
      </c>
      <c r="I937" s="32">
        <v>175</v>
      </c>
    </row>
    <row r="938" spans="2:9" ht="12.75" customHeight="1">
      <c r="B938" s="25" t="s">
        <v>471</v>
      </c>
      <c r="C938" s="31">
        <v>0</v>
      </c>
      <c r="D938" s="32">
        <v>14</v>
      </c>
      <c r="E938" s="32">
        <v>69</v>
      </c>
      <c r="F938" s="32">
        <v>102</v>
      </c>
      <c r="G938" s="32">
        <v>0</v>
      </c>
      <c r="H938" s="32">
        <v>0</v>
      </c>
      <c r="I938" s="32">
        <v>185</v>
      </c>
    </row>
    <row r="939" spans="2:9" ht="12.75" customHeight="1">
      <c r="B939" s="25" t="s">
        <v>472</v>
      </c>
      <c r="C939" s="31">
        <v>0</v>
      </c>
      <c r="D939" s="32">
        <v>17</v>
      </c>
      <c r="E939" s="32">
        <v>79</v>
      </c>
      <c r="F939" s="32">
        <v>84</v>
      </c>
      <c r="G939" s="32">
        <v>0</v>
      </c>
      <c r="H939" s="32">
        <v>0</v>
      </c>
      <c r="I939" s="32">
        <v>180</v>
      </c>
    </row>
    <row r="940" spans="2:9" ht="12.75" customHeight="1">
      <c r="B940" s="25" t="s">
        <v>473</v>
      </c>
      <c r="C940" s="31">
        <v>0</v>
      </c>
      <c r="D940" s="32">
        <v>18</v>
      </c>
      <c r="E940" s="32">
        <v>99</v>
      </c>
      <c r="F940" s="32">
        <v>105</v>
      </c>
      <c r="G940" s="32">
        <v>0</v>
      </c>
      <c r="H940" s="32">
        <v>0</v>
      </c>
      <c r="I940" s="32">
        <v>222</v>
      </c>
    </row>
    <row r="941" spans="2:9" ht="12.75" customHeight="1">
      <c r="B941" s="25" t="s">
        <v>474</v>
      </c>
      <c r="C941" s="31">
        <v>0</v>
      </c>
      <c r="D941" s="32">
        <v>24</v>
      </c>
      <c r="E941" s="32">
        <v>91</v>
      </c>
      <c r="F941" s="32">
        <v>92</v>
      </c>
      <c r="G941" s="32">
        <v>0</v>
      </c>
      <c r="H941" s="32">
        <v>0</v>
      </c>
      <c r="I941" s="32">
        <v>207</v>
      </c>
    </row>
    <row r="942" spans="2:9" ht="12.75" customHeight="1">
      <c r="B942" s="25" t="s">
        <v>475</v>
      </c>
      <c r="C942" s="31">
        <v>0</v>
      </c>
      <c r="D942" s="32">
        <v>25</v>
      </c>
      <c r="E942" s="32">
        <v>64</v>
      </c>
      <c r="F942" s="32">
        <v>94</v>
      </c>
      <c r="G942" s="32">
        <v>0</v>
      </c>
      <c r="H942" s="32">
        <v>0</v>
      </c>
      <c r="I942" s="32">
        <v>183</v>
      </c>
    </row>
    <row r="943" spans="2:9" ht="12.75" customHeight="1">
      <c r="B943" s="25" t="s">
        <v>476</v>
      </c>
      <c r="C943" s="31">
        <v>0</v>
      </c>
      <c r="D943" s="32">
        <v>15</v>
      </c>
      <c r="E943" s="32">
        <v>90</v>
      </c>
      <c r="F943" s="32">
        <v>104</v>
      </c>
      <c r="G943" s="32">
        <v>0</v>
      </c>
      <c r="H943" s="32">
        <v>0</v>
      </c>
      <c r="I943" s="32">
        <v>209</v>
      </c>
    </row>
    <row r="944" spans="2:9" ht="12.75" customHeight="1">
      <c r="B944" s="25" t="s">
        <v>477</v>
      </c>
      <c r="C944" s="31">
        <v>0</v>
      </c>
      <c r="D944" s="32">
        <v>8</v>
      </c>
      <c r="E944" s="32">
        <v>51</v>
      </c>
      <c r="F944" s="32">
        <v>86</v>
      </c>
      <c r="G944" s="32">
        <v>0</v>
      </c>
      <c r="H944" s="32">
        <v>0</v>
      </c>
      <c r="I944" s="32">
        <v>145</v>
      </c>
    </row>
    <row r="945" spans="2:9" ht="12.75" customHeight="1">
      <c r="B945" s="25" t="s">
        <v>478</v>
      </c>
      <c r="C945" s="31">
        <v>0</v>
      </c>
      <c r="D945" s="32">
        <v>16</v>
      </c>
      <c r="E945" s="32">
        <v>90</v>
      </c>
      <c r="F945" s="32">
        <v>95</v>
      </c>
      <c r="G945" s="32">
        <v>0</v>
      </c>
      <c r="H945" s="32">
        <v>0</v>
      </c>
      <c r="I945" s="32">
        <v>201</v>
      </c>
    </row>
    <row r="946" spans="2:9" ht="12.75" customHeight="1">
      <c r="B946" s="25" t="s">
        <v>479</v>
      </c>
      <c r="C946" s="31">
        <v>0</v>
      </c>
      <c r="D946" s="32">
        <v>20</v>
      </c>
      <c r="E946" s="32">
        <v>76</v>
      </c>
      <c r="F946" s="32">
        <v>117</v>
      </c>
      <c r="G946" s="32">
        <v>0</v>
      </c>
      <c r="H946" s="32">
        <v>0</v>
      </c>
      <c r="I946" s="32">
        <v>213</v>
      </c>
    </row>
    <row r="947" spans="2:9" ht="12.75" customHeight="1">
      <c r="B947" s="25" t="s">
        <v>480</v>
      </c>
      <c r="C947" s="31">
        <v>0</v>
      </c>
      <c r="D947" s="32">
        <v>27</v>
      </c>
      <c r="E947" s="32">
        <v>77</v>
      </c>
      <c r="F947" s="32">
        <v>97</v>
      </c>
      <c r="G947" s="32">
        <v>0</v>
      </c>
      <c r="H947" s="32">
        <v>0</v>
      </c>
      <c r="I947" s="32">
        <v>201</v>
      </c>
    </row>
    <row r="948" spans="2:9" ht="12.75" customHeight="1">
      <c r="B948" s="25" t="s">
        <v>481</v>
      </c>
      <c r="C948" s="31">
        <v>0</v>
      </c>
      <c r="D948" s="32">
        <v>21</v>
      </c>
      <c r="E948" s="32">
        <v>68</v>
      </c>
      <c r="F948" s="32">
        <v>123</v>
      </c>
      <c r="G948" s="32">
        <v>0</v>
      </c>
      <c r="H948" s="32">
        <v>0</v>
      </c>
      <c r="I948" s="32">
        <v>212</v>
      </c>
    </row>
    <row r="949" spans="2:9" ht="12.75" customHeight="1">
      <c r="B949" s="25" t="s">
        <v>482</v>
      </c>
      <c r="C949" s="31">
        <v>0</v>
      </c>
      <c r="D949" s="32">
        <v>14</v>
      </c>
      <c r="E949" s="32">
        <v>45</v>
      </c>
      <c r="F949" s="32">
        <v>86</v>
      </c>
      <c r="G949" s="32">
        <v>0</v>
      </c>
      <c r="H949" s="32">
        <v>0</v>
      </c>
      <c r="I949" s="32">
        <v>145</v>
      </c>
    </row>
    <row r="950" spans="2:9" ht="12.75" customHeight="1">
      <c r="B950" s="25" t="s">
        <v>483</v>
      </c>
      <c r="C950" s="31">
        <v>0</v>
      </c>
      <c r="D950" s="32">
        <v>20</v>
      </c>
      <c r="E950" s="32">
        <v>83</v>
      </c>
      <c r="F950" s="32">
        <v>89</v>
      </c>
      <c r="G950" s="32">
        <v>0</v>
      </c>
      <c r="H950" s="32">
        <v>0</v>
      </c>
      <c r="I950" s="32">
        <v>192</v>
      </c>
    </row>
    <row r="951" spans="2:9" ht="12.75" customHeight="1">
      <c r="B951" s="25" t="s">
        <v>484</v>
      </c>
      <c r="C951" s="31">
        <v>0</v>
      </c>
      <c r="D951" s="32">
        <v>18</v>
      </c>
      <c r="E951" s="32">
        <v>85</v>
      </c>
      <c r="F951" s="32">
        <v>86</v>
      </c>
      <c r="G951" s="32">
        <v>0</v>
      </c>
      <c r="H951" s="32">
        <v>0</v>
      </c>
      <c r="I951" s="32">
        <v>189</v>
      </c>
    </row>
    <row r="952" spans="2:9" ht="12.75" customHeight="1">
      <c r="B952" s="25" t="s">
        <v>485</v>
      </c>
      <c r="C952" s="31">
        <v>0</v>
      </c>
      <c r="D952" s="32">
        <v>17</v>
      </c>
      <c r="E952" s="32">
        <v>85</v>
      </c>
      <c r="F952" s="32">
        <v>92</v>
      </c>
      <c r="G952" s="32">
        <v>0</v>
      </c>
      <c r="H952" s="32">
        <v>0</v>
      </c>
      <c r="I952" s="32">
        <v>194</v>
      </c>
    </row>
    <row r="953" spans="2:9" ht="12.75" customHeight="1">
      <c r="B953" s="25" t="s">
        <v>486</v>
      </c>
      <c r="C953" s="31">
        <v>0</v>
      </c>
      <c r="D953" s="32">
        <v>26</v>
      </c>
      <c r="E953" s="32">
        <v>102</v>
      </c>
      <c r="F953" s="32">
        <v>116</v>
      </c>
      <c r="G953" s="32">
        <v>0</v>
      </c>
      <c r="H953" s="32">
        <v>0</v>
      </c>
      <c r="I953" s="32">
        <v>244</v>
      </c>
    </row>
    <row r="954" spans="2:9" ht="12.75" customHeight="1">
      <c r="B954" s="25" t="s">
        <v>487</v>
      </c>
      <c r="C954" s="31">
        <v>0</v>
      </c>
      <c r="D954" s="32">
        <v>21</v>
      </c>
      <c r="E954" s="32">
        <v>79</v>
      </c>
      <c r="F954" s="32">
        <v>92</v>
      </c>
      <c r="G954" s="32">
        <v>0</v>
      </c>
      <c r="H954" s="32">
        <v>0</v>
      </c>
      <c r="I954" s="32">
        <v>192</v>
      </c>
    </row>
    <row r="955" spans="2:9" ht="12.75" customHeight="1">
      <c r="B955" s="25" t="s">
        <v>488</v>
      </c>
      <c r="C955" s="31">
        <v>0</v>
      </c>
      <c r="D955" s="32">
        <v>23</v>
      </c>
      <c r="E955" s="32">
        <v>75</v>
      </c>
      <c r="F955" s="32">
        <v>94</v>
      </c>
      <c r="G955" s="32">
        <v>0</v>
      </c>
      <c r="H955" s="32">
        <v>0</v>
      </c>
      <c r="I955" s="32">
        <v>192</v>
      </c>
    </row>
    <row r="956" spans="2:9" ht="12.75" customHeight="1">
      <c r="B956" s="25" t="s">
        <v>489</v>
      </c>
      <c r="C956" s="31">
        <v>0</v>
      </c>
      <c r="D956" s="32">
        <v>29</v>
      </c>
      <c r="E956" s="32">
        <v>79</v>
      </c>
      <c r="F956" s="32">
        <v>96</v>
      </c>
      <c r="G956" s="32">
        <v>0</v>
      </c>
      <c r="H956" s="32">
        <v>0</v>
      </c>
      <c r="I956" s="32">
        <v>204</v>
      </c>
    </row>
    <row r="957" spans="2:9" ht="12.75" customHeight="1">
      <c r="B957" s="25" t="s">
        <v>490</v>
      </c>
      <c r="C957" s="31">
        <v>0</v>
      </c>
      <c r="D957" s="32">
        <v>27</v>
      </c>
      <c r="E957" s="32">
        <v>84</v>
      </c>
      <c r="F957" s="32">
        <v>91</v>
      </c>
      <c r="G957" s="32">
        <v>0</v>
      </c>
      <c r="H957" s="32">
        <v>0</v>
      </c>
      <c r="I957" s="32">
        <v>202</v>
      </c>
    </row>
    <row r="958" spans="2:9" ht="12.75" customHeight="1">
      <c r="B958" s="25" t="s">
        <v>491</v>
      </c>
      <c r="C958" s="31">
        <v>0</v>
      </c>
      <c r="D958" s="32">
        <v>26</v>
      </c>
      <c r="E958" s="32">
        <v>88</v>
      </c>
      <c r="F958" s="32">
        <v>89</v>
      </c>
      <c r="G958" s="32">
        <v>0</v>
      </c>
      <c r="H958" s="32">
        <v>0</v>
      </c>
      <c r="I958" s="32">
        <v>203</v>
      </c>
    </row>
    <row r="959" spans="2:9" ht="12.75" customHeight="1">
      <c r="B959" s="25" t="s">
        <v>492</v>
      </c>
      <c r="C959" s="31">
        <v>0</v>
      </c>
      <c r="D959" s="32">
        <v>19</v>
      </c>
      <c r="E959" s="32">
        <v>91</v>
      </c>
      <c r="F959" s="32">
        <v>109</v>
      </c>
      <c r="G959" s="32">
        <v>0</v>
      </c>
      <c r="H959" s="32">
        <v>0</v>
      </c>
      <c r="I959" s="32">
        <v>219</v>
      </c>
    </row>
    <row r="960" spans="2:9" ht="12.75" customHeight="1">
      <c r="B960" s="25" t="s">
        <v>493</v>
      </c>
      <c r="C960" s="31">
        <v>0</v>
      </c>
      <c r="D960" s="32">
        <v>18</v>
      </c>
      <c r="E960" s="32">
        <v>81</v>
      </c>
      <c r="F960" s="32">
        <v>106</v>
      </c>
      <c r="G960" s="32">
        <v>0</v>
      </c>
      <c r="H960" s="32">
        <v>0</v>
      </c>
      <c r="I960" s="32">
        <v>205</v>
      </c>
    </row>
    <row r="961" spans="2:9" ht="12.75" customHeight="1">
      <c r="B961" s="25" t="s">
        <v>494</v>
      </c>
      <c r="C961" s="31">
        <v>0</v>
      </c>
      <c r="D961" s="32">
        <v>19</v>
      </c>
      <c r="E961" s="32">
        <v>60</v>
      </c>
      <c r="F961" s="32">
        <v>74</v>
      </c>
      <c r="G961" s="32">
        <v>0</v>
      </c>
      <c r="H961" s="32">
        <v>0</v>
      </c>
      <c r="I961" s="32">
        <v>153</v>
      </c>
    </row>
    <row r="962" spans="2:9" ht="12.75" customHeight="1">
      <c r="B962" s="25" t="s">
        <v>495</v>
      </c>
      <c r="C962" s="31">
        <v>0</v>
      </c>
      <c r="D962" s="32">
        <v>26</v>
      </c>
      <c r="E962" s="32">
        <v>75</v>
      </c>
      <c r="F962" s="32">
        <v>111</v>
      </c>
      <c r="G962" s="32">
        <v>0</v>
      </c>
      <c r="H962" s="32">
        <v>0</v>
      </c>
      <c r="I962" s="32">
        <v>212</v>
      </c>
    </row>
    <row r="963" spans="2:9" ht="12.75" customHeight="1">
      <c r="B963" s="25" t="s">
        <v>496</v>
      </c>
      <c r="C963" s="31">
        <v>0</v>
      </c>
      <c r="D963" s="32">
        <v>12</v>
      </c>
      <c r="E963" s="32">
        <v>70</v>
      </c>
      <c r="F963" s="32">
        <v>102</v>
      </c>
      <c r="G963" s="32">
        <v>0</v>
      </c>
      <c r="H963" s="32">
        <v>0</v>
      </c>
      <c r="I963" s="32">
        <v>184</v>
      </c>
    </row>
    <row r="964" spans="2:9" ht="12.75" customHeight="1">
      <c r="B964" s="25" t="s">
        <v>497</v>
      </c>
      <c r="C964" s="31">
        <v>0</v>
      </c>
      <c r="D964" s="32">
        <v>17</v>
      </c>
      <c r="E964" s="32">
        <v>71</v>
      </c>
      <c r="F964" s="32">
        <v>106</v>
      </c>
      <c r="G964" s="32">
        <v>0</v>
      </c>
      <c r="H964" s="32">
        <v>0</v>
      </c>
      <c r="I964" s="32">
        <v>194</v>
      </c>
    </row>
    <row r="965" spans="2:9" ht="12.75" customHeight="1">
      <c r="B965" s="25" t="s">
        <v>498</v>
      </c>
      <c r="C965" s="31">
        <v>0</v>
      </c>
      <c r="D965" s="32">
        <v>20</v>
      </c>
      <c r="E965" s="32">
        <v>81</v>
      </c>
      <c r="F965" s="32">
        <v>103</v>
      </c>
      <c r="G965" s="32">
        <v>0</v>
      </c>
      <c r="H965" s="32">
        <v>0</v>
      </c>
      <c r="I965" s="32">
        <v>204</v>
      </c>
    </row>
    <row r="966" spans="2:9" ht="12.75" customHeight="1">
      <c r="B966" s="25" t="s">
        <v>499</v>
      </c>
      <c r="C966" s="31">
        <v>0</v>
      </c>
      <c r="D966" s="32">
        <v>18</v>
      </c>
      <c r="E966" s="32">
        <v>93</v>
      </c>
      <c r="F966" s="32">
        <v>83</v>
      </c>
      <c r="G966" s="32">
        <v>0</v>
      </c>
      <c r="H966" s="32">
        <v>0</v>
      </c>
      <c r="I966" s="32">
        <v>194</v>
      </c>
    </row>
    <row r="967" spans="2:9" ht="12.75" customHeight="1">
      <c r="B967" s="25" t="s">
        <v>500</v>
      </c>
      <c r="C967" s="31">
        <v>0</v>
      </c>
      <c r="D967" s="32">
        <v>25</v>
      </c>
      <c r="E967" s="32">
        <v>75</v>
      </c>
      <c r="F967" s="32">
        <v>100</v>
      </c>
      <c r="G967" s="32">
        <v>0</v>
      </c>
      <c r="H967" s="32">
        <v>0</v>
      </c>
      <c r="I967" s="32">
        <v>200</v>
      </c>
    </row>
    <row r="968" spans="2:9" ht="12.75" customHeight="1">
      <c r="B968" s="25" t="s">
        <v>501</v>
      </c>
      <c r="C968" s="31">
        <v>0</v>
      </c>
      <c r="D968" s="32">
        <v>32</v>
      </c>
      <c r="E968" s="32">
        <v>78</v>
      </c>
      <c r="F968" s="32">
        <v>105</v>
      </c>
      <c r="G968" s="32">
        <v>0</v>
      </c>
      <c r="H968" s="32">
        <v>0</v>
      </c>
      <c r="I968" s="32">
        <v>215</v>
      </c>
    </row>
    <row r="969" spans="2:9" ht="12.75" customHeight="1">
      <c r="B969" s="25" t="s">
        <v>502</v>
      </c>
      <c r="C969" s="31">
        <v>0</v>
      </c>
      <c r="D969" s="32">
        <v>38</v>
      </c>
      <c r="E969" s="32">
        <v>69</v>
      </c>
      <c r="F969" s="32">
        <v>100</v>
      </c>
      <c r="G969" s="32">
        <v>0</v>
      </c>
      <c r="H969" s="32">
        <v>0</v>
      </c>
      <c r="I969" s="32">
        <v>207</v>
      </c>
    </row>
    <row r="970" spans="2:9" ht="12.75" customHeight="1">
      <c r="B970" s="25" t="s">
        <v>503</v>
      </c>
      <c r="C970" s="31">
        <v>0</v>
      </c>
      <c r="D970" s="32">
        <v>24</v>
      </c>
      <c r="E970" s="32">
        <v>47</v>
      </c>
      <c r="F970" s="32">
        <v>81</v>
      </c>
      <c r="G970" s="32">
        <v>0</v>
      </c>
      <c r="H970" s="32">
        <v>0</v>
      </c>
      <c r="I970" s="32">
        <v>152</v>
      </c>
    </row>
    <row r="971" spans="2:9" ht="12.75" customHeight="1">
      <c r="B971" s="25" t="s">
        <v>504</v>
      </c>
      <c r="C971" s="31">
        <v>0</v>
      </c>
      <c r="D971" s="32">
        <v>34</v>
      </c>
      <c r="E971" s="32">
        <v>70</v>
      </c>
      <c r="F971" s="32">
        <v>84</v>
      </c>
      <c r="G971" s="32">
        <v>0</v>
      </c>
      <c r="H971" s="32">
        <v>0</v>
      </c>
      <c r="I971" s="32">
        <v>188</v>
      </c>
    </row>
    <row r="972" spans="2:9" ht="12.75" customHeight="1">
      <c r="B972" s="25" t="s">
        <v>505</v>
      </c>
      <c r="C972" s="31">
        <v>0</v>
      </c>
      <c r="D972" s="32">
        <v>26</v>
      </c>
      <c r="E972" s="32">
        <v>64</v>
      </c>
      <c r="F972" s="32">
        <v>119</v>
      </c>
      <c r="G972" s="32">
        <v>0</v>
      </c>
      <c r="H972" s="32">
        <v>0</v>
      </c>
      <c r="I972" s="32">
        <v>209</v>
      </c>
    </row>
    <row r="973" spans="2:9" ht="12.75" customHeight="1">
      <c r="B973" s="25" t="s">
        <v>506</v>
      </c>
      <c r="C973" s="31">
        <v>0</v>
      </c>
      <c r="D973" s="32">
        <v>26</v>
      </c>
      <c r="E973" s="32">
        <v>74</v>
      </c>
      <c r="F973" s="32">
        <v>117</v>
      </c>
      <c r="G973" s="32">
        <v>0</v>
      </c>
      <c r="H973" s="32">
        <v>0</v>
      </c>
      <c r="I973" s="32">
        <v>217</v>
      </c>
    </row>
    <row r="974" spans="2:9" ht="12.75" customHeight="1">
      <c r="B974" s="25" t="s">
        <v>507</v>
      </c>
      <c r="C974" s="31">
        <v>0</v>
      </c>
      <c r="D974" s="32">
        <v>33</v>
      </c>
      <c r="E974" s="32">
        <v>57</v>
      </c>
      <c r="F974" s="32">
        <v>118</v>
      </c>
      <c r="G974" s="32">
        <v>0</v>
      </c>
      <c r="H974" s="32">
        <v>0</v>
      </c>
      <c r="I974" s="32">
        <v>208</v>
      </c>
    </row>
    <row r="975" spans="2:9" ht="12.75" customHeight="1">
      <c r="B975" s="25" t="s">
        <v>508</v>
      </c>
      <c r="C975" s="31">
        <v>0</v>
      </c>
      <c r="D975" s="32">
        <v>34</v>
      </c>
      <c r="E975" s="32">
        <v>59</v>
      </c>
      <c r="F975" s="32">
        <v>102</v>
      </c>
      <c r="G975" s="32">
        <v>0</v>
      </c>
      <c r="H975" s="32">
        <v>0</v>
      </c>
      <c r="I975" s="32">
        <v>195</v>
      </c>
    </row>
    <row r="976" spans="2:9" ht="12.75" customHeight="1">
      <c r="B976" s="25" t="s">
        <v>509</v>
      </c>
      <c r="C976" s="31">
        <v>0</v>
      </c>
      <c r="D976" s="32">
        <v>27</v>
      </c>
      <c r="E976" s="32">
        <v>79</v>
      </c>
      <c r="F976" s="32">
        <v>126</v>
      </c>
      <c r="G976" s="32">
        <v>0</v>
      </c>
      <c r="H976" s="32">
        <v>0</v>
      </c>
      <c r="I976" s="32">
        <v>232</v>
      </c>
    </row>
    <row r="977" spans="2:9" ht="12.75" customHeight="1">
      <c r="B977" s="25" t="s">
        <v>510</v>
      </c>
      <c r="C977" s="31">
        <v>0</v>
      </c>
      <c r="D977" s="32">
        <v>28</v>
      </c>
      <c r="E977" s="32">
        <v>71</v>
      </c>
      <c r="F977" s="32">
        <v>108</v>
      </c>
      <c r="G977" s="32">
        <v>0</v>
      </c>
      <c r="H977" s="32">
        <v>0</v>
      </c>
      <c r="I977" s="32">
        <v>207</v>
      </c>
    </row>
    <row r="978" spans="2:9" ht="12.75" customHeight="1">
      <c r="B978" s="25" t="s">
        <v>961</v>
      </c>
      <c r="C978" s="31">
        <v>0</v>
      </c>
      <c r="D978" s="32">
        <v>21</v>
      </c>
      <c r="E978" s="32">
        <v>66</v>
      </c>
      <c r="F978" s="32">
        <v>111</v>
      </c>
      <c r="G978" s="32">
        <v>0</v>
      </c>
      <c r="H978" s="32">
        <v>0</v>
      </c>
      <c r="I978" s="32">
        <v>198</v>
      </c>
    </row>
    <row r="979" spans="2:9" ht="12.75" customHeight="1">
      <c r="B979" s="25" t="s">
        <v>963</v>
      </c>
      <c r="C979" s="31">
        <v>0</v>
      </c>
      <c r="D979" s="32">
        <v>29</v>
      </c>
      <c r="E979" s="32">
        <v>78</v>
      </c>
      <c r="F979" s="32">
        <v>136</v>
      </c>
      <c r="G979" s="32">
        <v>0</v>
      </c>
      <c r="H979" s="32">
        <v>0</v>
      </c>
      <c r="I979" s="32">
        <v>243</v>
      </c>
    </row>
    <row r="980" spans="2:9" ht="12.75" customHeight="1">
      <c r="B980" s="25" t="s">
        <v>965</v>
      </c>
      <c r="C980" s="31">
        <v>0</v>
      </c>
      <c r="D980" s="32">
        <v>25</v>
      </c>
      <c r="E980" s="32">
        <v>73</v>
      </c>
      <c r="F980" s="32">
        <v>131</v>
      </c>
      <c r="G980" s="32">
        <v>0</v>
      </c>
      <c r="H980" s="32">
        <v>0</v>
      </c>
      <c r="I980" s="32">
        <v>229</v>
      </c>
    </row>
    <row r="981" spans="2:9" ht="12.75" customHeight="1">
      <c r="B981" s="25" t="s">
        <v>967</v>
      </c>
      <c r="C981" s="31">
        <v>0</v>
      </c>
      <c r="D981" s="32">
        <v>21</v>
      </c>
      <c r="E981" s="32">
        <v>60</v>
      </c>
      <c r="F981" s="32">
        <v>122</v>
      </c>
      <c r="G981" s="32">
        <v>0</v>
      </c>
      <c r="H981" s="32">
        <v>0</v>
      </c>
      <c r="I981" s="32">
        <v>203</v>
      </c>
    </row>
    <row r="982" spans="2:9" ht="12.75" customHeight="1">
      <c r="B982" s="25" t="s">
        <v>970</v>
      </c>
      <c r="C982" s="31">
        <v>0</v>
      </c>
      <c r="D982" s="32">
        <v>21</v>
      </c>
      <c r="E982" s="32">
        <v>60</v>
      </c>
      <c r="F982" s="32">
        <v>122</v>
      </c>
      <c r="G982" s="32">
        <v>0</v>
      </c>
      <c r="H982" s="32">
        <v>0</v>
      </c>
      <c r="I982" s="32">
        <v>203</v>
      </c>
    </row>
    <row r="983" spans="2:9" ht="12.75" customHeight="1">
      <c r="B983" s="25" t="s">
        <v>972</v>
      </c>
      <c r="C983" s="31">
        <v>0</v>
      </c>
      <c r="D983" s="32">
        <v>23</v>
      </c>
      <c r="E983" s="32">
        <v>72</v>
      </c>
      <c r="F983" s="32">
        <v>111</v>
      </c>
      <c r="G983" s="32">
        <v>0</v>
      </c>
      <c r="H983" s="32">
        <v>0</v>
      </c>
      <c r="I983" s="32">
        <v>206</v>
      </c>
    </row>
    <row r="984" spans="2:9" ht="12.75" customHeight="1">
      <c r="B984" s="25" t="s">
        <v>973</v>
      </c>
      <c r="C984" s="31">
        <v>0</v>
      </c>
      <c r="D984" s="32">
        <v>22</v>
      </c>
      <c r="E984" s="32">
        <v>79</v>
      </c>
      <c r="F984" s="32">
        <v>112</v>
      </c>
      <c r="G984" s="32">
        <v>0</v>
      </c>
      <c r="H984" s="32">
        <v>0</v>
      </c>
      <c r="I984" s="32">
        <v>213</v>
      </c>
    </row>
    <row r="985" spans="2:9" ht="12.75" customHeight="1">
      <c r="B985" s="25" t="s">
        <v>976</v>
      </c>
      <c r="C985" s="31">
        <v>0</v>
      </c>
      <c r="D985" s="32">
        <v>25</v>
      </c>
      <c r="E985" s="32">
        <v>84</v>
      </c>
      <c r="F985" s="32">
        <v>121</v>
      </c>
      <c r="G985" s="32">
        <v>0</v>
      </c>
      <c r="H985" s="32">
        <v>0</v>
      </c>
      <c r="I985" s="32">
        <v>230</v>
      </c>
    </row>
    <row r="986" spans="2:9" ht="12.75" customHeight="1">
      <c r="B986" s="25" t="s">
        <v>979</v>
      </c>
      <c r="C986" s="31">
        <v>0</v>
      </c>
      <c r="D986" s="32">
        <v>28</v>
      </c>
      <c r="E986" s="32">
        <v>86</v>
      </c>
      <c r="F986" s="32">
        <v>115</v>
      </c>
      <c r="G986" s="32">
        <v>0</v>
      </c>
      <c r="H986" s="32">
        <v>0</v>
      </c>
      <c r="I986" s="32">
        <v>229</v>
      </c>
    </row>
    <row r="987" spans="2:9" ht="12.75" customHeight="1">
      <c r="B987" s="25" t="s">
        <v>981</v>
      </c>
      <c r="C987" s="31">
        <v>0</v>
      </c>
      <c r="D987" s="32">
        <v>36</v>
      </c>
      <c r="E987" s="32">
        <v>83</v>
      </c>
      <c r="F987" s="32">
        <v>139</v>
      </c>
      <c r="G987" s="32">
        <v>0</v>
      </c>
      <c r="H987" s="32">
        <v>0</v>
      </c>
      <c r="I987" s="32">
        <v>258</v>
      </c>
    </row>
    <row r="988" spans="2:9" ht="12.75" customHeight="1">
      <c r="B988" s="25" t="s">
        <v>984</v>
      </c>
      <c r="C988" s="31">
        <v>0</v>
      </c>
      <c r="D988" s="32">
        <v>37</v>
      </c>
      <c r="E988" s="32">
        <v>97</v>
      </c>
      <c r="F988" s="32">
        <v>147</v>
      </c>
      <c r="G988" s="32">
        <v>0</v>
      </c>
      <c r="H988" s="32">
        <v>0</v>
      </c>
      <c r="I988" s="32">
        <v>281</v>
      </c>
    </row>
    <row r="989" spans="2:9" ht="12.75" customHeight="1">
      <c r="B989" s="25" t="s">
        <v>986</v>
      </c>
      <c r="C989" s="31">
        <v>0</v>
      </c>
      <c r="D989" s="32">
        <v>31</v>
      </c>
      <c r="E989" s="32">
        <v>89</v>
      </c>
      <c r="F989" s="32">
        <v>137</v>
      </c>
      <c r="G989" s="32">
        <v>0</v>
      </c>
      <c r="H989" s="32">
        <v>0</v>
      </c>
      <c r="I989" s="32">
        <v>257</v>
      </c>
    </row>
    <row r="990" spans="2:9" ht="12.75" customHeight="1">
      <c r="B990" s="25" t="s">
        <v>988</v>
      </c>
      <c r="C990" s="31">
        <v>0</v>
      </c>
      <c r="D990" s="32">
        <v>24</v>
      </c>
      <c r="E990" s="32">
        <v>77</v>
      </c>
      <c r="F990" s="32">
        <v>111</v>
      </c>
      <c r="G990" s="32">
        <v>0</v>
      </c>
      <c r="H990" s="32">
        <v>0</v>
      </c>
      <c r="I990" s="32">
        <v>212</v>
      </c>
    </row>
    <row r="991" spans="2:9" ht="12.75" customHeight="1">
      <c r="B991" s="25" t="s">
        <v>990</v>
      </c>
      <c r="C991" s="31">
        <v>0</v>
      </c>
      <c r="D991" s="32">
        <v>20</v>
      </c>
      <c r="E991" s="32">
        <v>66</v>
      </c>
      <c r="F991" s="32">
        <v>112</v>
      </c>
      <c r="G991" s="32">
        <v>0</v>
      </c>
      <c r="H991" s="32">
        <v>0</v>
      </c>
      <c r="I991" s="32">
        <v>198</v>
      </c>
    </row>
    <row r="992" spans="2:9" ht="12.75" customHeight="1">
      <c r="B992" s="25" t="s">
        <v>991</v>
      </c>
      <c r="C992" s="31">
        <v>0</v>
      </c>
      <c r="D992" s="32">
        <v>32</v>
      </c>
      <c r="E992" s="32">
        <v>84</v>
      </c>
      <c r="F992" s="32">
        <v>106</v>
      </c>
      <c r="G992" s="32">
        <v>0</v>
      </c>
      <c r="H992" s="32">
        <v>0</v>
      </c>
      <c r="I992" s="32">
        <v>222</v>
      </c>
    </row>
    <row r="993" spans="2:9" ht="12.75" customHeight="1">
      <c r="B993" s="25" t="s">
        <v>994</v>
      </c>
      <c r="C993" s="31">
        <v>0</v>
      </c>
      <c r="D993" s="32">
        <v>27</v>
      </c>
      <c r="E993" s="32">
        <v>86</v>
      </c>
      <c r="F993" s="32">
        <v>118</v>
      </c>
      <c r="G993" s="32">
        <v>0</v>
      </c>
      <c r="H993" s="32">
        <v>0</v>
      </c>
      <c r="I993" s="32">
        <v>231</v>
      </c>
    </row>
    <row r="994" spans="2:9" ht="12.75" customHeight="1">
      <c r="B994" s="25" t="s">
        <v>995</v>
      </c>
      <c r="C994" s="31">
        <v>0</v>
      </c>
      <c r="D994" s="32">
        <v>20</v>
      </c>
      <c r="E994" s="32">
        <v>91</v>
      </c>
      <c r="F994" s="32">
        <v>119</v>
      </c>
      <c r="G994" s="32">
        <v>0</v>
      </c>
      <c r="H994" s="32">
        <v>0</v>
      </c>
      <c r="I994" s="32">
        <v>230</v>
      </c>
    </row>
    <row r="995" spans="2:9" ht="12.75" customHeight="1">
      <c r="B995" s="25" t="s">
        <v>997</v>
      </c>
      <c r="C995" s="31">
        <v>0</v>
      </c>
      <c r="D995" s="32">
        <v>28</v>
      </c>
      <c r="E995" s="32">
        <v>98</v>
      </c>
      <c r="F995" s="32">
        <v>115</v>
      </c>
      <c r="G995" s="32">
        <v>0</v>
      </c>
      <c r="H995" s="32">
        <v>0</v>
      </c>
      <c r="I995" s="32">
        <v>241</v>
      </c>
    </row>
    <row r="996" spans="2:9" ht="12.75" customHeight="1">
      <c r="B996" s="25" t="s">
        <v>999</v>
      </c>
      <c r="C996" s="31">
        <v>0</v>
      </c>
      <c r="D996" s="32">
        <v>26</v>
      </c>
      <c r="E996" s="32">
        <v>81</v>
      </c>
      <c r="F996" s="32">
        <v>108</v>
      </c>
      <c r="G996" s="32">
        <v>0</v>
      </c>
      <c r="H996" s="32">
        <v>0</v>
      </c>
      <c r="I996" s="32">
        <v>215</v>
      </c>
    </row>
    <row r="997" spans="2:9" ht="12.75" customHeight="1">
      <c r="B997" s="25" t="s">
        <v>1001</v>
      </c>
      <c r="C997" s="31">
        <v>0</v>
      </c>
      <c r="D997" s="32">
        <v>20</v>
      </c>
      <c r="E997" s="32">
        <v>100</v>
      </c>
      <c r="F997" s="32">
        <v>126</v>
      </c>
      <c r="G997" s="32">
        <v>0</v>
      </c>
      <c r="H997" s="32">
        <v>0</v>
      </c>
      <c r="I997" s="32">
        <v>246</v>
      </c>
    </row>
    <row r="998" spans="2:9" ht="12.75" customHeight="1">
      <c r="B998" s="25" t="s">
        <v>1002</v>
      </c>
      <c r="C998" s="31">
        <v>0</v>
      </c>
      <c r="D998" s="32">
        <v>23</v>
      </c>
      <c r="E998" s="32">
        <v>103</v>
      </c>
      <c r="F998" s="32">
        <v>118</v>
      </c>
      <c r="G998" s="32">
        <v>0</v>
      </c>
      <c r="H998" s="32">
        <v>0</v>
      </c>
      <c r="I998" s="32">
        <v>244</v>
      </c>
    </row>
    <row r="999" spans="2:9" ht="12.75" customHeight="1">
      <c r="B999" s="25" t="s">
        <v>1006</v>
      </c>
      <c r="C999" s="31">
        <v>0</v>
      </c>
      <c r="D999" s="32">
        <v>11</v>
      </c>
      <c r="E999" s="32">
        <v>112</v>
      </c>
      <c r="F999" s="32">
        <v>140</v>
      </c>
      <c r="G999" s="32">
        <v>0</v>
      </c>
      <c r="H999" s="32">
        <v>0</v>
      </c>
      <c r="I999" s="32">
        <v>263</v>
      </c>
    </row>
    <row r="1000" spans="2:9" ht="12.75" customHeight="1">
      <c r="B1000" s="25" t="s">
        <v>1007</v>
      </c>
      <c r="C1000" s="31">
        <v>0</v>
      </c>
      <c r="D1000" s="32">
        <v>12</v>
      </c>
      <c r="E1000" s="32">
        <v>110</v>
      </c>
      <c r="F1000" s="32">
        <v>100</v>
      </c>
      <c r="G1000" s="32">
        <v>0</v>
      </c>
      <c r="H1000" s="32">
        <v>0</v>
      </c>
      <c r="I1000" s="32">
        <v>232</v>
      </c>
    </row>
    <row r="1001" spans="2:9" ht="12.75" customHeight="1">
      <c r="B1001" s="25" t="s">
        <v>1009</v>
      </c>
      <c r="C1001" s="31">
        <v>0</v>
      </c>
      <c r="D1001" s="32">
        <v>16</v>
      </c>
      <c r="E1001" s="32">
        <v>109</v>
      </c>
      <c r="F1001" s="32">
        <v>99</v>
      </c>
      <c r="G1001" s="32">
        <v>0</v>
      </c>
      <c r="H1001" s="32">
        <v>0</v>
      </c>
      <c r="I1001" s="32">
        <v>224</v>
      </c>
    </row>
    <row r="1002" spans="2:9" ht="12.75" customHeight="1">
      <c r="B1002" s="25" t="s">
        <v>1011</v>
      </c>
      <c r="C1002" s="31">
        <v>0</v>
      </c>
      <c r="D1002" s="32">
        <v>9</v>
      </c>
      <c r="E1002" s="32">
        <v>100</v>
      </c>
      <c r="F1002" s="32">
        <v>102</v>
      </c>
      <c r="G1002" s="32">
        <v>0</v>
      </c>
      <c r="H1002" s="32">
        <v>0</v>
      </c>
      <c r="I1002" s="32">
        <v>211</v>
      </c>
    </row>
    <row r="1003" spans="2:9" ht="12.75" customHeight="1">
      <c r="B1003" s="25" t="s">
        <v>1013</v>
      </c>
      <c r="C1003" s="31">
        <v>0</v>
      </c>
      <c r="D1003" s="32">
        <v>5</v>
      </c>
      <c r="E1003" s="32">
        <v>103</v>
      </c>
      <c r="F1003" s="32">
        <v>99</v>
      </c>
      <c r="G1003" s="32">
        <v>0</v>
      </c>
      <c r="H1003" s="32">
        <v>0</v>
      </c>
      <c r="I1003" s="32">
        <v>207</v>
      </c>
    </row>
    <row r="1004" spans="2:9" ht="12.75" customHeight="1">
      <c r="B1004" s="25" t="s">
        <v>1016</v>
      </c>
      <c r="C1004" s="31">
        <v>0</v>
      </c>
      <c r="D1004" s="32">
        <v>5</v>
      </c>
      <c r="E1004" s="32">
        <v>111</v>
      </c>
      <c r="F1004" s="32">
        <v>101</v>
      </c>
      <c r="G1004" s="32">
        <v>0</v>
      </c>
      <c r="H1004" s="32">
        <v>0</v>
      </c>
      <c r="I1004" s="32">
        <v>217</v>
      </c>
    </row>
    <row r="1005" spans="2:9" ht="12.75" customHeight="1">
      <c r="B1005" s="25" t="s">
        <v>1017</v>
      </c>
      <c r="C1005" s="31">
        <v>0</v>
      </c>
      <c r="D1005" s="32">
        <v>7</v>
      </c>
      <c r="E1005" s="32">
        <v>108</v>
      </c>
      <c r="F1005" s="32">
        <v>117</v>
      </c>
      <c r="G1005" s="32">
        <v>0</v>
      </c>
      <c r="H1005" s="32">
        <v>0</v>
      </c>
      <c r="I1005" s="32">
        <v>323</v>
      </c>
    </row>
    <row r="1006" spans="2:9" ht="12.75" customHeight="1">
      <c r="B1006" s="25" t="s">
        <v>1020</v>
      </c>
      <c r="C1006" s="31">
        <v>0</v>
      </c>
      <c r="D1006" s="32">
        <v>5</v>
      </c>
      <c r="E1006" s="32">
        <v>103</v>
      </c>
      <c r="F1006" s="32">
        <v>125</v>
      </c>
      <c r="G1006" s="32">
        <v>0</v>
      </c>
      <c r="H1006" s="32">
        <v>0</v>
      </c>
      <c r="I1006" s="32">
        <v>233</v>
      </c>
    </row>
    <row r="1007" spans="2:9" ht="12.75" customHeight="1">
      <c r="B1007" s="25" t="s">
        <v>1021</v>
      </c>
      <c r="C1007" s="31">
        <v>0</v>
      </c>
      <c r="D1007" s="32">
        <v>7</v>
      </c>
      <c r="E1007" s="32">
        <v>107</v>
      </c>
      <c r="F1007" s="32">
        <v>122</v>
      </c>
      <c r="G1007" s="32">
        <v>0</v>
      </c>
      <c r="H1007" s="32">
        <v>0</v>
      </c>
      <c r="I1007" s="32">
        <v>236</v>
      </c>
    </row>
    <row r="1008" spans="2:9" ht="12.75" customHeight="1">
      <c r="B1008" s="25" t="s">
        <v>1023</v>
      </c>
      <c r="C1008" s="31">
        <v>0</v>
      </c>
      <c r="D1008" s="32">
        <v>7</v>
      </c>
      <c r="E1008" s="32">
        <v>88</v>
      </c>
      <c r="F1008" s="32">
        <v>127</v>
      </c>
      <c r="G1008" s="32">
        <v>0</v>
      </c>
      <c r="H1008" s="32">
        <v>0</v>
      </c>
      <c r="I1008" s="32">
        <v>222</v>
      </c>
    </row>
    <row r="1009" spans="2:9" ht="12.75" customHeight="1">
      <c r="B1009" s="25" t="s">
        <v>1026</v>
      </c>
      <c r="C1009" s="31">
        <v>0</v>
      </c>
      <c r="D1009" s="32">
        <v>6</v>
      </c>
      <c r="E1009" s="32">
        <v>82</v>
      </c>
      <c r="F1009" s="32">
        <v>130</v>
      </c>
      <c r="G1009" s="32">
        <v>0</v>
      </c>
      <c r="H1009" s="32">
        <v>0</v>
      </c>
      <c r="I1009" s="32">
        <f>F1009+G1009+H1009</f>
        <v>130</v>
      </c>
    </row>
    <row r="1010" spans="2:9" ht="12.75" customHeight="1">
      <c r="B1010" s="25" t="s">
        <v>1027</v>
      </c>
      <c r="C1010" s="31">
        <v>0</v>
      </c>
      <c r="D1010" s="32">
        <v>13</v>
      </c>
      <c r="E1010" s="32">
        <v>86</v>
      </c>
      <c r="F1010" s="32">
        <v>129</v>
      </c>
      <c r="G1010" s="32">
        <v>0</v>
      </c>
      <c r="H1010" s="32">
        <v>0</v>
      </c>
      <c r="I1010" s="32">
        <v>228</v>
      </c>
    </row>
    <row r="1011" spans="2:9" ht="12.75" customHeight="1">
      <c r="B1011" s="25" t="s">
        <v>1029</v>
      </c>
      <c r="C1011" s="31">
        <v>0</v>
      </c>
      <c r="D1011" s="32">
        <v>14</v>
      </c>
      <c r="E1011" s="32">
        <v>91</v>
      </c>
      <c r="F1011" s="32">
        <v>131</v>
      </c>
      <c r="G1011" s="32">
        <v>0</v>
      </c>
      <c r="H1011" s="32">
        <v>0</v>
      </c>
      <c r="I1011" s="32">
        <v>236</v>
      </c>
    </row>
    <row r="1012" spans="2:9" ht="12.75" customHeight="1">
      <c r="B1012" s="25" t="s">
        <v>1031</v>
      </c>
      <c r="C1012" s="31">
        <v>0</v>
      </c>
      <c r="D1012" s="32">
        <v>9</v>
      </c>
      <c r="E1012" s="32">
        <v>88</v>
      </c>
      <c r="F1012" s="32">
        <v>128</v>
      </c>
      <c r="G1012" s="32">
        <v>0</v>
      </c>
      <c r="H1012" s="32">
        <v>0</v>
      </c>
      <c r="I1012" s="32">
        <v>225</v>
      </c>
    </row>
    <row r="1013" spans="2:9" ht="12.75" customHeight="1">
      <c r="B1013" s="25" t="s">
        <v>1033</v>
      </c>
      <c r="C1013" s="31">
        <v>0</v>
      </c>
      <c r="D1013" s="32">
        <v>11</v>
      </c>
      <c r="E1013" s="32">
        <v>85</v>
      </c>
      <c r="F1013" s="32">
        <v>121</v>
      </c>
      <c r="G1013" s="32">
        <v>0</v>
      </c>
      <c r="H1013" s="32">
        <v>0</v>
      </c>
      <c r="I1013" s="32">
        <v>217</v>
      </c>
    </row>
    <row r="1014" spans="2:9" ht="12.75" customHeight="1">
      <c r="B1014" s="25" t="s">
        <v>1035</v>
      </c>
      <c r="C1014" s="31">
        <v>0</v>
      </c>
      <c r="D1014" s="32">
        <v>17</v>
      </c>
      <c r="E1014" s="32">
        <v>79</v>
      </c>
      <c r="F1014" s="32">
        <v>126</v>
      </c>
      <c r="G1014" s="32">
        <v>0</v>
      </c>
      <c r="H1014" s="32">
        <v>0</v>
      </c>
      <c r="I1014" s="32">
        <v>222</v>
      </c>
    </row>
    <row r="1015" spans="2:9">
      <c r="B1015" s="25" t="s">
        <v>1037</v>
      </c>
      <c r="C1015" s="31">
        <v>0</v>
      </c>
      <c r="D1015" s="32">
        <v>18</v>
      </c>
      <c r="E1015" s="32">
        <v>74</v>
      </c>
      <c r="F1015" s="32">
        <v>122</v>
      </c>
      <c r="G1015" s="32">
        <v>0</v>
      </c>
      <c r="H1015" s="32">
        <v>0</v>
      </c>
      <c r="I1015" s="32">
        <v>214</v>
      </c>
    </row>
    <row r="1016" spans="2:9">
      <c r="B1016" s="25" t="s">
        <v>1039</v>
      </c>
      <c r="C1016" s="31">
        <v>0</v>
      </c>
      <c r="D1016" s="32">
        <v>13</v>
      </c>
      <c r="E1016" s="32">
        <v>67</v>
      </c>
      <c r="F1016" s="32">
        <v>121</v>
      </c>
      <c r="G1016" s="32">
        <v>0</v>
      </c>
      <c r="H1016" s="32">
        <v>0</v>
      </c>
      <c r="I1016" s="32">
        <v>201</v>
      </c>
    </row>
    <row r="1017" spans="2:9">
      <c r="B1017" s="25" t="s">
        <v>1041</v>
      </c>
      <c r="C1017" s="31">
        <v>0</v>
      </c>
      <c r="D1017" s="32">
        <v>15</v>
      </c>
      <c r="E1017" s="32">
        <v>76</v>
      </c>
      <c r="F1017" s="32">
        <v>119</v>
      </c>
      <c r="G1017" s="32">
        <v>0</v>
      </c>
      <c r="H1017" s="32">
        <v>0</v>
      </c>
      <c r="I1017" s="32">
        <v>210</v>
      </c>
    </row>
    <row r="1018" spans="2:9">
      <c r="B1018" s="25" t="s">
        <v>1044</v>
      </c>
      <c r="C1018" s="31">
        <v>0</v>
      </c>
      <c r="D1018" s="32">
        <v>16</v>
      </c>
      <c r="E1018" s="32">
        <v>83</v>
      </c>
      <c r="F1018" s="32">
        <v>114</v>
      </c>
      <c r="G1018" s="32">
        <v>0</v>
      </c>
      <c r="H1018" s="32">
        <v>0</v>
      </c>
      <c r="I1018" s="32">
        <v>213</v>
      </c>
    </row>
    <row r="1019" spans="2:9">
      <c r="B1019" s="25" t="s">
        <v>1047</v>
      </c>
      <c r="C1019" s="31">
        <v>0</v>
      </c>
      <c r="D1019" s="32">
        <v>16</v>
      </c>
      <c r="E1019" s="32">
        <v>76</v>
      </c>
      <c r="F1019" s="32">
        <v>106</v>
      </c>
      <c r="G1019" s="32">
        <v>0</v>
      </c>
      <c r="H1019" s="32">
        <v>0</v>
      </c>
      <c r="I1019" s="32">
        <v>198</v>
      </c>
    </row>
    <row r="1020" spans="2:9">
      <c r="B1020" s="25" t="s">
        <v>1050</v>
      </c>
      <c r="C1020" s="31">
        <v>0</v>
      </c>
      <c r="D1020" s="32">
        <v>11</v>
      </c>
      <c r="E1020" s="32">
        <v>76</v>
      </c>
      <c r="F1020" s="32">
        <v>100</v>
      </c>
      <c r="G1020" s="32">
        <v>0</v>
      </c>
      <c r="H1020" s="32">
        <v>0</v>
      </c>
      <c r="I1020" s="32">
        <v>187</v>
      </c>
    </row>
    <row r="1021" spans="2:9">
      <c r="B1021" s="25" t="s">
        <v>1052</v>
      </c>
      <c r="C1021" s="31">
        <v>0</v>
      </c>
      <c r="D1021" s="32">
        <v>11</v>
      </c>
      <c r="E1021" s="32">
        <v>69</v>
      </c>
      <c r="F1021" s="32">
        <v>111</v>
      </c>
      <c r="G1021" s="32">
        <v>0</v>
      </c>
      <c r="H1021" s="32">
        <v>0</v>
      </c>
      <c r="I1021" s="32">
        <v>191</v>
      </c>
    </row>
    <row r="1022" spans="2:9">
      <c r="B1022" s="25" t="s">
        <v>1056</v>
      </c>
      <c r="C1022" s="31">
        <v>0</v>
      </c>
      <c r="D1022" s="32">
        <v>13</v>
      </c>
      <c r="E1022" s="32">
        <v>64</v>
      </c>
      <c r="F1022" s="32">
        <v>108</v>
      </c>
      <c r="G1022" s="32">
        <v>0</v>
      </c>
      <c r="H1022" s="32">
        <v>0</v>
      </c>
      <c r="I1022" s="32">
        <v>185</v>
      </c>
    </row>
    <row r="1023" spans="2:9">
      <c r="B1023" s="25" t="s">
        <v>1059</v>
      </c>
      <c r="C1023" s="31">
        <v>0</v>
      </c>
      <c r="D1023" s="32">
        <v>13</v>
      </c>
      <c r="E1023" s="32">
        <v>63</v>
      </c>
      <c r="F1023" s="32">
        <v>116</v>
      </c>
      <c r="G1023" s="32">
        <v>0</v>
      </c>
      <c r="H1023" s="32">
        <v>0</v>
      </c>
      <c r="I1023" s="32">
        <v>192</v>
      </c>
    </row>
    <row r="1024" spans="2:9">
      <c r="B1024" s="25" t="s">
        <v>1062</v>
      </c>
      <c r="C1024" s="31">
        <v>0</v>
      </c>
      <c r="D1024" s="32">
        <v>14</v>
      </c>
      <c r="E1024" s="32">
        <v>57</v>
      </c>
      <c r="F1024" s="32">
        <v>126</v>
      </c>
      <c r="G1024" s="32">
        <v>0</v>
      </c>
      <c r="H1024" s="32">
        <v>0</v>
      </c>
      <c r="I1024" s="32">
        <v>197</v>
      </c>
    </row>
    <row r="1025" spans="2:9">
      <c r="B1025" s="25" t="s">
        <v>1065</v>
      </c>
      <c r="C1025" s="31">
        <v>0</v>
      </c>
      <c r="D1025" s="32">
        <v>20</v>
      </c>
      <c r="E1025" s="32">
        <v>55</v>
      </c>
      <c r="F1025" s="32">
        <v>119</v>
      </c>
      <c r="G1025" s="32">
        <v>0</v>
      </c>
      <c r="H1025" s="32">
        <v>0</v>
      </c>
      <c r="I1025" s="32">
        <v>194</v>
      </c>
    </row>
    <row r="1026" spans="2:9">
      <c r="B1026" s="25" t="s">
        <v>1077</v>
      </c>
      <c r="C1026" s="31">
        <v>0</v>
      </c>
      <c r="D1026" s="32">
        <v>12</v>
      </c>
      <c r="E1026" s="32">
        <v>65</v>
      </c>
      <c r="F1026" s="32">
        <v>112</v>
      </c>
      <c r="G1026" s="32">
        <v>0</v>
      </c>
      <c r="H1026" s="32">
        <v>0</v>
      </c>
      <c r="I1026" s="32">
        <v>189</v>
      </c>
    </row>
    <row r="1027" spans="2:9">
      <c r="B1027" s="25" t="s">
        <v>1081</v>
      </c>
      <c r="C1027" s="31">
        <v>0</v>
      </c>
      <c r="D1027" s="32">
        <v>11</v>
      </c>
      <c r="E1027" s="32">
        <v>70</v>
      </c>
      <c r="F1027" s="32">
        <v>118</v>
      </c>
      <c r="G1027" s="32">
        <v>0</v>
      </c>
      <c r="H1027" s="32">
        <v>0</v>
      </c>
      <c r="I1027" s="32">
        <v>199</v>
      </c>
    </row>
    <row r="1028" spans="2:9">
      <c r="B1028" s="25" t="s">
        <v>1084</v>
      </c>
      <c r="C1028" s="31">
        <v>0</v>
      </c>
      <c r="D1028" s="32">
        <v>14</v>
      </c>
      <c r="E1028" s="32">
        <v>66</v>
      </c>
      <c r="F1028" s="32">
        <v>109</v>
      </c>
      <c r="G1028" s="32">
        <v>0</v>
      </c>
      <c r="H1028" s="32">
        <v>0</v>
      </c>
      <c r="I1028" s="32">
        <v>190</v>
      </c>
    </row>
    <row r="1029" spans="2:9">
      <c r="B1029" s="25" t="s">
        <v>1086</v>
      </c>
      <c r="C1029" s="31">
        <v>0</v>
      </c>
      <c r="D1029" s="32">
        <v>20</v>
      </c>
      <c r="E1029" s="32">
        <v>76</v>
      </c>
      <c r="F1029" s="32">
        <v>121</v>
      </c>
      <c r="G1029" s="32">
        <v>0</v>
      </c>
      <c r="H1029" s="32">
        <v>0</v>
      </c>
      <c r="I1029" s="32">
        <v>219</v>
      </c>
    </row>
    <row r="1030" spans="2:9">
      <c r="B1030" s="25" t="s">
        <v>1089</v>
      </c>
      <c r="C1030" s="31">
        <v>1</v>
      </c>
      <c r="D1030" s="32">
        <v>17</v>
      </c>
      <c r="E1030" s="32">
        <v>66</v>
      </c>
      <c r="F1030" s="32">
        <v>115</v>
      </c>
      <c r="G1030" s="32">
        <v>0</v>
      </c>
      <c r="H1030" s="32">
        <v>0</v>
      </c>
      <c r="I1030" s="32">
        <v>199</v>
      </c>
    </row>
    <row r="1031" spans="2:9">
      <c r="B1031" s="25" t="s">
        <v>1092</v>
      </c>
      <c r="C1031" s="31">
        <v>2</v>
      </c>
      <c r="D1031" s="32">
        <v>19</v>
      </c>
      <c r="E1031" s="32">
        <v>65</v>
      </c>
      <c r="F1031" s="32">
        <v>107</v>
      </c>
      <c r="G1031" s="32">
        <v>0</v>
      </c>
      <c r="H1031" s="32">
        <v>0</v>
      </c>
      <c r="I1031" s="32">
        <v>193</v>
      </c>
    </row>
    <row r="1032" spans="2:9">
      <c r="B1032" s="25" t="s">
        <v>1095</v>
      </c>
      <c r="C1032" s="31">
        <v>1</v>
      </c>
      <c r="D1032" s="32">
        <v>15</v>
      </c>
      <c r="E1032" s="32">
        <v>64</v>
      </c>
      <c r="F1032" s="32">
        <v>119</v>
      </c>
      <c r="G1032" s="32">
        <v>0</v>
      </c>
      <c r="H1032" s="32">
        <v>0</v>
      </c>
      <c r="I1032" s="32">
        <v>199</v>
      </c>
    </row>
    <row r="1033" spans="2:9">
      <c r="B1033" s="25" t="s">
        <v>1113</v>
      </c>
      <c r="C1033" s="31">
        <v>1</v>
      </c>
      <c r="D1033" s="32">
        <v>12</v>
      </c>
      <c r="E1033" s="32">
        <v>70</v>
      </c>
      <c r="F1033" s="32">
        <v>89</v>
      </c>
      <c r="G1033" s="32">
        <v>18</v>
      </c>
      <c r="H1033" s="32">
        <v>8</v>
      </c>
      <c r="I1033" s="32">
        <v>198</v>
      </c>
    </row>
    <row r="1034" spans="2:9">
      <c r="B1034" s="25" t="s">
        <v>1116</v>
      </c>
      <c r="C1034" s="31">
        <v>0</v>
      </c>
      <c r="D1034" s="32">
        <v>10</v>
      </c>
      <c r="E1034" s="32">
        <v>63</v>
      </c>
      <c r="F1034" s="32">
        <v>84</v>
      </c>
      <c r="G1034" s="32">
        <v>16</v>
      </c>
      <c r="H1034" s="32">
        <v>7</v>
      </c>
      <c r="I1034" s="32">
        <v>180</v>
      </c>
    </row>
    <row r="1035" spans="2:9">
      <c r="B1035" s="25" t="s">
        <v>1119</v>
      </c>
      <c r="C1035" s="31">
        <v>2</v>
      </c>
      <c r="D1035" s="32">
        <v>15</v>
      </c>
      <c r="E1035" s="32">
        <v>57</v>
      </c>
      <c r="F1035" s="32">
        <v>91</v>
      </c>
      <c r="G1035" s="32">
        <v>13</v>
      </c>
      <c r="H1035" s="32">
        <v>7</v>
      </c>
      <c r="I1035" s="32">
        <v>185</v>
      </c>
    </row>
    <row r="1036" spans="2:9">
      <c r="B1036" s="25" t="s">
        <v>1122</v>
      </c>
      <c r="C1036" s="31">
        <v>1</v>
      </c>
      <c r="D1036" s="32">
        <v>16</v>
      </c>
      <c r="E1036" s="32">
        <v>56</v>
      </c>
      <c r="F1036" s="32">
        <v>85</v>
      </c>
      <c r="G1036" s="32">
        <v>18</v>
      </c>
      <c r="H1036" s="32">
        <v>6</v>
      </c>
      <c r="I1036" s="32">
        <v>182</v>
      </c>
    </row>
    <row r="1037" spans="2:9">
      <c r="B1037" s="25" t="s">
        <v>1125</v>
      </c>
      <c r="C1037" s="31">
        <v>1</v>
      </c>
      <c r="D1037" s="32">
        <v>16</v>
      </c>
      <c r="E1037" s="32">
        <v>53</v>
      </c>
      <c r="F1037" s="32">
        <v>98</v>
      </c>
      <c r="G1037" s="32">
        <v>25</v>
      </c>
      <c r="H1037" s="32">
        <v>7</v>
      </c>
      <c r="I1037" s="32">
        <v>200</v>
      </c>
    </row>
    <row r="1038" spans="2:9">
      <c r="B1038" s="25" t="s">
        <v>1129</v>
      </c>
      <c r="C1038" s="31">
        <v>0</v>
      </c>
      <c r="D1038" s="32">
        <v>12</v>
      </c>
      <c r="E1038" s="32">
        <v>52</v>
      </c>
      <c r="F1038" s="32">
        <v>106</v>
      </c>
      <c r="G1038" s="32">
        <v>30</v>
      </c>
      <c r="H1038" s="32">
        <v>6</v>
      </c>
      <c r="I1038" s="32">
        <v>206</v>
      </c>
    </row>
    <row r="1039" spans="2:9">
      <c r="B1039" s="25" t="s">
        <v>1131</v>
      </c>
      <c r="C1039" s="31">
        <v>0</v>
      </c>
      <c r="D1039" s="32">
        <v>7</v>
      </c>
      <c r="E1039" s="32">
        <v>36</v>
      </c>
      <c r="F1039" s="32">
        <v>85</v>
      </c>
      <c r="G1039" s="32">
        <v>25</v>
      </c>
      <c r="H1039" s="32">
        <v>6</v>
      </c>
      <c r="I1039" s="32">
        <v>159</v>
      </c>
    </row>
    <row r="1040" spans="2:9">
      <c r="B1040" s="25" t="s">
        <v>1133</v>
      </c>
      <c r="C1040" s="31">
        <v>0</v>
      </c>
      <c r="D1040" s="32">
        <v>7</v>
      </c>
      <c r="E1040" s="32">
        <v>39</v>
      </c>
      <c r="F1040" s="32">
        <v>85</v>
      </c>
      <c r="G1040" s="32">
        <v>25</v>
      </c>
      <c r="H1040" s="32">
        <v>7</v>
      </c>
      <c r="I1040" s="32">
        <v>163</v>
      </c>
    </row>
    <row r="1041" spans="2:9">
      <c r="B1041" s="25" t="s">
        <v>1137</v>
      </c>
      <c r="C1041" s="31">
        <v>0</v>
      </c>
      <c r="D1041" s="32">
        <v>29</v>
      </c>
      <c r="E1041" s="32">
        <v>81</v>
      </c>
      <c r="F1041" s="32">
        <v>105</v>
      </c>
      <c r="G1041" s="32">
        <v>11</v>
      </c>
      <c r="H1041" s="32">
        <v>5</v>
      </c>
      <c r="I1041" s="32">
        <v>231</v>
      </c>
    </row>
    <row r="1042" spans="2:9">
      <c r="B1042" s="25" t="s">
        <v>1140</v>
      </c>
      <c r="C1042" s="31">
        <v>0</v>
      </c>
      <c r="D1042" s="32">
        <v>16</v>
      </c>
      <c r="E1042" s="32">
        <v>91</v>
      </c>
      <c r="F1042" s="32">
        <v>138</v>
      </c>
      <c r="G1042" s="32">
        <v>6</v>
      </c>
      <c r="H1042" s="32">
        <v>5</v>
      </c>
      <c r="I1042" s="32">
        <v>256</v>
      </c>
    </row>
    <row r="1043" spans="2:9">
      <c r="B1043" s="25" t="s">
        <v>1143</v>
      </c>
      <c r="C1043" s="31">
        <v>22</v>
      </c>
      <c r="D1043" s="32">
        <v>24</v>
      </c>
      <c r="E1043" s="32">
        <v>77</v>
      </c>
      <c r="F1043" s="32">
        <v>110</v>
      </c>
      <c r="G1043" s="32">
        <v>4</v>
      </c>
      <c r="H1043" s="32">
        <v>0</v>
      </c>
      <c r="I1043" s="32">
        <v>237</v>
      </c>
    </row>
    <row r="1044" spans="2:9">
      <c r="B1044" s="25" t="s">
        <v>1146</v>
      </c>
      <c r="C1044" s="170">
        <v>20</v>
      </c>
      <c r="D1044" s="32">
        <v>33</v>
      </c>
      <c r="E1044" s="32">
        <v>81</v>
      </c>
      <c r="F1044" s="32">
        <v>113</v>
      </c>
      <c r="G1044" s="32">
        <v>7</v>
      </c>
      <c r="H1044" s="32">
        <v>1</v>
      </c>
      <c r="I1044" s="32">
        <v>255</v>
      </c>
    </row>
    <row r="1045" spans="2:9">
      <c r="B1045" s="25" t="s">
        <v>1153</v>
      </c>
      <c r="C1045" s="170">
        <v>9</v>
      </c>
      <c r="D1045" s="32">
        <v>26</v>
      </c>
      <c r="E1045" s="32">
        <v>78</v>
      </c>
      <c r="F1045" s="32">
        <v>134</v>
      </c>
      <c r="G1045" s="32">
        <v>5</v>
      </c>
      <c r="H1045" s="32">
        <v>5</v>
      </c>
      <c r="I1045" s="32">
        <v>257</v>
      </c>
    </row>
    <row r="1046" spans="2:9">
      <c r="B1046" s="25" t="s">
        <v>1161</v>
      </c>
      <c r="C1046" s="170">
        <v>11</v>
      </c>
      <c r="D1046" s="32">
        <v>34</v>
      </c>
      <c r="E1046" s="32">
        <v>75</v>
      </c>
      <c r="F1046" s="32">
        <v>123</v>
      </c>
      <c r="G1046" s="32">
        <v>5</v>
      </c>
      <c r="H1046" s="32">
        <v>1</v>
      </c>
      <c r="I1046" s="32">
        <v>254</v>
      </c>
    </row>
    <row r="1047" spans="2:9">
      <c r="B1047" s="25" t="s">
        <v>1171</v>
      </c>
      <c r="C1047" s="170">
        <v>8</v>
      </c>
      <c r="D1047" s="32">
        <v>22</v>
      </c>
      <c r="E1047" s="32">
        <v>74</v>
      </c>
      <c r="F1047" s="32">
        <v>124</v>
      </c>
      <c r="G1047" s="32">
        <v>1</v>
      </c>
      <c r="H1047" s="32">
        <v>0</v>
      </c>
      <c r="I1047" s="32">
        <v>233</v>
      </c>
    </row>
    <row r="1048" spans="2:9">
      <c r="B1048" s="25" t="s">
        <v>1176</v>
      </c>
      <c r="C1048" s="170">
        <v>9</v>
      </c>
      <c r="D1048" s="32">
        <v>29</v>
      </c>
      <c r="E1048" s="32">
        <v>87</v>
      </c>
      <c r="F1048" s="32">
        <v>118</v>
      </c>
      <c r="G1048" s="32">
        <v>2</v>
      </c>
      <c r="H1048" s="32">
        <v>4</v>
      </c>
      <c r="I1048" s="32">
        <v>250</v>
      </c>
    </row>
    <row r="1049" spans="2:9">
      <c r="B1049" s="25" t="s">
        <v>1179</v>
      </c>
      <c r="C1049" s="170">
        <v>7</v>
      </c>
      <c r="D1049" s="32">
        <v>25</v>
      </c>
      <c r="E1049" s="32">
        <v>85</v>
      </c>
      <c r="F1049" s="32">
        <v>104</v>
      </c>
      <c r="G1049" s="32">
        <v>2</v>
      </c>
      <c r="H1049" s="32">
        <v>7</v>
      </c>
      <c r="I1049" s="32">
        <v>231</v>
      </c>
    </row>
    <row r="1050" spans="2:9">
      <c r="B1050" s="25" t="s">
        <v>1181</v>
      </c>
      <c r="C1050" s="170">
        <v>11</v>
      </c>
      <c r="D1050" s="32">
        <v>20</v>
      </c>
      <c r="E1050" s="32">
        <v>98</v>
      </c>
      <c r="F1050" s="32">
        <v>129</v>
      </c>
      <c r="G1050" s="32">
        <v>7</v>
      </c>
      <c r="H1050" s="32">
        <v>2</v>
      </c>
      <c r="I1050" s="32">
        <v>271</v>
      </c>
    </row>
    <row r="1051" spans="2:9">
      <c r="B1051" s="25" t="s">
        <v>1186</v>
      </c>
      <c r="C1051" s="170">
        <v>21</v>
      </c>
      <c r="D1051" s="32">
        <v>24</v>
      </c>
      <c r="E1051" s="32">
        <v>76</v>
      </c>
      <c r="F1051" s="32">
        <v>118</v>
      </c>
      <c r="G1051" s="32">
        <v>3</v>
      </c>
      <c r="H1051" s="32">
        <v>2</v>
      </c>
      <c r="I1051" s="32">
        <v>248</v>
      </c>
    </row>
    <row r="1052" spans="2:9">
      <c r="B1052" s="25" t="s">
        <v>1188</v>
      </c>
      <c r="C1052" s="170">
        <v>11</v>
      </c>
      <c r="D1052" s="32">
        <v>32</v>
      </c>
      <c r="E1052" s="32">
        <v>88</v>
      </c>
      <c r="F1052" s="32">
        <v>117</v>
      </c>
      <c r="G1052" s="32">
        <v>5</v>
      </c>
      <c r="H1052" s="32">
        <v>4</v>
      </c>
      <c r="I1052" s="32">
        <v>261</v>
      </c>
    </row>
    <row r="1053" spans="2:9">
      <c r="B1053" s="25" t="s">
        <v>1193</v>
      </c>
      <c r="C1053" s="170">
        <f>$C$222</f>
        <v>20</v>
      </c>
      <c r="D1053" s="32">
        <f>$D$222</f>
        <v>14</v>
      </c>
      <c r="E1053" s="32">
        <f>$E$222</f>
        <v>80</v>
      </c>
      <c r="F1053" s="32">
        <f>$F$222</f>
        <v>133</v>
      </c>
      <c r="G1053" s="32">
        <f>$G$222</f>
        <v>25</v>
      </c>
      <c r="H1053" s="32">
        <f>$H$222</f>
        <v>10</v>
      </c>
      <c r="I1053" s="32">
        <f>$I$222</f>
        <v>282</v>
      </c>
    </row>
    <row r="1054" spans="2:9">
      <c r="B1054" s="25" t="s">
        <v>1196</v>
      </c>
      <c r="C1054" s="170">
        <v>9</v>
      </c>
      <c r="D1054" s="32">
        <v>17</v>
      </c>
      <c r="E1054" s="32">
        <v>64</v>
      </c>
      <c r="F1054" s="32">
        <v>115</v>
      </c>
      <c r="G1054" s="32">
        <v>1</v>
      </c>
      <c r="H1054" s="32">
        <v>4</v>
      </c>
      <c r="I1054" s="32">
        <v>213</v>
      </c>
    </row>
    <row r="1055" spans="2:9">
      <c r="B1055" s="25" t="s">
        <v>1199</v>
      </c>
      <c r="C1055" s="170">
        <v>10</v>
      </c>
      <c r="D1055" s="32">
        <v>22</v>
      </c>
      <c r="E1055" s="32">
        <v>64</v>
      </c>
      <c r="F1055" s="32">
        <v>133</v>
      </c>
      <c r="G1055" s="32">
        <v>1</v>
      </c>
      <c r="H1055" s="32">
        <v>1</v>
      </c>
      <c r="I1055" s="32">
        <v>231</v>
      </c>
    </row>
    <row r="1056" spans="2:9">
      <c r="B1056" s="25" t="s">
        <v>1203</v>
      </c>
      <c r="C1056" s="170">
        <v>14</v>
      </c>
      <c r="D1056" s="32">
        <v>18</v>
      </c>
      <c r="E1056" s="32">
        <v>68</v>
      </c>
      <c r="F1056" s="32">
        <v>127</v>
      </c>
      <c r="G1056" s="32">
        <v>5</v>
      </c>
      <c r="H1056" s="32">
        <v>1</v>
      </c>
      <c r="I1056" s="32">
        <v>234</v>
      </c>
    </row>
    <row r="1057" spans="2:9">
      <c r="B1057" s="25" t="s">
        <v>1206</v>
      </c>
      <c r="C1057" s="170">
        <v>12</v>
      </c>
      <c r="D1057" s="32">
        <v>23</v>
      </c>
      <c r="E1057" s="32">
        <v>75</v>
      </c>
      <c r="F1057" s="32">
        <v>123</v>
      </c>
      <c r="G1057" s="32">
        <v>4</v>
      </c>
      <c r="H1057" s="32">
        <v>4</v>
      </c>
      <c r="I1057" s="32">
        <v>243</v>
      </c>
    </row>
    <row r="1058" spans="2:9">
      <c r="B1058" s="25" t="s">
        <v>1208</v>
      </c>
      <c r="C1058" s="170">
        <v>4</v>
      </c>
      <c r="D1058" s="32">
        <v>22</v>
      </c>
      <c r="E1058" s="32">
        <v>82</v>
      </c>
      <c r="F1058" s="32">
        <v>116</v>
      </c>
      <c r="G1058" s="32">
        <v>2</v>
      </c>
      <c r="H1058" s="32">
        <v>4</v>
      </c>
      <c r="I1058" s="32">
        <v>232</v>
      </c>
    </row>
    <row r="1059" spans="2:9">
      <c r="B1059" s="25" t="s">
        <v>1213</v>
      </c>
      <c r="C1059" s="170">
        <v>6</v>
      </c>
      <c r="D1059" s="32">
        <v>18</v>
      </c>
      <c r="E1059" s="32">
        <v>58</v>
      </c>
      <c r="F1059" s="32">
        <v>122</v>
      </c>
      <c r="G1059" s="32">
        <v>4</v>
      </c>
      <c r="H1059" s="32">
        <v>1</v>
      </c>
      <c r="I1059" s="32">
        <v>210</v>
      </c>
    </row>
    <row r="1060" spans="2:9">
      <c r="B1060" s="25" t="s">
        <v>1214</v>
      </c>
      <c r="C1060" s="170">
        <v>11</v>
      </c>
      <c r="D1060" s="32">
        <v>18</v>
      </c>
      <c r="E1060" s="32">
        <v>73</v>
      </c>
      <c r="F1060" s="32">
        <v>115</v>
      </c>
      <c r="G1060" s="32">
        <v>3</v>
      </c>
      <c r="H1060" s="32">
        <v>1</v>
      </c>
      <c r="I1060" s="32">
        <v>221</v>
      </c>
    </row>
    <row r="1061" spans="2:9">
      <c r="B1061" s="25" t="s">
        <v>1217</v>
      </c>
      <c r="C1061" s="170">
        <v>12</v>
      </c>
      <c r="D1061" s="32">
        <v>20</v>
      </c>
      <c r="E1061" s="32">
        <v>78</v>
      </c>
      <c r="F1061" s="32">
        <v>131</v>
      </c>
      <c r="G1061" s="32">
        <v>2</v>
      </c>
      <c r="H1061" s="32">
        <v>1</v>
      </c>
      <c r="I1061" s="32">
        <v>245</v>
      </c>
    </row>
    <row r="1062" spans="2:9">
      <c r="B1062" s="25" t="s">
        <v>1221</v>
      </c>
      <c r="C1062" s="170">
        <v>13</v>
      </c>
      <c r="D1062" s="32">
        <v>24</v>
      </c>
      <c r="E1062" s="32">
        <v>79</v>
      </c>
      <c r="F1062" s="32">
        <v>141</v>
      </c>
      <c r="G1062" s="32">
        <v>4</v>
      </c>
      <c r="H1062" s="32">
        <v>3</v>
      </c>
      <c r="I1062" s="32">
        <v>266</v>
      </c>
    </row>
    <row r="1063" spans="2:9">
      <c r="B1063" s="25" t="s">
        <v>1224</v>
      </c>
      <c r="C1063" s="170">
        <v>12</v>
      </c>
      <c r="D1063" s="32">
        <v>18</v>
      </c>
      <c r="E1063" s="32">
        <v>70</v>
      </c>
      <c r="F1063" s="32">
        <v>131</v>
      </c>
      <c r="G1063" s="32">
        <v>7</v>
      </c>
      <c r="H1063" s="32">
        <v>11</v>
      </c>
      <c r="I1063" s="32">
        <v>251</v>
      </c>
    </row>
    <row r="1064" spans="2:9">
      <c r="B1064" s="25" t="s">
        <v>1228</v>
      </c>
      <c r="C1064" s="170">
        <v>13</v>
      </c>
      <c r="D1064" s="32">
        <v>27</v>
      </c>
      <c r="E1064" s="32">
        <v>67</v>
      </c>
      <c r="F1064" s="32">
        <v>103</v>
      </c>
      <c r="G1064" s="32">
        <v>3</v>
      </c>
      <c r="H1064" s="32">
        <v>9</v>
      </c>
      <c r="I1064" s="32">
        <v>222</v>
      </c>
    </row>
    <row r="1065" spans="2:9">
      <c r="B1065" s="377" t="s">
        <v>1231</v>
      </c>
      <c r="C1065" s="170">
        <v>16</v>
      </c>
      <c r="D1065" s="32">
        <v>27</v>
      </c>
      <c r="E1065" s="32">
        <v>68</v>
      </c>
      <c r="F1065" s="32">
        <v>122</v>
      </c>
      <c r="G1065" s="32">
        <v>11</v>
      </c>
      <c r="H1065" s="32">
        <v>5</v>
      </c>
      <c r="I1065" s="32">
        <v>250</v>
      </c>
    </row>
    <row r="1066" spans="2:9">
      <c r="B1066" s="377" t="s">
        <v>1234</v>
      </c>
      <c r="C1066" s="170">
        <v>15</v>
      </c>
      <c r="D1066" s="32">
        <v>30</v>
      </c>
      <c r="E1066" s="32">
        <v>75</v>
      </c>
      <c r="F1066" s="32">
        <v>123</v>
      </c>
      <c r="G1066" s="32">
        <v>15</v>
      </c>
      <c r="H1066" s="32">
        <v>0</v>
      </c>
      <c r="I1066" s="32">
        <v>262</v>
      </c>
    </row>
    <row r="1067" spans="2:9">
      <c r="B1067" s="377" t="s">
        <v>1238</v>
      </c>
      <c r="C1067" s="170">
        <v>8</v>
      </c>
      <c r="D1067" s="32">
        <v>23</v>
      </c>
      <c r="E1067" s="32">
        <v>79</v>
      </c>
      <c r="F1067" s="32">
        <v>141</v>
      </c>
      <c r="G1067" s="32">
        <v>19</v>
      </c>
      <c r="H1067" s="32">
        <v>12</v>
      </c>
      <c r="I1067" s="32">
        <v>284</v>
      </c>
    </row>
    <row r="1068" spans="2:9">
      <c r="B1068" s="377" t="s">
        <v>1241</v>
      </c>
      <c r="C1068" s="170">
        <v>6</v>
      </c>
      <c r="D1068" s="32">
        <v>23</v>
      </c>
      <c r="E1068" s="32">
        <v>74</v>
      </c>
      <c r="F1068" s="32">
        <v>156</v>
      </c>
      <c r="G1068" s="32">
        <v>2</v>
      </c>
      <c r="H1068" s="32">
        <v>4</v>
      </c>
      <c r="I1068" s="32">
        <v>269</v>
      </c>
    </row>
    <row r="1069" spans="2:9">
      <c r="B1069" s="377" t="s">
        <v>1244</v>
      </c>
      <c r="C1069" s="170">
        <v>8</v>
      </c>
      <c r="D1069" s="32">
        <v>18</v>
      </c>
      <c r="E1069" s="32">
        <v>68</v>
      </c>
      <c r="F1069" s="32">
        <v>118</v>
      </c>
      <c r="G1069" s="32">
        <v>8</v>
      </c>
      <c r="H1069" s="32">
        <v>0</v>
      </c>
      <c r="I1069" s="32">
        <v>229</v>
      </c>
    </row>
    <row r="1070" spans="2:9">
      <c r="B1070" s="377" t="s">
        <v>1247</v>
      </c>
      <c r="C1070" s="170">
        <v>6</v>
      </c>
      <c r="D1070" s="32">
        <v>22</v>
      </c>
      <c r="E1070" s="32">
        <v>62</v>
      </c>
      <c r="F1070" s="32">
        <v>100</v>
      </c>
      <c r="G1070" s="32">
        <v>7</v>
      </c>
      <c r="H1070" s="32">
        <v>4</v>
      </c>
      <c r="I1070" s="32">
        <v>202</v>
      </c>
    </row>
    <row r="1071" spans="2:9">
      <c r="B1071" s="377" t="s">
        <v>1249</v>
      </c>
      <c r="C1071" s="170">
        <v>14</v>
      </c>
      <c r="D1071" s="32">
        <v>27</v>
      </c>
      <c r="E1071" s="32">
        <v>80</v>
      </c>
      <c r="F1071" s="32">
        <v>98</v>
      </c>
      <c r="G1071" s="32">
        <v>18</v>
      </c>
      <c r="H1071" s="32">
        <v>7</v>
      </c>
      <c r="I1071" s="32">
        <v>245</v>
      </c>
    </row>
    <row r="1072" spans="2:9">
      <c r="B1072" s="377" t="s">
        <v>1253</v>
      </c>
      <c r="C1072" s="170">
        <f>$C$222</f>
        <v>20</v>
      </c>
      <c r="D1072" s="32">
        <f>$D$222</f>
        <v>14</v>
      </c>
      <c r="E1072" s="32">
        <f>$E$222</f>
        <v>80</v>
      </c>
      <c r="F1072" s="32">
        <f>$F$222</f>
        <v>133</v>
      </c>
      <c r="G1072" s="32">
        <f>$G$222</f>
        <v>25</v>
      </c>
      <c r="H1072" s="32">
        <f>$H$222</f>
        <v>10</v>
      </c>
      <c r="I1072" s="32">
        <f>$I$222</f>
        <v>282</v>
      </c>
    </row>
    <row r="1073" spans="2:9">
      <c r="C1073" s="15"/>
    </row>
    <row r="1074" spans="2:9">
      <c r="B1074" s="33" t="s">
        <v>511</v>
      </c>
      <c r="C1074" s="34">
        <f>SUM(C1072-C1071)/C1071</f>
        <v>0.42857142857142855</v>
      </c>
      <c r="D1074" s="34">
        <f t="shared" ref="D1074:I1074" si="3">SUM(D1072-D1071)/D1071</f>
        <v>-0.48148148148148145</v>
      </c>
      <c r="E1074" s="34">
        <f t="shared" si="3"/>
        <v>0</v>
      </c>
      <c r="F1074" s="34">
        <f t="shared" si="3"/>
        <v>0.35714285714285715</v>
      </c>
      <c r="G1074" s="34">
        <f t="shared" si="3"/>
        <v>0.3888888888888889</v>
      </c>
      <c r="H1074" s="34">
        <f t="shared" si="3"/>
        <v>0.42857142857142855</v>
      </c>
      <c r="I1074" s="34">
        <f t="shared" si="3"/>
        <v>0.15102040816326531</v>
      </c>
    </row>
    <row r="1075" spans="2:9">
      <c r="B1075" s="33" t="s">
        <v>512</v>
      </c>
      <c r="C1075" s="34">
        <f>SUM(C1072-C1069)/C1069</f>
        <v>1.5</v>
      </c>
      <c r="D1075" s="34">
        <f t="shared" ref="D1075:I1075" si="4">SUM(D1072-D1069)/D1069</f>
        <v>-0.22222222222222221</v>
      </c>
      <c r="E1075" s="34">
        <f t="shared" si="4"/>
        <v>0.17647058823529413</v>
      </c>
      <c r="F1075" s="34">
        <f t="shared" si="4"/>
        <v>0.1271186440677966</v>
      </c>
      <c r="G1075" s="34">
        <f t="shared" si="4"/>
        <v>2.125</v>
      </c>
      <c r="H1075" s="34" t="e">
        <f t="shared" si="4"/>
        <v>#DIV/0!</v>
      </c>
      <c r="I1075" s="34">
        <f t="shared" si="4"/>
        <v>0.23144104803493451</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00"/>
  <sheetViews>
    <sheetView showGridLines="0" zoomScale="85" zoomScaleNormal="85" workbookViewId="0">
      <selection activeCell="H121" sqref="H121"/>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1252</v>
      </c>
    </row>
    <row r="6" spans="1:7" ht="12.75">
      <c r="A6" s="48"/>
      <c r="B6" s="372"/>
      <c r="C6" s="372"/>
      <c r="D6" s="373"/>
      <c r="E6" s="373"/>
      <c r="F6" s="373"/>
      <c r="G6" s="373"/>
    </row>
    <row r="7" spans="1:7">
      <c r="A7" s="14" t="s">
        <v>151</v>
      </c>
      <c r="B7" s="374"/>
      <c r="C7" s="375" t="s">
        <v>1072</v>
      </c>
      <c r="D7" s="375" t="s">
        <v>152</v>
      </c>
      <c r="E7" s="375" t="s">
        <v>153</v>
      </c>
      <c r="F7" s="375" t="s">
        <v>154</v>
      </c>
      <c r="G7" s="375"/>
    </row>
    <row r="8" spans="1:7">
      <c r="A8" s="17" t="s">
        <v>594</v>
      </c>
      <c r="B8" s="375" t="s">
        <v>156</v>
      </c>
      <c r="C8" s="375" t="s">
        <v>1073</v>
      </c>
      <c r="D8" s="376" t="s">
        <v>157</v>
      </c>
      <c r="E8" s="376" t="s">
        <v>158</v>
      </c>
      <c r="F8" s="376" t="s">
        <v>159</v>
      </c>
      <c r="G8" s="375"/>
    </row>
    <row r="9" spans="1:7">
      <c r="B9" s="374"/>
      <c r="C9" s="374"/>
      <c r="D9" s="375"/>
      <c r="E9" s="375"/>
      <c r="F9" s="375"/>
      <c r="G9" s="375" t="s">
        <v>160</v>
      </c>
    </row>
    <row r="10" spans="1:7" ht="12.75">
      <c r="A10" s="14" t="s">
        <v>553</v>
      </c>
      <c r="B10" s="372"/>
      <c r="C10" s="373">
        <v>0</v>
      </c>
      <c r="D10" s="373">
        <v>0</v>
      </c>
      <c r="E10" s="373">
        <v>0</v>
      </c>
      <c r="F10" s="373">
        <v>0</v>
      </c>
      <c r="G10" s="373">
        <v>0</v>
      </c>
    </row>
    <row r="11" spans="1:7" ht="12.75">
      <c r="A11" s="14" t="s">
        <v>162</v>
      </c>
      <c r="B11" s="372"/>
      <c r="C11" s="373">
        <v>0</v>
      </c>
      <c r="D11" s="373">
        <v>0</v>
      </c>
      <c r="E11" s="373">
        <v>0</v>
      </c>
      <c r="F11" s="373">
        <v>0</v>
      </c>
      <c r="G11" s="373">
        <v>0</v>
      </c>
    </row>
    <row r="12" spans="1:7" ht="12.75">
      <c r="B12" s="372"/>
      <c r="C12" s="372"/>
      <c r="D12" s="373"/>
      <c r="E12" s="373"/>
      <c r="F12" s="373"/>
      <c r="G12" s="373"/>
    </row>
    <row r="13" spans="1:7" ht="12.75">
      <c r="B13" s="372"/>
      <c r="C13" s="372"/>
      <c r="D13" s="373"/>
      <c r="E13" s="373"/>
      <c r="F13" s="373"/>
      <c r="G13" s="373"/>
    </row>
    <row r="14" spans="1:7">
      <c r="A14" s="14" t="s">
        <v>151</v>
      </c>
      <c r="B14" s="374"/>
      <c r="C14" s="375" t="s">
        <v>1072</v>
      </c>
      <c r="D14" s="375" t="s">
        <v>152</v>
      </c>
      <c r="E14" s="375" t="s">
        <v>153</v>
      </c>
      <c r="F14" s="375" t="s">
        <v>154</v>
      </c>
      <c r="G14" s="375"/>
    </row>
    <row r="15" spans="1:7">
      <c r="A15" s="17" t="s">
        <v>595</v>
      </c>
      <c r="B15" s="375" t="s">
        <v>156</v>
      </c>
      <c r="C15" s="375" t="s">
        <v>1073</v>
      </c>
      <c r="D15" s="376" t="s">
        <v>157</v>
      </c>
      <c r="E15" s="376" t="s">
        <v>158</v>
      </c>
      <c r="F15" s="376" t="s">
        <v>159</v>
      </c>
      <c r="G15" s="375"/>
    </row>
    <row r="16" spans="1:7">
      <c r="B16" s="374"/>
      <c r="C16" s="374"/>
      <c r="D16" s="375"/>
      <c r="E16" s="375"/>
      <c r="F16" s="375"/>
      <c r="G16" s="375" t="s">
        <v>160</v>
      </c>
    </row>
    <row r="17" spans="1:7" ht="12.75">
      <c r="A17" s="14" t="s">
        <v>553</v>
      </c>
      <c r="B17" s="372"/>
      <c r="C17" s="373">
        <v>0</v>
      </c>
      <c r="D17" s="373">
        <v>0</v>
      </c>
      <c r="E17" s="373">
        <v>0</v>
      </c>
      <c r="F17" s="373">
        <v>0</v>
      </c>
      <c r="G17" s="373">
        <v>0</v>
      </c>
    </row>
    <row r="18" spans="1:7" ht="12.75">
      <c r="A18" s="14" t="s">
        <v>162</v>
      </c>
      <c r="B18" s="372"/>
      <c r="C18" s="373">
        <v>0</v>
      </c>
      <c r="D18" s="373">
        <v>0</v>
      </c>
      <c r="E18" s="373">
        <v>0</v>
      </c>
      <c r="F18" s="373">
        <v>0</v>
      </c>
      <c r="G18" s="373">
        <v>0</v>
      </c>
    </row>
    <row r="19" spans="1:7" ht="12.75">
      <c r="B19" s="372"/>
      <c r="C19" s="372"/>
      <c r="D19" s="373"/>
      <c r="E19" s="373"/>
      <c r="F19" s="373"/>
      <c r="G19" s="373"/>
    </row>
    <row r="20" spans="1:7" ht="12.75">
      <c r="B20" s="372"/>
      <c r="C20" s="372"/>
      <c r="D20" s="373"/>
      <c r="E20" s="373"/>
      <c r="F20" s="373"/>
      <c r="G20" s="373"/>
    </row>
    <row r="21" spans="1:7">
      <c r="A21" s="14" t="s">
        <v>151</v>
      </c>
      <c r="B21" s="374"/>
      <c r="C21" s="375" t="s">
        <v>1072</v>
      </c>
      <c r="D21" s="375" t="s">
        <v>152</v>
      </c>
      <c r="E21" s="375" t="s">
        <v>153</v>
      </c>
      <c r="F21" s="375" t="s">
        <v>154</v>
      </c>
      <c r="G21" s="375"/>
    </row>
    <row r="22" spans="1:7">
      <c r="A22" s="17" t="s">
        <v>596</v>
      </c>
      <c r="B22" s="375" t="s">
        <v>156</v>
      </c>
      <c r="C22" s="375" t="s">
        <v>1073</v>
      </c>
      <c r="D22" s="376" t="s">
        <v>157</v>
      </c>
      <c r="E22" s="376" t="s">
        <v>158</v>
      </c>
      <c r="F22" s="376" t="s">
        <v>159</v>
      </c>
      <c r="G22" s="375"/>
    </row>
    <row r="23" spans="1:7">
      <c r="B23" s="374"/>
      <c r="C23" s="374"/>
      <c r="D23" s="375"/>
      <c r="E23" s="375"/>
      <c r="F23" s="375"/>
      <c r="G23" s="375" t="s">
        <v>160</v>
      </c>
    </row>
    <row r="24" spans="1:7" ht="12.75">
      <c r="A24" s="14" t="s">
        <v>553</v>
      </c>
      <c r="B24" s="372"/>
      <c r="C24" s="373">
        <v>0</v>
      </c>
      <c r="D24" s="373">
        <v>0</v>
      </c>
      <c r="E24" s="373">
        <v>0</v>
      </c>
      <c r="F24" s="373">
        <v>0</v>
      </c>
      <c r="G24" s="373">
        <f>C24+D24+E24+F24</f>
        <v>0</v>
      </c>
    </row>
    <row r="25" spans="1:7" ht="12.75">
      <c r="A25" s="14" t="s">
        <v>162</v>
      </c>
      <c r="B25" s="372"/>
      <c r="C25" s="373">
        <v>3</v>
      </c>
      <c r="D25" s="373">
        <v>4</v>
      </c>
      <c r="E25" s="373">
        <v>1</v>
      </c>
      <c r="F25" s="373">
        <v>0</v>
      </c>
      <c r="G25" s="373">
        <f>C25+D25+E25+F25</f>
        <v>8</v>
      </c>
    </row>
    <row r="26" spans="1:7" ht="12.75">
      <c r="B26" s="372"/>
      <c r="C26" s="372"/>
      <c r="D26" s="373"/>
      <c r="E26" s="373"/>
      <c r="F26" s="373"/>
      <c r="G26" s="373"/>
    </row>
    <row r="27" spans="1:7" ht="12.75">
      <c r="B27" s="372"/>
      <c r="C27" s="372"/>
      <c r="D27" s="373"/>
      <c r="E27" s="373"/>
      <c r="F27" s="373"/>
      <c r="G27" s="373"/>
    </row>
    <row r="28" spans="1:7">
      <c r="A28" s="14" t="s">
        <v>151</v>
      </c>
      <c r="B28" s="374"/>
      <c r="C28" s="375" t="s">
        <v>1072</v>
      </c>
      <c r="D28" s="375" t="s">
        <v>152</v>
      </c>
      <c r="E28" s="375" t="s">
        <v>153</v>
      </c>
      <c r="F28" s="375" t="s">
        <v>154</v>
      </c>
      <c r="G28" s="375"/>
    </row>
    <row r="29" spans="1:7">
      <c r="A29" s="17" t="s">
        <v>597</v>
      </c>
      <c r="B29" s="375" t="s">
        <v>156</v>
      </c>
      <c r="C29" s="375" t="s">
        <v>1073</v>
      </c>
      <c r="D29" s="376" t="s">
        <v>157</v>
      </c>
      <c r="E29" s="376" t="s">
        <v>158</v>
      </c>
      <c r="F29" s="376" t="s">
        <v>159</v>
      </c>
      <c r="G29" s="375"/>
    </row>
    <row r="30" spans="1:7">
      <c r="B30" s="374"/>
      <c r="C30" s="374"/>
      <c r="D30" s="375"/>
      <c r="E30" s="375"/>
      <c r="F30" s="375"/>
      <c r="G30" s="375" t="s">
        <v>160</v>
      </c>
    </row>
    <row r="31" spans="1:7" ht="12.75">
      <c r="A31" s="14" t="s">
        <v>553</v>
      </c>
      <c r="B31" s="372"/>
      <c r="C31" s="373">
        <v>0</v>
      </c>
      <c r="D31" s="373">
        <v>0</v>
      </c>
      <c r="E31" s="373">
        <v>0</v>
      </c>
      <c r="F31" s="373">
        <v>0</v>
      </c>
      <c r="G31" s="373">
        <v>0</v>
      </c>
    </row>
    <row r="32" spans="1:7" ht="12.75">
      <c r="A32" s="14" t="s">
        <v>162</v>
      </c>
      <c r="B32" s="372"/>
      <c r="C32" s="373">
        <v>3</v>
      </c>
      <c r="D32" s="373">
        <v>5</v>
      </c>
      <c r="E32" s="373">
        <v>1</v>
      </c>
      <c r="F32" s="373">
        <v>0</v>
      </c>
      <c r="G32" s="373">
        <f>C32+D32+E32+F32</f>
        <v>9</v>
      </c>
    </row>
    <row r="33" spans="1:7" ht="12.75">
      <c r="B33" s="372"/>
      <c r="C33" s="372"/>
      <c r="D33" s="373"/>
      <c r="E33" s="373"/>
      <c r="F33" s="373"/>
      <c r="G33" s="373"/>
    </row>
    <row r="34" spans="1:7" ht="12.75">
      <c r="B34" s="372"/>
      <c r="C34" s="372"/>
      <c r="D34" s="373"/>
      <c r="E34" s="373"/>
      <c r="F34" s="373"/>
      <c r="G34" s="373"/>
    </row>
    <row r="35" spans="1:7">
      <c r="A35" s="14" t="s">
        <v>151</v>
      </c>
      <c r="B35" s="374"/>
      <c r="C35" s="375" t="s">
        <v>1072</v>
      </c>
      <c r="D35" s="375" t="s">
        <v>152</v>
      </c>
      <c r="E35" s="375" t="s">
        <v>153</v>
      </c>
      <c r="F35" s="375" t="s">
        <v>154</v>
      </c>
      <c r="G35" s="375"/>
    </row>
    <row r="36" spans="1:7">
      <c r="A36" s="17" t="s">
        <v>598</v>
      </c>
      <c r="B36" s="375" t="s">
        <v>156</v>
      </c>
      <c r="C36" s="375" t="s">
        <v>1073</v>
      </c>
      <c r="D36" s="376" t="s">
        <v>157</v>
      </c>
      <c r="E36" s="376" t="s">
        <v>158</v>
      </c>
      <c r="F36" s="376" t="s">
        <v>159</v>
      </c>
      <c r="G36" s="375"/>
    </row>
    <row r="37" spans="1:7">
      <c r="B37" s="374"/>
      <c r="C37" s="374"/>
      <c r="D37" s="375"/>
      <c r="E37" s="375"/>
      <c r="F37" s="375"/>
      <c r="G37" s="375" t="s">
        <v>160</v>
      </c>
    </row>
    <row r="38" spans="1:7" ht="12.75">
      <c r="A38" s="14" t="s">
        <v>553</v>
      </c>
      <c r="B38" s="372"/>
      <c r="C38" s="373">
        <v>1</v>
      </c>
      <c r="D38" s="373">
        <v>1</v>
      </c>
      <c r="E38" s="373">
        <v>0</v>
      </c>
      <c r="F38" s="373">
        <v>0</v>
      </c>
      <c r="G38" s="373">
        <f>C38+D38+E38+F38</f>
        <v>2</v>
      </c>
    </row>
    <row r="39" spans="1:7" ht="12.75">
      <c r="A39" s="14" t="s">
        <v>162</v>
      </c>
      <c r="B39" s="372"/>
      <c r="C39" s="373">
        <v>1</v>
      </c>
      <c r="D39" s="373">
        <v>7</v>
      </c>
      <c r="E39" s="373">
        <v>2</v>
      </c>
      <c r="F39" s="373">
        <v>0</v>
      </c>
      <c r="G39" s="373">
        <f>C39+D39+E39+F39</f>
        <v>10</v>
      </c>
    </row>
    <row r="40" spans="1:7" ht="12.75">
      <c r="B40" s="372"/>
      <c r="C40" s="372"/>
      <c r="D40" s="373"/>
      <c r="E40" s="373"/>
      <c r="F40" s="373"/>
      <c r="G40" s="373"/>
    </row>
    <row r="41" spans="1:7" ht="12.75">
      <c r="B41" s="372"/>
      <c r="C41" s="372"/>
      <c r="D41" s="373"/>
      <c r="E41" s="373"/>
      <c r="F41" s="373"/>
      <c r="G41" s="373"/>
    </row>
    <row r="42" spans="1:7">
      <c r="A42" s="14" t="s">
        <v>151</v>
      </c>
      <c r="B42" s="374"/>
      <c r="C42" s="375" t="s">
        <v>1072</v>
      </c>
      <c r="D42" s="375" t="s">
        <v>152</v>
      </c>
      <c r="E42" s="375" t="s">
        <v>153</v>
      </c>
      <c r="F42" s="375" t="s">
        <v>154</v>
      </c>
      <c r="G42" s="375"/>
    </row>
    <row r="43" spans="1:7">
      <c r="A43" s="17" t="s">
        <v>599</v>
      </c>
      <c r="B43" s="375" t="s">
        <v>156</v>
      </c>
      <c r="C43" s="375" t="s">
        <v>1073</v>
      </c>
      <c r="D43" s="376" t="s">
        <v>157</v>
      </c>
      <c r="E43" s="376" t="s">
        <v>158</v>
      </c>
      <c r="F43" s="376" t="s">
        <v>159</v>
      </c>
      <c r="G43" s="375"/>
    </row>
    <row r="44" spans="1:7">
      <c r="B44" s="374"/>
      <c r="C44" s="374"/>
      <c r="D44" s="375"/>
      <c r="E44" s="375"/>
      <c r="F44" s="375"/>
      <c r="G44" s="375" t="s">
        <v>160</v>
      </c>
    </row>
    <row r="45" spans="1:7" ht="12.75">
      <c r="A45" s="14" t="s">
        <v>553</v>
      </c>
      <c r="B45" s="372"/>
      <c r="C45" s="373">
        <v>0</v>
      </c>
      <c r="D45" s="373">
        <v>0</v>
      </c>
      <c r="E45" s="373">
        <v>0</v>
      </c>
      <c r="F45" s="373">
        <v>0</v>
      </c>
      <c r="G45" s="373">
        <f>C45+D45+E45+F45</f>
        <v>0</v>
      </c>
    </row>
    <row r="46" spans="1:7" ht="12.75">
      <c r="A46" s="14" t="s">
        <v>162</v>
      </c>
      <c r="B46" s="372"/>
      <c r="C46" s="373">
        <v>0</v>
      </c>
      <c r="D46" s="373">
        <v>0</v>
      </c>
      <c r="E46" s="373">
        <v>0</v>
      </c>
      <c r="F46" s="373">
        <v>0</v>
      </c>
      <c r="G46" s="373">
        <f>F46+E46+D46+C46</f>
        <v>0</v>
      </c>
    </row>
    <row r="47" spans="1:7" ht="12.75">
      <c r="B47" s="372"/>
      <c r="C47" s="372"/>
      <c r="D47" s="373"/>
      <c r="E47" s="373"/>
      <c r="F47" s="373"/>
      <c r="G47" s="373"/>
    </row>
    <row r="48" spans="1:7" ht="12.75">
      <c r="B48" s="372"/>
      <c r="C48" s="372"/>
      <c r="D48" s="373"/>
      <c r="E48" s="373"/>
      <c r="F48" s="373"/>
      <c r="G48" s="373"/>
    </row>
    <row r="49" spans="1:7">
      <c r="A49" s="14" t="s">
        <v>151</v>
      </c>
      <c r="B49" s="374"/>
      <c r="C49" s="375" t="s">
        <v>1072</v>
      </c>
      <c r="D49" s="375" t="s">
        <v>152</v>
      </c>
      <c r="E49" s="375" t="s">
        <v>153</v>
      </c>
      <c r="F49" s="375" t="s">
        <v>154</v>
      </c>
      <c r="G49" s="375"/>
    </row>
    <row r="50" spans="1:7">
      <c r="A50" s="17" t="s">
        <v>600</v>
      </c>
      <c r="B50" s="375" t="s">
        <v>156</v>
      </c>
      <c r="C50" s="375" t="s">
        <v>1073</v>
      </c>
      <c r="D50" s="376" t="s">
        <v>157</v>
      </c>
      <c r="E50" s="376" t="s">
        <v>158</v>
      </c>
      <c r="F50" s="376" t="s">
        <v>159</v>
      </c>
      <c r="G50" s="375"/>
    </row>
    <row r="51" spans="1:7">
      <c r="B51" s="374"/>
      <c r="C51" s="374"/>
      <c r="D51" s="375"/>
      <c r="E51" s="375"/>
      <c r="F51" s="375"/>
      <c r="G51" s="375" t="s">
        <v>160</v>
      </c>
    </row>
    <row r="52" spans="1:7" ht="12.75">
      <c r="A52" s="14" t="s">
        <v>553</v>
      </c>
      <c r="B52" s="372"/>
      <c r="C52" s="373">
        <v>4</v>
      </c>
      <c r="D52" s="373">
        <v>0</v>
      </c>
      <c r="E52" s="373">
        <v>0</v>
      </c>
      <c r="F52" s="373">
        <v>0</v>
      </c>
      <c r="G52" s="373">
        <f>F52+E52+D52+C52</f>
        <v>4</v>
      </c>
    </row>
    <row r="53" spans="1:7" ht="12.75">
      <c r="A53" s="14" t="s">
        <v>162</v>
      </c>
      <c r="B53" s="372"/>
      <c r="C53" s="373">
        <v>4</v>
      </c>
      <c r="D53" s="373">
        <v>0</v>
      </c>
      <c r="E53" s="373">
        <v>0</v>
      </c>
      <c r="F53" s="373">
        <v>0</v>
      </c>
      <c r="G53" s="373">
        <f>C53+D53+E53+F53</f>
        <v>4</v>
      </c>
    </row>
    <row r="54" spans="1:7" ht="12.75">
      <c r="B54" s="372"/>
      <c r="C54" s="372"/>
      <c r="D54" s="373"/>
      <c r="E54" s="373"/>
      <c r="F54" s="373"/>
      <c r="G54" s="373"/>
    </row>
    <row r="55" spans="1:7" ht="12.75">
      <c r="B55" s="372"/>
      <c r="C55" s="372"/>
      <c r="D55" s="373"/>
      <c r="E55" s="373"/>
      <c r="F55" s="373"/>
      <c r="G55" s="373"/>
    </row>
    <row r="56" spans="1:7">
      <c r="A56" s="14" t="s">
        <v>151</v>
      </c>
      <c r="B56" s="374"/>
      <c r="C56" s="375" t="s">
        <v>1072</v>
      </c>
      <c r="D56" s="375" t="s">
        <v>152</v>
      </c>
      <c r="E56" s="375" t="s">
        <v>153</v>
      </c>
      <c r="F56" s="375" t="s">
        <v>154</v>
      </c>
      <c r="G56" s="375"/>
    </row>
    <row r="57" spans="1:7">
      <c r="A57" s="17" t="s">
        <v>601</v>
      </c>
      <c r="B57" s="375" t="s">
        <v>156</v>
      </c>
      <c r="C57" s="375" t="s">
        <v>1073</v>
      </c>
      <c r="D57" s="376" t="s">
        <v>157</v>
      </c>
      <c r="E57" s="376" t="s">
        <v>158</v>
      </c>
      <c r="F57" s="376" t="s">
        <v>159</v>
      </c>
      <c r="G57" s="375"/>
    </row>
    <row r="58" spans="1:7">
      <c r="B58" s="374"/>
      <c r="C58" s="374"/>
      <c r="D58" s="375"/>
      <c r="E58" s="375"/>
      <c r="F58" s="375"/>
      <c r="G58" s="375" t="s">
        <v>160</v>
      </c>
    </row>
    <row r="59" spans="1:7" ht="12.75">
      <c r="A59" s="14" t="s">
        <v>553</v>
      </c>
      <c r="B59" s="372"/>
      <c r="C59" s="373">
        <v>0</v>
      </c>
      <c r="D59" s="373">
        <v>0</v>
      </c>
      <c r="E59" s="373">
        <v>0</v>
      </c>
      <c r="F59" s="373">
        <v>0</v>
      </c>
      <c r="G59" s="373">
        <v>0</v>
      </c>
    </row>
    <row r="60" spans="1:7" ht="12.75">
      <c r="A60" s="14" t="s">
        <v>162</v>
      </c>
      <c r="B60" s="372"/>
      <c r="C60" s="373">
        <v>0</v>
      </c>
      <c r="D60" s="373">
        <v>0</v>
      </c>
      <c r="E60" s="373">
        <v>0</v>
      </c>
      <c r="F60" s="373">
        <v>0</v>
      </c>
      <c r="G60" s="373">
        <v>0</v>
      </c>
    </row>
    <row r="61" spans="1:7" ht="12.75">
      <c r="B61" s="372"/>
      <c r="C61" s="372"/>
      <c r="D61" s="373"/>
      <c r="E61" s="373"/>
      <c r="F61" s="373"/>
      <c r="G61" s="373"/>
    </row>
    <row r="62" spans="1:7" ht="12.75">
      <c r="B62" s="372"/>
      <c r="C62" s="372"/>
      <c r="D62" s="373"/>
      <c r="E62" s="373"/>
      <c r="F62" s="373"/>
      <c r="G62" s="373"/>
    </row>
    <row r="63" spans="1:7">
      <c r="A63" s="14" t="s">
        <v>151</v>
      </c>
      <c r="B63" s="374"/>
      <c r="C63" s="375" t="s">
        <v>1072</v>
      </c>
      <c r="D63" s="375" t="s">
        <v>152</v>
      </c>
      <c r="E63" s="375" t="s">
        <v>153</v>
      </c>
      <c r="F63" s="375" t="s">
        <v>154</v>
      </c>
      <c r="G63" s="375"/>
    </row>
    <row r="64" spans="1:7">
      <c r="A64" s="17" t="s">
        <v>602</v>
      </c>
      <c r="B64" s="375" t="s">
        <v>156</v>
      </c>
      <c r="C64" s="375" t="s">
        <v>1073</v>
      </c>
      <c r="D64" s="376" t="s">
        <v>157</v>
      </c>
      <c r="E64" s="376" t="s">
        <v>158</v>
      </c>
      <c r="F64" s="376" t="s">
        <v>159</v>
      </c>
      <c r="G64" s="375"/>
    </row>
    <row r="65" spans="1:7">
      <c r="B65" s="374"/>
      <c r="C65" s="374"/>
      <c r="D65" s="375"/>
      <c r="E65" s="375"/>
      <c r="F65" s="375"/>
      <c r="G65" s="375" t="s">
        <v>160</v>
      </c>
    </row>
    <row r="66" spans="1:7" ht="12.75">
      <c r="A66" s="14" t="s">
        <v>553</v>
      </c>
      <c r="B66" s="372"/>
      <c r="C66" s="373">
        <v>1</v>
      </c>
      <c r="D66" s="373">
        <v>0</v>
      </c>
      <c r="E66" s="373">
        <v>0</v>
      </c>
      <c r="F66" s="373">
        <v>0</v>
      </c>
      <c r="G66" s="373">
        <v>0</v>
      </c>
    </row>
    <row r="67" spans="1:7" ht="12.75">
      <c r="A67" s="14" t="s">
        <v>162</v>
      </c>
      <c r="B67" s="372"/>
      <c r="C67" s="373">
        <v>0</v>
      </c>
      <c r="D67" s="373">
        <v>0</v>
      </c>
      <c r="E67" s="373">
        <v>0</v>
      </c>
      <c r="F67" s="373">
        <v>0</v>
      </c>
      <c r="G67" s="373">
        <f>F67+E67+D67+C67</f>
        <v>0</v>
      </c>
    </row>
    <row r="68" spans="1:7" ht="12.75">
      <c r="B68" s="372"/>
      <c r="C68" s="372"/>
      <c r="D68" s="373"/>
      <c r="E68" s="373"/>
      <c r="F68" s="373"/>
      <c r="G68" s="373"/>
    </row>
    <row r="69" spans="1:7" ht="12.75">
      <c r="B69" s="372"/>
      <c r="C69" s="372"/>
      <c r="D69" s="373"/>
      <c r="E69" s="373"/>
      <c r="F69" s="373"/>
      <c r="G69" s="373"/>
    </row>
    <row r="70" spans="1:7">
      <c r="A70" s="14" t="s">
        <v>151</v>
      </c>
      <c r="B70" s="374"/>
      <c r="C70" s="375" t="s">
        <v>1072</v>
      </c>
      <c r="D70" s="375" t="s">
        <v>152</v>
      </c>
      <c r="E70" s="375" t="s">
        <v>153</v>
      </c>
      <c r="F70" s="375" t="s">
        <v>154</v>
      </c>
      <c r="G70" s="375"/>
    </row>
    <row r="71" spans="1:7">
      <c r="A71" s="17" t="s">
        <v>603</v>
      </c>
      <c r="B71" s="375" t="s">
        <v>156</v>
      </c>
      <c r="C71" s="375" t="s">
        <v>1073</v>
      </c>
      <c r="D71" s="376" t="s">
        <v>157</v>
      </c>
      <c r="E71" s="376" t="s">
        <v>158</v>
      </c>
      <c r="F71" s="376" t="s">
        <v>159</v>
      </c>
      <c r="G71" s="375"/>
    </row>
    <row r="72" spans="1:7">
      <c r="B72" s="374"/>
      <c r="C72" s="374"/>
      <c r="D72" s="375"/>
      <c r="E72" s="375"/>
      <c r="F72" s="375"/>
      <c r="G72" s="375" t="s">
        <v>160</v>
      </c>
    </row>
    <row r="73" spans="1:7" ht="12.75">
      <c r="A73" s="14" t="s">
        <v>553</v>
      </c>
      <c r="B73" s="372"/>
      <c r="C73" s="373">
        <v>0</v>
      </c>
      <c r="D73" s="373">
        <v>0</v>
      </c>
      <c r="E73" s="373">
        <v>0</v>
      </c>
      <c r="F73" s="373">
        <v>0</v>
      </c>
      <c r="G73" s="373">
        <v>0</v>
      </c>
    </row>
    <row r="74" spans="1:7" ht="12.75">
      <c r="A74" s="14" t="s">
        <v>162</v>
      </c>
      <c r="B74" s="372"/>
      <c r="C74" s="373">
        <v>0</v>
      </c>
      <c r="D74" s="373">
        <v>0</v>
      </c>
      <c r="E74" s="373">
        <v>0</v>
      </c>
      <c r="F74" s="373">
        <v>0</v>
      </c>
      <c r="G74" s="373">
        <v>0</v>
      </c>
    </row>
    <row r="75" spans="1:7" ht="12.75">
      <c r="B75" s="372"/>
      <c r="C75" s="372"/>
      <c r="D75" s="373"/>
      <c r="E75" s="373"/>
      <c r="F75" s="373"/>
      <c r="G75" s="373"/>
    </row>
    <row r="76" spans="1:7" ht="12.75">
      <c r="B76" s="372"/>
      <c r="C76" s="372"/>
      <c r="D76" s="373"/>
      <c r="E76" s="373"/>
      <c r="F76" s="373"/>
      <c r="G76" s="373"/>
    </row>
    <row r="77" spans="1:7">
      <c r="A77" s="14" t="s">
        <v>151</v>
      </c>
      <c r="B77" s="374"/>
      <c r="C77" s="375" t="s">
        <v>1072</v>
      </c>
      <c r="D77" s="375" t="s">
        <v>152</v>
      </c>
      <c r="E77" s="375" t="s">
        <v>153</v>
      </c>
      <c r="F77" s="375" t="s">
        <v>154</v>
      </c>
      <c r="G77" s="375"/>
    </row>
    <row r="78" spans="1:7">
      <c r="A78" s="17" t="s">
        <v>604</v>
      </c>
      <c r="B78" s="375" t="s">
        <v>156</v>
      </c>
      <c r="C78" s="375" t="s">
        <v>1073</v>
      </c>
      <c r="D78" s="376" t="s">
        <v>157</v>
      </c>
      <c r="E78" s="376" t="s">
        <v>158</v>
      </c>
      <c r="F78" s="376" t="s">
        <v>159</v>
      </c>
      <c r="G78" s="375"/>
    </row>
    <row r="79" spans="1:7">
      <c r="B79" s="374"/>
      <c r="C79" s="374"/>
      <c r="D79" s="375"/>
      <c r="E79" s="375"/>
      <c r="F79" s="375"/>
      <c r="G79" s="375" t="s">
        <v>160</v>
      </c>
    </row>
    <row r="80" spans="1:7" ht="12.75">
      <c r="A80" s="14" t="s">
        <v>553</v>
      </c>
      <c r="B80" s="372"/>
      <c r="C80" s="373">
        <v>0</v>
      </c>
      <c r="D80" s="373">
        <v>0</v>
      </c>
      <c r="E80" s="373">
        <v>3</v>
      </c>
      <c r="F80" s="373">
        <v>0</v>
      </c>
      <c r="G80" s="373">
        <f>C80+D80+E80+F80</f>
        <v>3</v>
      </c>
    </row>
    <row r="81" spans="1:7" ht="12.75">
      <c r="A81" s="14" t="s">
        <v>162</v>
      </c>
      <c r="B81" s="372"/>
      <c r="C81" s="373">
        <v>0</v>
      </c>
      <c r="D81" s="373">
        <v>0</v>
      </c>
      <c r="E81" s="373">
        <v>3</v>
      </c>
      <c r="F81" s="373">
        <v>0</v>
      </c>
      <c r="G81" s="373">
        <f>C81+D81+E81+F81</f>
        <v>3</v>
      </c>
    </row>
    <row r="82" spans="1:7" ht="12.75">
      <c r="B82" s="372"/>
      <c r="C82" s="372"/>
      <c r="D82" s="373"/>
      <c r="E82" s="373"/>
      <c r="F82" s="373"/>
      <c r="G82" s="373"/>
    </row>
    <row r="83" spans="1:7" ht="12.75">
      <c r="B83" s="372"/>
      <c r="C83" s="372"/>
      <c r="D83" s="373"/>
      <c r="E83" s="373"/>
      <c r="F83" s="373"/>
      <c r="G83" s="373"/>
    </row>
    <row r="84" spans="1:7">
      <c r="A84" s="14" t="s">
        <v>151</v>
      </c>
      <c r="B84" s="374"/>
      <c r="C84" s="375" t="s">
        <v>1072</v>
      </c>
      <c r="D84" s="375" t="s">
        <v>152</v>
      </c>
      <c r="E84" s="375" t="s">
        <v>153</v>
      </c>
      <c r="F84" s="375" t="s">
        <v>154</v>
      </c>
      <c r="G84" s="375"/>
    </row>
    <row r="85" spans="1:7">
      <c r="A85" s="17" t="s">
        <v>605</v>
      </c>
      <c r="B85" s="375" t="s">
        <v>156</v>
      </c>
      <c r="C85" s="375" t="s">
        <v>1073</v>
      </c>
      <c r="D85" s="376" t="s">
        <v>157</v>
      </c>
      <c r="E85" s="376" t="s">
        <v>158</v>
      </c>
      <c r="F85" s="376" t="s">
        <v>159</v>
      </c>
      <c r="G85" s="375"/>
    </row>
    <row r="86" spans="1:7">
      <c r="B86" s="374"/>
      <c r="C86" s="374"/>
      <c r="D86" s="375"/>
      <c r="E86" s="375"/>
      <c r="F86" s="375"/>
      <c r="G86" s="375" t="s">
        <v>160</v>
      </c>
    </row>
    <row r="87" spans="1:7" ht="12.75">
      <c r="A87" s="14" t="s">
        <v>553</v>
      </c>
      <c r="B87" s="372"/>
      <c r="C87" s="373">
        <v>0</v>
      </c>
      <c r="D87" s="373">
        <v>0</v>
      </c>
      <c r="E87" s="373">
        <v>0</v>
      </c>
      <c r="F87" s="373">
        <v>0</v>
      </c>
      <c r="G87" s="373">
        <v>0</v>
      </c>
    </row>
    <row r="88" spans="1:7" ht="12.75">
      <c r="A88" s="14" t="s">
        <v>162</v>
      </c>
      <c r="B88" s="372"/>
      <c r="C88" s="373">
        <v>0</v>
      </c>
      <c r="D88" s="373">
        <v>2</v>
      </c>
      <c r="E88" s="373">
        <v>0</v>
      </c>
      <c r="F88" s="373">
        <v>0</v>
      </c>
      <c r="G88" s="373">
        <v>0</v>
      </c>
    </row>
    <row r="89" spans="1:7" ht="12.75">
      <c r="B89" s="372"/>
      <c r="C89" s="372"/>
      <c r="D89" s="373"/>
      <c r="E89" s="373"/>
      <c r="F89" s="373"/>
      <c r="G89" s="373"/>
    </row>
    <row r="90" spans="1:7" ht="12.75">
      <c r="B90" s="372"/>
      <c r="C90" s="372"/>
      <c r="D90" s="373"/>
      <c r="E90" s="373"/>
      <c r="F90" s="373"/>
      <c r="G90" s="373"/>
    </row>
    <row r="91" spans="1:7">
      <c r="A91" s="14" t="s">
        <v>151</v>
      </c>
      <c r="B91" s="374"/>
      <c r="C91" s="375" t="s">
        <v>1072</v>
      </c>
      <c r="D91" s="375" t="s">
        <v>152</v>
      </c>
      <c r="E91" s="375" t="s">
        <v>153</v>
      </c>
      <c r="F91" s="375" t="s">
        <v>154</v>
      </c>
      <c r="G91" s="375"/>
    </row>
    <row r="92" spans="1:7">
      <c r="A92" s="348" t="s">
        <v>1202</v>
      </c>
      <c r="B92" s="375" t="s">
        <v>156</v>
      </c>
      <c r="C92" s="375" t="s">
        <v>1073</v>
      </c>
      <c r="D92" s="376" t="s">
        <v>157</v>
      </c>
      <c r="E92" s="376" t="s">
        <v>158</v>
      </c>
      <c r="F92" s="376" t="s">
        <v>159</v>
      </c>
      <c r="G92" s="375"/>
    </row>
    <row r="93" spans="1:7">
      <c r="B93" s="374"/>
      <c r="C93" s="374"/>
      <c r="D93" s="375"/>
      <c r="E93" s="375"/>
      <c r="F93" s="375"/>
      <c r="G93" s="375" t="s">
        <v>160</v>
      </c>
    </row>
    <row r="94" spans="1:7" ht="12.75">
      <c r="A94" s="14" t="s">
        <v>553</v>
      </c>
      <c r="B94" s="372"/>
      <c r="C94" s="373">
        <v>0</v>
      </c>
      <c r="D94" s="373">
        <v>0</v>
      </c>
      <c r="E94" s="373">
        <v>0</v>
      </c>
      <c r="F94" s="373">
        <v>1</v>
      </c>
      <c r="G94" s="373">
        <f>C94+D94+E94+F94</f>
        <v>1</v>
      </c>
    </row>
    <row r="95" spans="1:7" ht="12.75">
      <c r="A95" s="14" t="s">
        <v>162</v>
      </c>
      <c r="B95" s="372"/>
      <c r="C95" s="373">
        <v>0</v>
      </c>
      <c r="D95" s="373">
        <v>1</v>
      </c>
      <c r="E95" s="373">
        <v>4</v>
      </c>
      <c r="F95" s="373">
        <v>1</v>
      </c>
      <c r="G95" s="373">
        <f>C95+D95+E95+F95</f>
        <v>6</v>
      </c>
    </row>
    <row r="96" spans="1:7" ht="12.75">
      <c r="B96" s="372"/>
      <c r="C96" s="372"/>
      <c r="D96" s="373"/>
      <c r="E96" s="373"/>
      <c r="F96" s="373"/>
      <c r="G96" s="373"/>
    </row>
    <row r="97" spans="1:7" ht="12.75">
      <c r="B97" s="372"/>
      <c r="C97" s="372"/>
      <c r="D97" s="373"/>
      <c r="E97" s="373"/>
      <c r="F97" s="373"/>
      <c r="G97" s="373"/>
    </row>
    <row r="98" spans="1:7">
      <c r="A98" s="14" t="s">
        <v>151</v>
      </c>
      <c r="B98" s="374"/>
      <c r="C98" s="375" t="s">
        <v>1072</v>
      </c>
      <c r="D98" s="375" t="s">
        <v>152</v>
      </c>
      <c r="E98" s="375" t="s">
        <v>153</v>
      </c>
      <c r="F98" s="375" t="s">
        <v>154</v>
      </c>
      <c r="G98" s="375"/>
    </row>
    <row r="99" spans="1:7">
      <c r="A99" s="17" t="s">
        <v>606</v>
      </c>
      <c r="B99" s="375" t="s">
        <v>156</v>
      </c>
      <c r="C99" s="375" t="s">
        <v>1073</v>
      </c>
      <c r="D99" s="376" t="s">
        <v>157</v>
      </c>
      <c r="E99" s="376" t="s">
        <v>158</v>
      </c>
      <c r="F99" s="376" t="s">
        <v>159</v>
      </c>
      <c r="G99" s="375"/>
    </row>
    <row r="100" spans="1:7">
      <c r="B100" s="374"/>
      <c r="C100" s="374"/>
      <c r="D100" s="375"/>
      <c r="E100" s="375"/>
      <c r="F100" s="375"/>
      <c r="G100" s="375" t="s">
        <v>160</v>
      </c>
    </row>
    <row r="101" spans="1:7" ht="12.75">
      <c r="A101" s="14" t="s">
        <v>553</v>
      </c>
      <c r="B101" s="372"/>
      <c r="C101" s="373">
        <v>0</v>
      </c>
      <c r="D101" s="373">
        <v>0</v>
      </c>
      <c r="E101" s="373">
        <v>0</v>
      </c>
      <c r="F101" s="373">
        <v>0</v>
      </c>
      <c r="G101" s="373">
        <v>0</v>
      </c>
    </row>
    <row r="102" spans="1:7" ht="12.75">
      <c r="A102" s="14" t="s">
        <v>162</v>
      </c>
      <c r="B102" s="372"/>
      <c r="C102" s="373">
        <v>0</v>
      </c>
      <c r="D102" s="373">
        <v>0</v>
      </c>
      <c r="E102" s="373">
        <v>0</v>
      </c>
      <c r="F102" s="373">
        <v>0</v>
      </c>
      <c r="G102" s="373">
        <v>0</v>
      </c>
    </row>
    <row r="103" spans="1:7" ht="12.75">
      <c r="B103" s="372"/>
      <c r="C103" s="372"/>
      <c r="D103" s="373"/>
      <c r="E103" s="373"/>
      <c r="F103" s="373"/>
      <c r="G103" s="373"/>
    </row>
    <row r="104" spans="1:7" ht="12.75">
      <c r="B104" s="372"/>
      <c r="C104" s="372"/>
      <c r="D104" s="373"/>
      <c r="E104" s="373"/>
      <c r="F104" s="373"/>
      <c r="G104" s="373"/>
    </row>
    <row r="105" spans="1:7">
      <c r="A105" s="14" t="s">
        <v>151</v>
      </c>
      <c r="B105" s="374"/>
      <c r="C105" s="375" t="s">
        <v>1072</v>
      </c>
      <c r="D105" s="375" t="s">
        <v>152</v>
      </c>
      <c r="E105" s="375" t="s">
        <v>153</v>
      </c>
      <c r="F105" s="375" t="s">
        <v>154</v>
      </c>
      <c r="G105" s="375"/>
    </row>
    <row r="106" spans="1:7">
      <c r="A106" s="17" t="s">
        <v>607</v>
      </c>
      <c r="B106" s="375" t="s">
        <v>156</v>
      </c>
      <c r="C106" s="375" t="s">
        <v>1073</v>
      </c>
      <c r="D106" s="376" t="s">
        <v>157</v>
      </c>
      <c r="E106" s="376" t="s">
        <v>158</v>
      </c>
      <c r="F106" s="376" t="s">
        <v>159</v>
      </c>
      <c r="G106" s="375"/>
    </row>
    <row r="107" spans="1:7">
      <c r="B107" s="374"/>
      <c r="C107" s="374"/>
      <c r="D107" s="375"/>
      <c r="E107" s="375"/>
      <c r="F107" s="375"/>
      <c r="G107" s="375" t="s">
        <v>160</v>
      </c>
    </row>
    <row r="108" spans="1:7" ht="12.75">
      <c r="A108" s="14" t="s">
        <v>553</v>
      </c>
      <c r="B108" s="372"/>
      <c r="C108" s="373">
        <v>0</v>
      </c>
      <c r="D108" s="373">
        <v>5</v>
      </c>
      <c r="E108" s="373">
        <v>6</v>
      </c>
      <c r="F108" s="373">
        <v>0</v>
      </c>
      <c r="G108" s="373">
        <f>C108+D108+E108+F108</f>
        <v>11</v>
      </c>
    </row>
    <row r="109" spans="1:7" ht="12.75">
      <c r="A109" s="14" t="s">
        <v>162</v>
      </c>
      <c r="B109" s="372"/>
      <c r="C109" s="373">
        <v>0</v>
      </c>
      <c r="D109" s="373">
        <v>1</v>
      </c>
      <c r="E109" s="373">
        <v>2</v>
      </c>
      <c r="F109" s="373">
        <v>0</v>
      </c>
      <c r="G109" s="373">
        <f>C109+D109+E109+F109</f>
        <v>3</v>
      </c>
    </row>
    <row r="110" spans="1:7" ht="12.75">
      <c r="B110" s="372"/>
      <c r="C110" s="372"/>
      <c r="D110" s="373"/>
      <c r="E110" s="373"/>
      <c r="F110" s="373"/>
      <c r="G110" s="373"/>
    </row>
    <row r="111" spans="1:7" ht="12.75">
      <c r="B111" s="372"/>
      <c r="C111" s="372"/>
      <c r="D111" s="373"/>
      <c r="E111" s="373"/>
      <c r="F111" s="373"/>
      <c r="G111" s="373"/>
    </row>
    <row r="112" spans="1:7">
      <c r="A112" s="14" t="s">
        <v>151</v>
      </c>
      <c r="B112" s="374"/>
      <c r="C112" s="375" t="s">
        <v>1072</v>
      </c>
      <c r="D112" s="375" t="s">
        <v>152</v>
      </c>
      <c r="E112" s="375" t="s">
        <v>153</v>
      </c>
      <c r="F112" s="375" t="s">
        <v>154</v>
      </c>
      <c r="G112" s="375"/>
    </row>
    <row r="113" spans="1:7">
      <c r="A113" s="17" t="s">
        <v>608</v>
      </c>
      <c r="B113" s="375" t="s">
        <v>156</v>
      </c>
      <c r="C113" s="375" t="s">
        <v>1073</v>
      </c>
      <c r="D113" s="376" t="s">
        <v>157</v>
      </c>
      <c r="E113" s="376" t="s">
        <v>158</v>
      </c>
      <c r="F113" s="376" t="s">
        <v>159</v>
      </c>
      <c r="G113" s="375"/>
    </row>
    <row r="114" spans="1:7">
      <c r="B114" s="374"/>
      <c r="C114" s="374"/>
      <c r="D114" s="375"/>
      <c r="E114" s="375"/>
      <c r="F114" s="375"/>
      <c r="G114" s="375" t="s">
        <v>160</v>
      </c>
    </row>
    <row r="115" spans="1:7" ht="12.75">
      <c r="A115" s="14" t="s">
        <v>553</v>
      </c>
      <c r="B115" s="372"/>
      <c r="C115" s="373">
        <v>0</v>
      </c>
      <c r="D115" s="373">
        <v>0</v>
      </c>
      <c r="E115" s="373">
        <v>0</v>
      </c>
      <c r="F115" s="373">
        <v>0</v>
      </c>
      <c r="G115" s="373">
        <v>0</v>
      </c>
    </row>
    <row r="116" spans="1:7" ht="12.75">
      <c r="A116" s="14" t="s">
        <v>162</v>
      </c>
      <c r="B116" s="372"/>
      <c r="C116" s="373">
        <v>0</v>
      </c>
      <c r="D116" s="373">
        <v>0</v>
      </c>
      <c r="E116" s="373">
        <v>0</v>
      </c>
      <c r="F116" s="373">
        <v>0</v>
      </c>
      <c r="G116" s="373">
        <v>0</v>
      </c>
    </row>
    <row r="117" spans="1:7" ht="12.75">
      <c r="B117" s="372"/>
      <c r="C117" s="372"/>
      <c r="D117" s="373"/>
      <c r="E117" s="373"/>
      <c r="F117" s="373"/>
      <c r="G117" s="373"/>
    </row>
    <row r="118" spans="1:7" ht="12.75">
      <c r="B118" s="372"/>
      <c r="C118" s="372"/>
      <c r="D118" s="373"/>
      <c r="E118" s="373"/>
      <c r="F118" s="373"/>
      <c r="G118" s="373"/>
    </row>
    <row r="119" spans="1:7">
      <c r="A119" s="14" t="s">
        <v>151</v>
      </c>
      <c r="B119" s="374"/>
      <c r="C119" s="375" t="s">
        <v>1072</v>
      </c>
      <c r="D119" s="375" t="s">
        <v>152</v>
      </c>
      <c r="E119" s="375" t="s">
        <v>153</v>
      </c>
      <c r="F119" s="375" t="s">
        <v>154</v>
      </c>
      <c r="G119" s="375"/>
    </row>
    <row r="120" spans="1:7">
      <c r="A120" s="17" t="s">
        <v>609</v>
      </c>
      <c r="B120" s="375" t="s">
        <v>156</v>
      </c>
      <c r="C120" s="375" t="s">
        <v>1073</v>
      </c>
      <c r="D120" s="376" t="s">
        <v>157</v>
      </c>
      <c r="E120" s="376" t="s">
        <v>158</v>
      </c>
      <c r="F120" s="376" t="s">
        <v>159</v>
      </c>
      <c r="G120" s="375"/>
    </row>
    <row r="121" spans="1:7">
      <c r="B121" s="374"/>
      <c r="C121" s="374"/>
      <c r="D121" s="375"/>
      <c r="E121" s="375"/>
      <c r="F121" s="375"/>
      <c r="G121" s="375" t="s">
        <v>160</v>
      </c>
    </row>
    <row r="122" spans="1:7" ht="12.75">
      <c r="A122" s="14" t="s">
        <v>553</v>
      </c>
      <c r="B122" s="372"/>
      <c r="C122" s="373">
        <v>0</v>
      </c>
      <c r="D122" s="373">
        <v>1</v>
      </c>
      <c r="E122" s="373">
        <v>0</v>
      </c>
      <c r="F122" s="373">
        <v>0</v>
      </c>
      <c r="G122" s="373">
        <f>C122+D122+E122+F122</f>
        <v>1</v>
      </c>
    </row>
    <row r="123" spans="1:7" ht="12.75">
      <c r="A123" s="14" t="s">
        <v>162</v>
      </c>
      <c r="B123" s="372"/>
      <c r="C123" s="373">
        <v>0</v>
      </c>
      <c r="D123" s="373">
        <v>0</v>
      </c>
      <c r="E123" s="373">
        <v>1</v>
      </c>
      <c r="F123" s="373">
        <v>0</v>
      </c>
      <c r="G123" s="373">
        <f>C123+D123+E123+F123</f>
        <v>1</v>
      </c>
    </row>
    <row r="124" spans="1:7" ht="12.75">
      <c r="B124" s="372"/>
      <c r="C124" s="372"/>
      <c r="D124" s="373"/>
      <c r="E124" s="373"/>
      <c r="F124" s="373"/>
      <c r="G124" s="373"/>
    </row>
    <row r="125" spans="1:7" ht="12.75">
      <c r="B125" s="372"/>
      <c r="C125" s="372"/>
      <c r="D125" s="373"/>
      <c r="E125" s="373"/>
      <c r="F125" s="373"/>
      <c r="G125" s="373"/>
    </row>
    <row r="126" spans="1:7">
      <c r="A126" s="14" t="s">
        <v>151</v>
      </c>
      <c r="B126" s="374"/>
      <c r="C126" s="375" t="s">
        <v>1072</v>
      </c>
      <c r="D126" s="375" t="s">
        <v>152</v>
      </c>
      <c r="E126" s="375" t="s">
        <v>153</v>
      </c>
      <c r="F126" s="375" t="s">
        <v>154</v>
      </c>
      <c r="G126" s="375"/>
    </row>
    <row r="127" spans="1:7">
      <c r="A127" s="17" t="s">
        <v>610</v>
      </c>
      <c r="B127" s="375" t="s">
        <v>156</v>
      </c>
      <c r="C127" s="375" t="s">
        <v>1073</v>
      </c>
      <c r="D127" s="376" t="s">
        <v>157</v>
      </c>
      <c r="E127" s="376" t="s">
        <v>158</v>
      </c>
      <c r="F127" s="376" t="s">
        <v>159</v>
      </c>
      <c r="G127" s="375"/>
    </row>
    <row r="128" spans="1:7">
      <c r="B128" s="374"/>
      <c r="C128" s="374"/>
      <c r="D128" s="375"/>
      <c r="E128" s="375"/>
      <c r="F128" s="375"/>
      <c r="G128" s="375" t="s">
        <v>160</v>
      </c>
    </row>
    <row r="129" spans="1:9" ht="12.75">
      <c r="A129" s="14" t="s">
        <v>553</v>
      </c>
      <c r="B129" s="372"/>
      <c r="C129" s="373">
        <v>0</v>
      </c>
      <c r="D129" s="373">
        <v>0</v>
      </c>
      <c r="E129" s="373">
        <v>0</v>
      </c>
      <c r="F129" s="373">
        <v>0</v>
      </c>
      <c r="G129" s="373">
        <v>0</v>
      </c>
    </row>
    <row r="130" spans="1:9" ht="12.75">
      <c r="A130" s="14" t="s">
        <v>162</v>
      </c>
      <c r="B130" s="372"/>
      <c r="C130" s="373">
        <v>0</v>
      </c>
      <c r="D130" s="373">
        <v>0</v>
      </c>
      <c r="E130" s="373">
        <v>0</v>
      </c>
      <c r="F130" s="373">
        <v>0</v>
      </c>
      <c r="G130" s="373">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6</v>
      </c>
      <c r="D134" s="138">
        <f>D129+D122+D115+D108+D101+D94+D87+D80+D73+D66+D59+D52+D45+D38+D31+D24+D17+D10</f>
        <v>7</v>
      </c>
      <c r="E134" s="138">
        <f>E129+E122+E115+E108+E101+E94+E87+E80+E73+E66+E59+E52+E45+E38+E31+E24+E17+E10</f>
        <v>9</v>
      </c>
      <c r="F134" s="138">
        <f>F129+F122+F115+F108+F101+F94+F87+F80+F73+F66+F59+F52+F45+F38+F31+F24+F17+F10</f>
        <v>1</v>
      </c>
      <c r="G134" s="138">
        <f>F134+E134+D134+C134</f>
        <v>23</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20</v>
      </c>
      <c r="E137" s="138">
        <f>E123+E130+E116+E109+E102+E95+E88+E81+E74+E67+E60+E53+E46+E39+E32+E25+E18+E11</f>
        <v>14</v>
      </c>
      <c r="F137" s="138">
        <f>F123+F130+F116+F109+F102+F95+F88+F81+F74+F67+F60+F53+F46+F39+F32+F25+F18+F11</f>
        <v>1</v>
      </c>
      <c r="G137" s="138">
        <f>F137+E137+D137+C137</f>
        <v>35</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7</v>
      </c>
      <c r="E296" s="32">
        <f>$E$134</f>
        <v>9</v>
      </c>
      <c r="F296" s="32">
        <f>$F$134</f>
        <v>1</v>
      </c>
      <c r="G296" s="32">
        <f>$G$134</f>
        <v>23</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1</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7</v>
      </c>
      <c r="E349" s="32">
        <f>$E$134</f>
        <v>9</v>
      </c>
      <c r="F349" s="32">
        <f>$F$134</f>
        <v>1</v>
      </c>
      <c r="G349" s="32">
        <f>$G$134</f>
        <v>23</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4"/>
      <c r="B403" s="25" t="s">
        <v>1208</v>
      </c>
      <c r="C403" s="32">
        <v>3</v>
      </c>
      <c r="D403" s="32">
        <v>6</v>
      </c>
      <c r="E403" s="32">
        <v>6</v>
      </c>
      <c r="F403" s="32">
        <v>1</v>
      </c>
      <c r="G403" s="32">
        <v>16</v>
      </c>
    </row>
    <row r="404" spans="1:7">
      <c r="A404" s="364"/>
      <c r="B404" s="25" t="s">
        <v>1213</v>
      </c>
      <c r="C404" s="32">
        <v>5</v>
      </c>
      <c r="D404" s="32">
        <v>4</v>
      </c>
      <c r="E404" s="32">
        <v>8</v>
      </c>
      <c r="F404" s="32">
        <v>0</v>
      </c>
      <c r="G404" s="32">
        <v>17</v>
      </c>
    </row>
    <row r="405" spans="1:7">
      <c r="A405" s="364"/>
      <c r="B405" s="25" t="s">
        <v>1214</v>
      </c>
      <c r="C405" s="32">
        <v>6</v>
      </c>
      <c r="D405" s="32">
        <v>5</v>
      </c>
      <c r="E405" s="32">
        <v>2</v>
      </c>
      <c r="F405" s="32">
        <v>0</v>
      </c>
      <c r="G405" s="32">
        <v>13</v>
      </c>
    </row>
    <row r="406" spans="1:7">
      <c r="A406" s="364"/>
      <c r="B406" s="25" t="s">
        <v>1217</v>
      </c>
      <c r="C406" s="32">
        <v>3</v>
      </c>
      <c r="D406" s="32">
        <v>1</v>
      </c>
      <c r="E406" s="32">
        <v>6</v>
      </c>
      <c r="F406" s="32">
        <v>0</v>
      </c>
      <c r="G406" s="32">
        <v>10</v>
      </c>
    </row>
    <row r="407" spans="1:7">
      <c r="A407" s="364"/>
      <c r="B407" s="25" t="s">
        <v>1221</v>
      </c>
      <c r="C407" s="32">
        <v>4</v>
      </c>
      <c r="D407" s="32">
        <v>2</v>
      </c>
      <c r="E407" s="32">
        <v>7</v>
      </c>
      <c r="F407" s="32">
        <v>0</v>
      </c>
      <c r="G407" s="32">
        <v>13</v>
      </c>
    </row>
    <row r="408" spans="1:7">
      <c r="A408" s="364"/>
      <c r="B408" s="25" t="s">
        <v>1224</v>
      </c>
      <c r="C408" s="32">
        <v>3</v>
      </c>
      <c r="D408" s="32">
        <v>8</v>
      </c>
      <c r="E408" s="32">
        <v>7</v>
      </c>
      <c r="F408" s="32">
        <v>2</v>
      </c>
      <c r="G408" s="32">
        <v>20</v>
      </c>
    </row>
    <row r="409" spans="1:7">
      <c r="A409" s="364"/>
      <c r="B409" s="25" t="s">
        <v>1228</v>
      </c>
      <c r="C409" s="32">
        <v>3</v>
      </c>
      <c r="D409" s="32">
        <v>8</v>
      </c>
      <c r="E409" s="32">
        <v>7</v>
      </c>
      <c r="F409" s="32">
        <v>2</v>
      </c>
      <c r="G409" s="32">
        <v>20</v>
      </c>
    </row>
    <row r="410" spans="1:7">
      <c r="A410" s="364"/>
      <c r="B410" s="377" t="s">
        <v>1231</v>
      </c>
      <c r="C410" s="32">
        <v>7</v>
      </c>
      <c r="D410" s="32">
        <v>7</v>
      </c>
      <c r="E410" s="32">
        <v>8</v>
      </c>
      <c r="F410" s="32">
        <v>3</v>
      </c>
      <c r="G410" s="32">
        <v>25</v>
      </c>
    </row>
    <row r="411" spans="1:7">
      <c r="A411" s="364"/>
      <c r="B411" s="377" t="s">
        <v>1234</v>
      </c>
      <c r="C411" s="32">
        <v>6</v>
      </c>
      <c r="D411" s="32">
        <v>5</v>
      </c>
      <c r="E411" s="32">
        <v>4</v>
      </c>
      <c r="F411" s="32">
        <v>5</v>
      </c>
      <c r="G411" s="32">
        <v>20</v>
      </c>
    </row>
    <row r="412" spans="1:7">
      <c r="A412" s="364"/>
      <c r="B412" s="377" t="s">
        <v>1238</v>
      </c>
      <c r="C412" s="32">
        <v>6</v>
      </c>
      <c r="D412" s="32">
        <v>8</v>
      </c>
      <c r="E412" s="32">
        <v>6</v>
      </c>
      <c r="F412" s="32">
        <v>2</v>
      </c>
      <c r="G412" s="32">
        <v>22</v>
      </c>
    </row>
    <row r="413" spans="1:7">
      <c r="A413" s="364"/>
      <c r="B413" s="377" t="s">
        <v>1241</v>
      </c>
      <c r="C413" s="32">
        <v>3</v>
      </c>
      <c r="D413" s="32">
        <v>6</v>
      </c>
      <c r="E413" s="32">
        <v>8</v>
      </c>
      <c r="F413" s="32">
        <v>0</v>
      </c>
      <c r="G413" s="32">
        <v>17</v>
      </c>
    </row>
    <row r="414" spans="1:7">
      <c r="A414" s="364"/>
      <c r="B414" s="377" t="s">
        <v>1244</v>
      </c>
      <c r="C414" s="32">
        <v>4</v>
      </c>
      <c r="D414" s="32">
        <v>7</v>
      </c>
      <c r="E414" s="32">
        <v>9</v>
      </c>
      <c r="F414" s="32">
        <v>1</v>
      </c>
      <c r="G414" s="32">
        <v>21</v>
      </c>
    </row>
    <row r="415" spans="1:7">
      <c r="A415" s="364"/>
      <c r="B415" s="377" t="s">
        <v>1247</v>
      </c>
      <c r="C415" s="32">
        <v>3</v>
      </c>
      <c r="D415" s="32">
        <v>7</v>
      </c>
      <c r="E415" s="32">
        <v>8</v>
      </c>
      <c r="F415" s="32">
        <v>1</v>
      </c>
      <c r="G415" s="32">
        <v>19</v>
      </c>
    </row>
    <row r="416" spans="1:7">
      <c r="A416" s="364"/>
      <c r="B416" s="377" t="s">
        <v>1249</v>
      </c>
      <c r="C416" s="32">
        <v>6</v>
      </c>
      <c r="D416" s="32">
        <v>1</v>
      </c>
      <c r="E416" s="32">
        <v>3</v>
      </c>
      <c r="F416" s="32">
        <v>1</v>
      </c>
      <c r="G416" s="32">
        <v>11</v>
      </c>
    </row>
    <row r="417" spans="1:7">
      <c r="A417" s="364"/>
      <c r="B417" s="377" t="s">
        <v>1253</v>
      </c>
      <c r="C417" s="32">
        <f>$C$134</f>
        <v>6</v>
      </c>
      <c r="D417" s="32">
        <f>$D$134</f>
        <v>7</v>
      </c>
      <c r="E417" s="32">
        <f>$E$134</f>
        <v>9</v>
      </c>
      <c r="F417" s="32">
        <f>$F$134</f>
        <v>1</v>
      </c>
      <c r="G417" s="32">
        <f>$G$134</f>
        <v>23</v>
      </c>
    </row>
    <row r="419" spans="1:7">
      <c r="B419" s="33" t="s">
        <v>511</v>
      </c>
      <c r="C419" s="34">
        <f>SUM(C417-C416)/C416</f>
        <v>0</v>
      </c>
      <c r="D419" s="34">
        <f t="shared" ref="D419:G419" si="1">SUM(D417-D416)/D416</f>
        <v>6</v>
      </c>
      <c r="E419" s="34">
        <f t="shared" si="1"/>
        <v>2</v>
      </c>
      <c r="F419" s="34">
        <f t="shared" si="1"/>
        <v>0</v>
      </c>
      <c r="G419" s="34">
        <f t="shared" si="1"/>
        <v>1.0909090909090908</v>
      </c>
    </row>
    <row r="420" spans="1:7">
      <c r="B420" s="33" t="s">
        <v>512</v>
      </c>
      <c r="C420" s="34">
        <f>SUM(C417-C414)/C414</f>
        <v>0.5</v>
      </c>
      <c r="D420" s="34">
        <f t="shared" ref="D420:G420" si="2">SUM(D417-D414)/D414</f>
        <v>0</v>
      </c>
      <c r="E420" s="34">
        <f t="shared" si="2"/>
        <v>0</v>
      </c>
      <c r="F420" s="34">
        <f t="shared" si="2"/>
        <v>0</v>
      </c>
      <c r="G420" s="34">
        <f t="shared" si="2"/>
        <v>9.5238095238095233E-2</v>
      </c>
    </row>
    <row r="423" spans="1:7" ht="34.5">
      <c r="A423" s="24" t="s">
        <v>162</v>
      </c>
      <c r="B423" s="25" t="s">
        <v>186</v>
      </c>
      <c r="C423" s="98" t="s">
        <v>1068</v>
      </c>
      <c r="D423" s="26" t="s">
        <v>1069</v>
      </c>
      <c r="E423" s="26" t="s">
        <v>1070</v>
      </c>
      <c r="F423" s="26" t="s">
        <v>1071</v>
      </c>
      <c r="G423" s="26" t="s">
        <v>160</v>
      </c>
    </row>
    <row r="424" spans="1:7">
      <c r="B424" s="25" t="s">
        <v>332</v>
      </c>
      <c r="C424" s="32">
        <v>0</v>
      </c>
      <c r="D424" s="32">
        <v>16</v>
      </c>
      <c r="E424" s="32">
        <v>10</v>
      </c>
      <c r="F424" s="32">
        <v>1</v>
      </c>
      <c r="G424" s="32">
        <v>27</v>
      </c>
    </row>
    <row r="425" spans="1:7">
      <c r="B425" s="25" t="s">
        <v>333</v>
      </c>
      <c r="C425" s="32">
        <v>0</v>
      </c>
      <c r="D425" s="32">
        <v>14</v>
      </c>
      <c r="E425" s="32">
        <v>12</v>
      </c>
      <c r="F425" s="32">
        <v>0</v>
      </c>
      <c r="G425" s="32">
        <v>26</v>
      </c>
    </row>
    <row r="426" spans="1:7">
      <c r="B426" s="25" t="s">
        <v>334</v>
      </c>
      <c r="C426" s="32">
        <v>0</v>
      </c>
      <c r="D426" s="32">
        <v>10</v>
      </c>
      <c r="E426" s="32">
        <v>10</v>
      </c>
      <c r="F426" s="32">
        <v>0</v>
      </c>
      <c r="G426" s="32">
        <v>20</v>
      </c>
    </row>
    <row r="427" spans="1:7">
      <c r="B427" s="25" t="s">
        <v>335</v>
      </c>
      <c r="C427" s="32">
        <v>0</v>
      </c>
      <c r="D427" s="32">
        <v>22</v>
      </c>
      <c r="E427" s="32">
        <v>5</v>
      </c>
      <c r="F427" s="32">
        <v>1</v>
      </c>
      <c r="G427" s="32">
        <v>28</v>
      </c>
    </row>
    <row r="428" spans="1:7">
      <c r="B428" s="25" t="s">
        <v>336</v>
      </c>
      <c r="C428" s="32">
        <v>0</v>
      </c>
      <c r="D428" s="32">
        <v>20</v>
      </c>
      <c r="E428" s="32">
        <v>11</v>
      </c>
      <c r="F428" s="32">
        <v>0</v>
      </c>
      <c r="G428" s="32">
        <v>31</v>
      </c>
    </row>
    <row r="429" spans="1:7">
      <c r="B429" s="25" t="s">
        <v>337</v>
      </c>
      <c r="C429" s="32">
        <v>0</v>
      </c>
      <c r="D429" s="32">
        <v>11</v>
      </c>
      <c r="E429" s="32">
        <v>10</v>
      </c>
      <c r="F429" s="32">
        <v>0</v>
      </c>
      <c r="G429" s="32">
        <v>21</v>
      </c>
    </row>
    <row r="430" spans="1:7">
      <c r="B430" s="25" t="s">
        <v>338</v>
      </c>
      <c r="C430" s="32">
        <v>0</v>
      </c>
      <c r="D430" s="32">
        <v>12</v>
      </c>
      <c r="E430" s="32">
        <v>12</v>
      </c>
      <c r="F430" s="32">
        <v>0</v>
      </c>
      <c r="G430" s="32">
        <v>24</v>
      </c>
    </row>
    <row r="431" spans="1:7">
      <c r="B431" s="25" t="s">
        <v>339</v>
      </c>
      <c r="C431" s="32">
        <v>0</v>
      </c>
      <c r="D431" s="32">
        <v>20</v>
      </c>
      <c r="E431" s="32">
        <v>11</v>
      </c>
      <c r="F431" s="32">
        <v>1</v>
      </c>
      <c r="G431" s="32">
        <v>32</v>
      </c>
    </row>
    <row r="432" spans="1:7">
      <c r="B432" s="25" t="s">
        <v>340</v>
      </c>
      <c r="C432" s="32">
        <v>0</v>
      </c>
      <c r="D432" s="32">
        <v>26</v>
      </c>
      <c r="E432" s="32">
        <v>8</v>
      </c>
      <c r="F432" s="32">
        <v>1</v>
      </c>
      <c r="G432" s="32">
        <v>35</v>
      </c>
    </row>
    <row r="433" spans="2:7">
      <c r="B433" s="25" t="s">
        <v>341</v>
      </c>
      <c r="C433" s="32">
        <v>0</v>
      </c>
      <c r="D433" s="32">
        <v>20</v>
      </c>
      <c r="E433" s="32">
        <v>16</v>
      </c>
      <c r="F433" s="32">
        <v>2</v>
      </c>
      <c r="G433" s="32">
        <v>38</v>
      </c>
    </row>
    <row r="434" spans="2:7">
      <c r="B434" s="25" t="s">
        <v>342</v>
      </c>
      <c r="C434" s="32">
        <v>0</v>
      </c>
      <c r="D434" s="32">
        <v>19</v>
      </c>
      <c r="E434" s="32">
        <v>16</v>
      </c>
      <c r="F434" s="32">
        <v>2</v>
      </c>
      <c r="G434" s="32">
        <v>37</v>
      </c>
    </row>
    <row r="435" spans="2:7">
      <c r="B435" s="25" t="s">
        <v>343</v>
      </c>
      <c r="C435" s="32">
        <v>0</v>
      </c>
      <c r="D435" s="32">
        <v>19</v>
      </c>
      <c r="E435" s="32">
        <v>16</v>
      </c>
      <c r="F435" s="32">
        <v>2</v>
      </c>
      <c r="G435" s="32">
        <v>37</v>
      </c>
    </row>
    <row r="436" spans="2:7">
      <c r="B436" s="25" t="s">
        <v>344</v>
      </c>
      <c r="C436" s="32">
        <v>0</v>
      </c>
      <c r="D436" s="32">
        <v>21</v>
      </c>
      <c r="E436" s="32">
        <v>10</v>
      </c>
      <c r="F436" s="32">
        <v>2</v>
      </c>
      <c r="G436" s="32">
        <v>33</v>
      </c>
    </row>
    <row r="437" spans="2:7">
      <c r="B437" s="25" t="s">
        <v>345</v>
      </c>
      <c r="C437" s="32">
        <v>0</v>
      </c>
      <c r="D437" s="32">
        <v>17</v>
      </c>
      <c r="E437" s="32">
        <v>7</v>
      </c>
      <c r="F437" s="32">
        <v>1</v>
      </c>
      <c r="G437" s="32">
        <v>25</v>
      </c>
    </row>
    <row r="438" spans="2:7">
      <c r="B438" s="25" t="s">
        <v>346</v>
      </c>
      <c r="C438" s="32">
        <v>0</v>
      </c>
      <c r="D438" s="32">
        <v>19</v>
      </c>
      <c r="E438" s="32">
        <v>14</v>
      </c>
      <c r="F438" s="32">
        <v>2</v>
      </c>
      <c r="G438" s="32">
        <v>35</v>
      </c>
    </row>
    <row r="439" spans="2:7">
      <c r="B439" s="25" t="s">
        <v>347</v>
      </c>
      <c r="C439" s="32">
        <v>0</v>
      </c>
      <c r="D439" s="32">
        <v>15</v>
      </c>
      <c r="E439" s="32">
        <v>11</v>
      </c>
      <c r="F439" s="32">
        <v>0</v>
      </c>
      <c r="G439" s="32">
        <v>26</v>
      </c>
    </row>
    <row r="440" spans="2:7">
      <c r="B440" s="25" t="s">
        <v>348</v>
      </c>
      <c r="C440" s="32">
        <v>0</v>
      </c>
      <c r="D440" s="32">
        <v>21</v>
      </c>
      <c r="E440" s="32">
        <v>14</v>
      </c>
      <c r="F440" s="32">
        <v>2</v>
      </c>
      <c r="G440" s="32">
        <v>37</v>
      </c>
    </row>
    <row r="441" spans="2:7">
      <c r="B441" s="25" t="s">
        <v>349</v>
      </c>
      <c r="C441" s="32">
        <v>0</v>
      </c>
      <c r="D441" s="32">
        <v>29</v>
      </c>
      <c r="E441" s="32">
        <v>8</v>
      </c>
      <c r="F441" s="32">
        <v>4</v>
      </c>
      <c r="G441" s="32">
        <v>41</v>
      </c>
    </row>
    <row r="442" spans="2:7">
      <c r="B442" s="25" t="s">
        <v>350</v>
      </c>
      <c r="C442" s="32">
        <v>0</v>
      </c>
      <c r="D442" s="32">
        <v>23</v>
      </c>
      <c r="E442" s="32">
        <v>14</v>
      </c>
      <c r="F442" s="32">
        <v>2</v>
      </c>
      <c r="G442" s="32">
        <v>39</v>
      </c>
    </row>
    <row r="443" spans="2:7">
      <c r="B443" s="25" t="s">
        <v>351</v>
      </c>
      <c r="C443" s="32">
        <v>0</v>
      </c>
      <c r="D443" s="32">
        <v>21</v>
      </c>
      <c r="E443" s="32">
        <v>9</v>
      </c>
      <c r="F443" s="32">
        <v>0</v>
      </c>
      <c r="G443" s="32">
        <v>30</v>
      </c>
    </row>
    <row r="444" spans="2:7">
      <c r="B444" s="25" t="s">
        <v>352</v>
      </c>
      <c r="C444" s="32">
        <v>0</v>
      </c>
      <c r="D444" s="32">
        <v>19</v>
      </c>
      <c r="E444" s="32">
        <v>11</v>
      </c>
      <c r="F444" s="32">
        <v>4</v>
      </c>
      <c r="G444" s="32">
        <v>34</v>
      </c>
    </row>
    <row r="445" spans="2:7">
      <c r="B445" s="25" t="s">
        <v>353</v>
      </c>
      <c r="C445" s="32">
        <v>0</v>
      </c>
      <c r="D445" s="32">
        <v>22</v>
      </c>
      <c r="E445" s="32">
        <v>10</v>
      </c>
      <c r="F445" s="32">
        <v>4</v>
      </c>
      <c r="G445" s="32">
        <v>36</v>
      </c>
    </row>
    <row r="446" spans="2:7">
      <c r="B446" s="25" t="s">
        <v>354</v>
      </c>
      <c r="C446" s="32">
        <v>0</v>
      </c>
      <c r="D446" s="32">
        <v>16</v>
      </c>
      <c r="E446" s="32">
        <v>14</v>
      </c>
      <c r="F446" s="32">
        <v>0</v>
      </c>
      <c r="G446" s="32">
        <v>30</v>
      </c>
    </row>
    <row r="447" spans="2:7">
      <c r="B447" s="25" t="s">
        <v>355</v>
      </c>
      <c r="C447" s="32">
        <v>0</v>
      </c>
      <c r="D447" s="32">
        <v>26</v>
      </c>
      <c r="E447" s="32">
        <v>12</v>
      </c>
      <c r="F447" s="32">
        <v>4</v>
      </c>
      <c r="G447" s="32">
        <v>42</v>
      </c>
    </row>
    <row r="448" spans="2:7">
      <c r="B448" s="25" t="s">
        <v>356</v>
      </c>
      <c r="C448" s="32">
        <v>0</v>
      </c>
      <c r="D448" s="32">
        <v>20</v>
      </c>
      <c r="E448" s="32">
        <v>8</v>
      </c>
      <c r="F448" s="32">
        <v>4</v>
      </c>
      <c r="G448" s="32">
        <v>32</v>
      </c>
    </row>
    <row r="449" spans="2:7">
      <c r="B449" s="25" t="s">
        <v>357</v>
      </c>
      <c r="C449" s="32">
        <v>0</v>
      </c>
      <c r="D449" s="32">
        <v>26</v>
      </c>
      <c r="E449" s="32">
        <v>11</v>
      </c>
      <c r="F449" s="32">
        <v>1</v>
      </c>
      <c r="G449" s="32">
        <v>38</v>
      </c>
    </row>
    <row r="450" spans="2:7">
      <c r="B450" s="25" t="s">
        <v>358</v>
      </c>
      <c r="C450" s="32">
        <v>0</v>
      </c>
      <c r="D450" s="32">
        <v>26</v>
      </c>
      <c r="E450" s="32">
        <v>11</v>
      </c>
      <c r="F450" s="32">
        <v>1</v>
      </c>
      <c r="G450" s="32">
        <v>38</v>
      </c>
    </row>
    <row r="451" spans="2:7">
      <c r="B451" s="25" t="s">
        <v>359</v>
      </c>
      <c r="C451" s="32">
        <v>0</v>
      </c>
      <c r="D451" s="32">
        <v>18</v>
      </c>
      <c r="E451" s="32">
        <v>15</v>
      </c>
      <c r="F451" s="32">
        <v>2</v>
      </c>
      <c r="G451" s="32">
        <v>35</v>
      </c>
    </row>
    <row r="452" spans="2:7">
      <c r="B452" s="25" t="s">
        <v>360</v>
      </c>
      <c r="C452" s="32">
        <v>0</v>
      </c>
      <c r="D452" s="32">
        <v>24</v>
      </c>
      <c r="E452" s="32">
        <v>16</v>
      </c>
      <c r="F452" s="32">
        <v>1</v>
      </c>
      <c r="G452" s="32">
        <v>41</v>
      </c>
    </row>
    <row r="453" spans="2:7">
      <c r="B453" s="25" t="s">
        <v>361</v>
      </c>
      <c r="C453" s="32">
        <v>0</v>
      </c>
      <c r="D453" s="32">
        <v>20</v>
      </c>
      <c r="E453" s="32">
        <v>14</v>
      </c>
      <c r="F453" s="32">
        <v>1</v>
      </c>
      <c r="G453" s="32">
        <v>35</v>
      </c>
    </row>
    <row r="454" spans="2:7">
      <c r="B454" s="25" t="s">
        <v>362</v>
      </c>
      <c r="C454" s="32">
        <v>0</v>
      </c>
      <c r="D454" s="32">
        <v>19</v>
      </c>
      <c r="E454" s="32">
        <v>8</v>
      </c>
      <c r="F454" s="32">
        <v>1</v>
      </c>
      <c r="G454" s="32">
        <v>28</v>
      </c>
    </row>
    <row r="455" spans="2:7">
      <c r="B455" s="25" t="s">
        <v>363</v>
      </c>
      <c r="C455" s="32">
        <v>0</v>
      </c>
      <c r="D455" s="32">
        <v>19</v>
      </c>
      <c r="E455" s="32">
        <v>11</v>
      </c>
      <c r="F455" s="32">
        <v>0</v>
      </c>
      <c r="G455" s="32">
        <v>30</v>
      </c>
    </row>
    <row r="456" spans="2:7">
      <c r="B456" s="25" t="s">
        <v>364</v>
      </c>
      <c r="C456" s="32">
        <v>0</v>
      </c>
      <c r="D456" s="32">
        <v>25</v>
      </c>
      <c r="E456" s="32">
        <v>7</v>
      </c>
      <c r="F456" s="32">
        <v>1</v>
      </c>
      <c r="G456" s="32">
        <v>33</v>
      </c>
    </row>
    <row r="457" spans="2:7">
      <c r="B457" s="25" t="s">
        <v>365</v>
      </c>
      <c r="C457" s="32">
        <v>0</v>
      </c>
      <c r="D457" s="32">
        <v>30</v>
      </c>
      <c r="E457" s="32">
        <v>12</v>
      </c>
      <c r="F457" s="32">
        <v>1</v>
      </c>
      <c r="G457" s="32">
        <v>43</v>
      </c>
    </row>
    <row r="458" spans="2:7">
      <c r="B458" s="25" t="s">
        <v>366</v>
      </c>
      <c r="C458" s="32">
        <v>0</v>
      </c>
      <c r="D458" s="32">
        <v>24</v>
      </c>
      <c r="E458" s="32">
        <v>14</v>
      </c>
      <c r="F458" s="32">
        <v>0</v>
      </c>
      <c r="G458" s="32">
        <v>38</v>
      </c>
    </row>
    <row r="459" spans="2:7">
      <c r="B459" s="25" t="s">
        <v>367</v>
      </c>
      <c r="C459" s="32">
        <v>0</v>
      </c>
      <c r="D459" s="32">
        <v>16</v>
      </c>
      <c r="E459" s="32">
        <v>15</v>
      </c>
      <c r="F459" s="32">
        <v>3</v>
      </c>
      <c r="G459" s="32">
        <v>34</v>
      </c>
    </row>
    <row r="460" spans="2:7">
      <c r="B460" s="25" t="s">
        <v>368</v>
      </c>
      <c r="C460" s="32">
        <v>0</v>
      </c>
      <c r="D460" s="32">
        <v>17</v>
      </c>
      <c r="E460" s="32">
        <v>11</v>
      </c>
      <c r="F460" s="32">
        <v>1</v>
      </c>
      <c r="G460" s="32">
        <v>29</v>
      </c>
    </row>
    <row r="461" spans="2:7">
      <c r="B461" s="25" t="s">
        <v>369</v>
      </c>
      <c r="C461" s="32">
        <v>0</v>
      </c>
      <c r="D461" s="32">
        <v>21</v>
      </c>
      <c r="E461" s="32">
        <v>12</v>
      </c>
      <c r="F461" s="32">
        <v>1</v>
      </c>
      <c r="G461" s="32">
        <v>34</v>
      </c>
    </row>
    <row r="462" spans="2:7">
      <c r="B462" s="25" t="s">
        <v>370</v>
      </c>
      <c r="C462" s="32">
        <v>0</v>
      </c>
      <c r="D462" s="32">
        <v>21</v>
      </c>
      <c r="E462" s="32">
        <v>13</v>
      </c>
      <c r="F462" s="32">
        <v>1</v>
      </c>
      <c r="G462" s="32">
        <v>35</v>
      </c>
    </row>
    <row r="463" spans="2:7">
      <c r="B463" s="25" t="s">
        <v>371</v>
      </c>
      <c r="C463" s="32">
        <v>0</v>
      </c>
      <c r="D463" s="32">
        <v>15</v>
      </c>
      <c r="E463" s="32">
        <v>11</v>
      </c>
      <c r="F463" s="32">
        <v>0</v>
      </c>
      <c r="G463" s="32">
        <v>26</v>
      </c>
    </row>
    <row r="464" spans="2:7">
      <c r="B464" s="25" t="s">
        <v>372</v>
      </c>
      <c r="C464" s="32">
        <v>0</v>
      </c>
      <c r="D464" s="32">
        <v>28</v>
      </c>
      <c r="E464" s="32">
        <v>11</v>
      </c>
      <c r="F464" s="32">
        <v>1</v>
      </c>
      <c r="G464" s="32">
        <v>40</v>
      </c>
    </row>
    <row r="465" spans="2:7">
      <c r="B465" s="25" t="s">
        <v>373</v>
      </c>
      <c r="C465" s="32">
        <v>0</v>
      </c>
      <c r="D465" s="32">
        <v>16</v>
      </c>
      <c r="E465" s="32">
        <v>13</v>
      </c>
      <c r="F465" s="32">
        <v>0</v>
      </c>
      <c r="G465" s="32">
        <v>29</v>
      </c>
    </row>
    <row r="466" spans="2:7">
      <c r="B466" s="25" t="s">
        <v>374</v>
      </c>
      <c r="C466" s="32">
        <v>0</v>
      </c>
      <c r="D466" s="32">
        <v>27</v>
      </c>
      <c r="E466" s="32">
        <v>8</v>
      </c>
      <c r="F466" s="32">
        <v>1</v>
      </c>
      <c r="G466" s="32">
        <v>36</v>
      </c>
    </row>
    <row r="467" spans="2:7">
      <c r="B467" s="25" t="s">
        <v>375</v>
      </c>
      <c r="C467" s="32">
        <v>0</v>
      </c>
      <c r="D467" s="32">
        <v>21</v>
      </c>
      <c r="E467" s="32">
        <v>12</v>
      </c>
      <c r="F467" s="32">
        <v>3</v>
      </c>
      <c r="G467" s="32">
        <v>36</v>
      </c>
    </row>
    <row r="468" spans="2:7">
      <c r="B468" s="25" t="s">
        <v>376</v>
      </c>
      <c r="C468" s="32">
        <v>0</v>
      </c>
      <c r="D468" s="32">
        <v>24</v>
      </c>
      <c r="E468" s="32">
        <v>12</v>
      </c>
      <c r="F468" s="32">
        <v>2</v>
      </c>
      <c r="G468" s="32">
        <v>38</v>
      </c>
    </row>
    <row r="469" spans="2:7">
      <c r="B469" s="25" t="s">
        <v>377</v>
      </c>
      <c r="C469" s="32">
        <v>0</v>
      </c>
      <c r="D469" s="32">
        <v>16</v>
      </c>
      <c r="E469" s="32">
        <v>12</v>
      </c>
      <c r="F469" s="32">
        <v>1</v>
      </c>
      <c r="G469" s="32">
        <v>29</v>
      </c>
    </row>
    <row r="470" spans="2:7">
      <c r="B470" s="25" t="s">
        <v>378</v>
      </c>
      <c r="C470" s="32">
        <v>0</v>
      </c>
      <c r="D470" s="32">
        <v>25</v>
      </c>
      <c r="E470" s="32">
        <v>8</v>
      </c>
      <c r="F470" s="32">
        <v>2</v>
      </c>
      <c r="G470" s="32">
        <v>35</v>
      </c>
    </row>
    <row r="471" spans="2:7">
      <c r="B471" s="25" t="s">
        <v>379</v>
      </c>
      <c r="C471" s="32">
        <v>0</v>
      </c>
      <c r="D471" s="32">
        <v>21</v>
      </c>
      <c r="E471" s="32">
        <v>13</v>
      </c>
      <c r="F471" s="32">
        <v>1</v>
      </c>
      <c r="G471" s="32">
        <v>35</v>
      </c>
    </row>
    <row r="472" spans="2:7">
      <c r="B472" s="25" t="s">
        <v>380</v>
      </c>
      <c r="C472" s="32">
        <v>0</v>
      </c>
      <c r="D472" s="32">
        <v>21</v>
      </c>
      <c r="E472" s="32">
        <v>14</v>
      </c>
      <c r="F472" s="32">
        <v>3</v>
      </c>
      <c r="G472" s="32">
        <v>38</v>
      </c>
    </row>
    <row r="473" spans="2:7">
      <c r="B473" s="25" t="s">
        <v>381</v>
      </c>
      <c r="C473" s="32">
        <v>0</v>
      </c>
      <c r="D473" s="32">
        <v>12</v>
      </c>
      <c r="E473" s="32">
        <v>23</v>
      </c>
      <c r="F473" s="32">
        <v>3</v>
      </c>
      <c r="G473" s="32">
        <v>38</v>
      </c>
    </row>
    <row r="474" spans="2:7">
      <c r="B474" s="25" t="s">
        <v>382</v>
      </c>
      <c r="C474" s="32">
        <v>0</v>
      </c>
      <c r="D474" s="32">
        <v>16</v>
      </c>
      <c r="E474" s="32">
        <v>18</v>
      </c>
      <c r="F474" s="32">
        <v>2</v>
      </c>
      <c r="G474" s="32">
        <v>36</v>
      </c>
    </row>
    <row r="475" spans="2:7">
      <c r="B475" s="25" t="s">
        <v>383</v>
      </c>
      <c r="C475" s="32">
        <v>0</v>
      </c>
      <c r="D475" s="32">
        <v>23</v>
      </c>
      <c r="E475" s="32">
        <v>11</v>
      </c>
      <c r="F475" s="32">
        <v>2</v>
      </c>
      <c r="G475" s="32">
        <v>36</v>
      </c>
    </row>
    <row r="476" spans="2:7">
      <c r="B476" s="25" t="s">
        <v>384</v>
      </c>
      <c r="C476" s="32">
        <v>0</v>
      </c>
      <c r="D476" s="32">
        <v>17</v>
      </c>
      <c r="E476" s="32">
        <v>8</v>
      </c>
      <c r="F476" s="32">
        <v>2</v>
      </c>
      <c r="G476" s="32">
        <v>27</v>
      </c>
    </row>
    <row r="477" spans="2:7">
      <c r="B477" s="25" t="s">
        <v>385</v>
      </c>
      <c r="C477" s="32">
        <v>0</v>
      </c>
      <c r="D477" s="32">
        <v>14</v>
      </c>
      <c r="E477" s="32">
        <v>11</v>
      </c>
      <c r="F477" s="32">
        <v>3</v>
      </c>
      <c r="G477" s="32">
        <v>28</v>
      </c>
    </row>
    <row r="478" spans="2:7">
      <c r="B478" s="25" t="s">
        <v>386</v>
      </c>
      <c r="C478" s="32">
        <v>0</v>
      </c>
      <c r="D478" s="32">
        <v>13</v>
      </c>
      <c r="E478" s="32">
        <v>10</v>
      </c>
      <c r="F478" s="32">
        <v>6</v>
      </c>
      <c r="G478" s="32">
        <v>29</v>
      </c>
    </row>
    <row r="479" spans="2:7">
      <c r="B479" s="25" t="s">
        <v>387</v>
      </c>
      <c r="C479" s="32">
        <v>0</v>
      </c>
      <c r="D479" s="32">
        <v>13</v>
      </c>
      <c r="E479" s="32">
        <v>13</v>
      </c>
      <c r="F479" s="32">
        <v>3</v>
      </c>
      <c r="G479" s="32">
        <v>29</v>
      </c>
    </row>
    <row r="480" spans="2:7">
      <c r="B480" s="25" t="s">
        <v>388</v>
      </c>
      <c r="C480" s="32">
        <v>0</v>
      </c>
      <c r="D480" s="32">
        <v>15</v>
      </c>
      <c r="E480" s="32">
        <v>17</v>
      </c>
      <c r="F480" s="32">
        <v>4</v>
      </c>
      <c r="G480" s="32">
        <v>36</v>
      </c>
    </row>
    <row r="481" spans="2:7">
      <c r="B481" s="25" t="s">
        <v>389</v>
      </c>
      <c r="C481" s="32">
        <v>0</v>
      </c>
      <c r="D481" s="32">
        <v>13</v>
      </c>
      <c r="E481" s="32">
        <v>21</v>
      </c>
      <c r="F481" s="32">
        <v>0</v>
      </c>
      <c r="G481" s="32">
        <v>34</v>
      </c>
    </row>
    <row r="482" spans="2:7">
      <c r="B482" s="25" t="s">
        <v>390</v>
      </c>
      <c r="C482" s="32">
        <v>0</v>
      </c>
      <c r="D482" s="32">
        <v>17</v>
      </c>
      <c r="E482" s="32">
        <v>10</v>
      </c>
      <c r="F482" s="32">
        <v>1</v>
      </c>
      <c r="G482" s="32">
        <v>28</v>
      </c>
    </row>
    <row r="483" spans="2:7">
      <c r="B483" s="25" t="s">
        <v>391</v>
      </c>
      <c r="C483" s="32">
        <v>0</v>
      </c>
      <c r="D483" s="32">
        <v>17</v>
      </c>
      <c r="E483" s="32">
        <v>13</v>
      </c>
      <c r="F483" s="32">
        <v>3</v>
      </c>
      <c r="G483" s="32">
        <v>33</v>
      </c>
    </row>
    <row r="484" spans="2:7">
      <c r="B484" s="25" t="s">
        <v>392</v>
      </c>
      <c r="C484" s="32">
        <v>0</v>
      </c>
      <c r="D484" s="32">
        <v>19</v>
      </c>
      <c r="E484" s="32">
        <v>12</v>
      </c>
      <c r="F484" s="32">
        <v>2</v>
      </c>
      <c r="G484" s="32">
        <v>33</v>
      </c>
    </row>
    <row r="485" spans="2:7">
      <c r="B485" s="25" t="s">
        <v>393</v>
      </c>
      <c r="C485" s="32">
        <v>0</v>
      </c>
      <c r="D485" s="32">
        <v>19</v>
      </c>
      <c r="E485" s="32">
        <v>12</v>
      </c>
      <c r="F485" s="32">
        <v>2</v>
      </c>
      <c r="G485" s="32">
        <v>33</v>
      </c>
    </row>
    <row r="486" spans="2:7">
      <c r="B486" s="25" t="s">
        <v>394</v>
      </c>
      <c r="C486" s="32">
        <v>0</v>
      </c>
      <c r="D486" s="32">
        <v>19</v>
      </c>
      <c r="E486" s="32">
        <v>12</v>
      </c>
      <c r="F486" s="32">
        <v>2</v>
      </c>
      <c r="G486" s="32">
        <v>33</v>
      </c>
    </row>
    <row r="487" spans="2:7">
      <c r="B487" s="25" t="s">
        <v>395</v>
      </c>
      <c r="C487" s="32">
        <v>0</v>
      </c>
      <c r="D487" s="32">
        <v>14</v>
      </c>
      <c r="E487" s="32">
        <v>16</v>
      </c>
      <c r="F487" s="32">
        <v>2</v>
      </c>
      <c r="G487" s="32">
        <v>32</v>
      </c>
    </row>
    <row r="488" spans="2:7">
      <c r="B488" s="25" t="s">
        <v>396</v>
      </c>
      <c r="C488" s="32">
        <v>0</v>
      </c>
      <c r="D488" s="32">
        <v>20</v>
      </c>
      <c r="E488" s="32">
        <v>11</v>
      </c>
      <c r="F488" s="32">
        <v>2</v>
      </c>
      <c r="G488" s="32">
        <v>33</v>
      </c>
    </row>
    <row r="489" spans="2:7">
      <c r="B489" s="25" t="s">
        <v>397</v>
      </c>
      <c r="C489" s="32">
        <v>0</v>
      </c>
      <c r="D489" s="32">
        <v>21</v>
      </c>
      <c r="E489" s="32">
        <v>17</v>
      </c>
      <c r="F489" s="32">
        <v>1</v>
      </c>
      <c r="G489" s="32">
        <v>39</v>
      </c>
    </row>
    <row r="490" spans="2:7">
      <c r="B490" s="25" t="s">
        <v>398</v>
      </c>
      <c r="C490" s="32">
        <v>0</v>
      </c>
      <c r="D490" s="32">
        <v>14</v>
      </c>
      <c r="E490" s="32">
        <v>11</v>
      </c>
      <c r="F490" s="32">
        <v>3</v>
      </c>
      <c r="G490" s="32">
        <v>28</v>
      </c>
    </row>
    <row r="491" spans="2:7">
      <c r="B491" s="25" t="s">
        <v>399</v>
      </c>
      <c r="C491" s="32">
        <v>0</v>
      </c>
      <c r="D491" s="32">
        <v>20</v>
      </c>
      <c r="E491" s="32">
        <v>10</v>
      </c>
      <c r="F491" s="32">
        <v>3</v>
      </c>
      <c r="G491" s="32">
        <v>33</v>
      </c>
    </row>
    <row r="492" spans="2:7">
      <c r="B492" s="25" t="s">
        <v>400</v>
      </c>
      <c r="C492" s="32">
        <v>0</v>
      </c>
      <c r="D492" s="32">
        <v>19</v>
      </c>
      <c r="E492" s="32">
        <v>8</v>
      </c>
      <c r="F492" s="32">
        <v>4</v>
      </c>
      <c r="G492" s="32">
        <v>31</v>
      </c>
    </row>
    <row r="493" spans="2:7">
      <c r="B493" s="25" t="s">
        <v>401</v>
      </c>
      <c r="C493" s="32">
        <v>0</v>
      </c>
      <c r="D493" s="32">
        <v>13</v>
      </c>
      <c r="E493" s="32">
        <v>10</v>
      </c>
      <c r="F493" s="32">
        <v>2</v>
      </c>
      <c r="G493" s="32">
        <v>25</v>
      </c>
    </row>
    <row r="494" spans="2:7">
      <c r="B494" s="25" t="s">
        <v>402</v>
      </c>
      <c r="C494" s="32">
        <v>0</v>
      </c>
      <c r="D494" s="32">
        <v>23</v>
      </c>
      <c r="E494" s="32">
        <v>16</v>
      </c>
      <c r="F494" s="32">
        <v>2</v>
      </c>
      <c r="G494" s="32">
        <v>41</v>
      </c>
    </row>
    <row r="495" spans="2:7">
      <c r="B495" s="25" t="s">
        <v>403</v>
      </c>
      <c r="C495" s="32">
        <v>0</v>
      </c>
      <c r="D495" s="32">
        <v>22</v>
      </c>
      <c r="E495" s="32">
        <v>16</v>
      </c>
      <c r="F495" s="32">
        <v>5</v>
      </c>
      <c r="G495" s="32">
        <v>43</v>
      </c>
    </row>
    <row r="496" spans="2:7">
      <c r="B496" s="25" t="s">
        <v>404</v>
      </c>
      <c r="C496" s="32">
        <v>0</v>
      </c>
      <c r="D496" s="32">
        <v>18</v>
      </c>
      <c r="E496" s="32">
        <v>12</v>
      </c>
      <c r="F496" s="32">
        <v>2</v>
      </c>
      <c r="G496" s="32">
        <v>32</v>
      </c>
    </row>
    <row r="497" spans="2:7">
      <c r="B497" s="25" t="s">
        <v>405</v>
      </c>
      <c r="C497" s="32">
        <v>0</v>
      </c>
      <c r="D497" s="32">
        <v>15</v>
      </c>
      <c r="E497" s="32">
        <v>12</v>
      </c>
      <c r="F497" s="32">
        <v>1</v>
      </c>
      <c r="G497" s="32">
        <v>28</v>
      </c>
    </row>
    <row r="498" spans="2:7">
      <c r="B498" s="25" t="s">
        <v>406</v>
      </c>
      <c r="C498" s="32">
        <v>0</v>
      </c>
      <c r="D498" s="32">
        <v>11</v>
      </c>
      <c r="E498" s="32">
        <v>11</v>
      </c>
      <c r="F498" s="32">
        <v>3</v>
      </c>
      <c r="G498" s="32">
        <v>25</v>
      </c>
    </row>
    <row r="499" spans="2:7">
      <c r="B499" s="25" t="s">
        <v>407</v>
      </c>
      <c r="C499" s="32">
        <v>0</v>
      </c>
      <c r="D499" s="32">
        <v>17</v>
      </c>
      <c r="E499" s="32">
        <v>12</v>
      </c>
      <c r="F499" s="32">
        <v>4</v>
      </c>
      <c r="G499" s="32">
        <v>33</v>
      </c>
    </row>
    <row r="500" spans="2:7">
      <c r="B500" s="25" t="s">
        <v>408</v>
      </c>
      <c r="C500" s="32">
        <v>0</v>
      </c>
      <c r="D500" s="32">
        <v>23</v>
      </c>
      <c r="E500" s="32">
        <v>14</v>
      </c>
      <c r="F500" s="32">
        <v>0</v>
      </c>
      <c r="G500" s="32">
        <v>37</v>
      </c>
    </row>
    <row r="501" spans="2:7">
      <c r="B501" s="25" t="s">
        <v>409</v>
      </c>
      <c r="C501" s="32">
        <v>0</v>
      </c>
      <c r="D501" s="32">
        <v>26</v>
      </c>
      <c r="E501" s="32">
        <v>11</v>
      </c>
      <c r="F501" s="32">
        <v>0</v>
      </c>
      <c r="G501" s="32">
        <v>37</v>
      </c>
    </row>
    <row r="502" spans="2:7">
      <c r="B502" s="25" t="s">
        <v>410</v>
      </c>
      <c r="C502" s="32">
        <v>0</v>
      </c>
      <c r="D502" s="32">
        <v>21</v>
      </c>
      <c r="E502" s="32">
        <v>13</v>
      </c>
      <c r="F502" s="32">
        <v>5</v>
      </c>
      <c r="G502" s="32">
        <v>39</v>
      </c>
    </row>
    <row r="503" spans="2:7">
      <c r="B503" s="25" t="s">
        <v>411</v>
      </c>
      <c r="C503" s="32">
        <v>0</v>
      </c>
      <c r="D503" s="32">
        <v>14</v>
      </c>
      <c r="E503" s="32">
        <v>16</v>
      </c>
      <c r="F503" s="32">
        <v>6</v>
      </c>
      <c r="G503" s="32">
        <v>36</v>
      </c>
    </row>
    <row r="504" spans="2:7">
      <c r="B504" s="25" t="s">
        <v>412</v>
      </c>
      <c r="C504" s="32">
        <v>0</v>
      </c>
      <c r="D504" s="32">
        <v>27</v>
      </c>
      <c r="E504" s="32">
        <v>10</v>
      </c>
      <c r="F504" s="32">
        <v>3</v>
      </c>
      <c r="G504" s="32">
        <v>40</v>
      </c>
    </row>
    <row r="505" spans="2:7">
      <c r="B505" s="25" t="s">
        <v>413</v>
      </c>
      <c r="C505" s="32">
        <v>0</v>
      </c>
      <c r="D505" s="32">
        <v>26</v>
      </c>
      <c r="E505" s="32">
        <v>16</v>
      </c>
      <c r="F505" s="32">
        <v>2</v>
      </c>
      <c r="G505" s="32">
        <v>44</v>
      </c>
    </row>
    <row r="506" spans="2:7">
      <c r="B506" s="25" t="s">
        <v>414</v>
      </c>
      <c r="C506" s="32">
        <v>0</v>
      </c>
      <c r="D506" s="32">
        <v>25</v>
      </c>
      <c r="E506" s="32">
        <v>20</v>
      </c>
      <c r="F506" s="32">
        <v>1</v>
      </c>
      <c r="G506" s="32">
        <v>46</v>
      </c>
    </row>
    <row r="507" spans="2:7">
      <c r="B507" s="25" t="s">
        <v>415</v>
      </c>
      <c r="C507" s="32">
        <v>0</v>
      </c>
      <c r="D507" s="32">
        <v>21</v>
      </c>
      <c r="E507" s="32">
        <v>15</v>
      </c>
      <c r="F507" s="32">
        <v>1</v>
      </c>
      <c r="G507" s="32">
        <v>37</v>
      </c>
    </row>
    <row r="508" spans="2:7">
      <c r="B508" s="25" t="s">
        <v>416</v>
      </c>
      <c r="C508" s="32">
        <v>0</v>
      </c>
      <c r="D508" s="32">
        <v>18</v>
      </c>
      <c r="E508" s="32">
        <v>18</v>
      </c>
      <c r="F508" s="32">
        <v>1</v>
      </c>
      <c r="G508" s="32">
        <v>37</v>
      </c>
    </row>
    <row r="509" spans="2:7">
      <c r="B509" s="25" t="s">
        <v>417</v>
      </c>
      <c r="C509" s="32">
        <v>0</v>
      </c>
      <c r="D509" s="32">
        <v>26</v>
      </c>
      <c r="E509" s="32">
        <v>14</v>
      </c>
      <c r="F509" s="32">
        <v>1</v>
      </c>
      <c r="G509" s="32">
        <v>41</v>
      </c>
    </row>
    <row r="510" spans="2:7">
      <c r="B510" s="25" t="s">
        <v>418</v>
      </c>
      <c r="C510" s="32">
        <v>0</v>
      </c>
      <c r="D510" s="32">
        <v>21</v>
      </c>
      <c r="E510" s="32">
        <v>21</v>
      </c>
      <c r="F510" s="32">
        <v>2</v>
      </c>
      <c r="G510" s="32">
        <v>44</v>
      </c>
    </row>
    <row r="511" spans="2:7">
      <c r="B511" s="25" t="s">
        <v>419</v>
      </c>
      <c r="C511" s="32">
        <v>0</v>
      </c>
      <c r="D511" s="32">
        <v>10</v>
      </c>
      <c r="E511" s="32">
        <v>13</v>
      </c>
      <c r="F511" s="32">
        <v>1</v>
      </c>
      <c r="G511" s="32">
        <v>24</v>
      </c>
    </row>
    <row r="512" spans="2:7">
      <c r="B512" s="25" t="s">
        <v>420</v>
      </c>
      <c r="C512" s="32">
        <v>0</v>
      </c>
      <c r="D512" s="32">
        <v>5</v>
      </c>
      <c r="E512" s="32">
        <v>14</v>
      </c>
      <c r="F512" s="32">
        <v>1</v>
      </c>
      <c r="G512" s="32">
        <v>20</v>
      </c>
    </row>
    <row r="513" spans="2:7">
      <c r="B513" s="25" t="s">
        <v>421</v>
      </c>
      <c r="C513" s="32">
        <v>0</v>
      </c>
      <c r="D513" s="32">
        <v>13</v>
      </c>
      <c r="E513" s="32">
        <v>12</v>
      </c>
      <c r="F513" s="32">
        <v>0</v>
      </c>
      <c r="G513" s="32">
        <v>25</v>
      </c>
    </row>
    <row r="514" spans="2:7">
      <c r="B514" s="25" t="s">
        <v>422</v>
      </c>
      <c r="C514" s="32">
        <v>0</v>
      </c>
      <c r="D514" s="32">
        <v>9</v>
      </c>
      <c r="E514" s="32">
        <v>16</v>
      </c>
      <c r="F514" s="32">
        <v>1</v>
      </c>
      <c r="G514" s="32">
        <v>26</v>
      </c>
    </row>
    <row r="515" spans="2:7">
      <c r="B515" s="25" t="s">
        <v>423</v>
      </c>
      <c r="C515" s="32">
        <v>0</v>
      </c>
      <c r="D515" s="32">
        <v>15</v>
      </c>
      <c r="E515" s="32">
        <v>12</v>
      </c>
      <c r="F515" s="32">
        <v>2</v>
      </c>
      <c r="G515" s="32">
        <v>29</v>
      </c>
    </row>
    <row r="516" spans="2:7">
      <c r="B516" s="25" t="s">
        <v>424</v>
      </c>
      <c r="C516" s="32">
        <v>0</v>
      </c>
      <c r="D516" s="32">
        <v>17</v>
      </c>
      <c r="E516" s="32">
        <v>19</v>
      </c>
      <c r="F516" s="32">
        <v>1</v>
      </c>
      <c r="G516" s="32">
        <v>37</v>
      </c>
    </row>
    <row r="517" spans="2:7">
      <c r="B517" s="25" t="s">
        <v>425</v>
      </c>
      <c r="C517" s="32">
        <v>0</v>
      </c>
      <c r="D517" s="32">
        <v>18</v>
      </c>
      <c r="E517" s="32">
        <v>18</v>
      </c>
      <c r="F517" s="32">
        <v>2</v>
      </c>
      <c r="G517" s="32">
        <v>38</v>
      </c>
    </row>
    <row r="518" spans="2:7">
      <c r="B518" s="25" t="s">
        <v>426</v>
      </c>
      <c r="C518" s="32">
        <v>0</v>
      </c>
      <c r="D518" s="32">
        <v>22</v>
      </c>
      <c r="E518" s="32">
        <v>29</v>
      </c>
      <c r="F518" s="32">
        <v>2</v>
      </c>
      <c r="G518" s="32">
        <v>53</v>
      </c>
    </row>
    <row r="519" spans="2:7">
      <c r="B519" s="25" t="s">
        <v>427</v>
      </c>
      <c r="C519" s="32">
        <v>0</v>
      </c>
      <c r="D519" s="32">
        <v>12</v>
      </c>
      <c r="E519" s="32">
        <v>12</v>
      </c>
      <c r="F519" s="32">
        <v>0</v>
      </c>
      <c r="G519" s="32">
        <v>24</v>
      </c>
    </row>
    <row r="520" spans="2:7">
      <c r="B520" s="25" t="s">
        <v>428</v>
      </c>
      <c r="C520" s="32">
        <v>0</v>
      </c>
      <c r="D520" s="32">
        <f>$D$137</f>
        <v>20</v>
      </c>
      <c r="E520" s="32">
        <f>$E$137</f>
        <v>14</v>
      </c>
      <c r="F520" s="32">
        <f>$F$137</f>
        <v>1</v>
      </c>
      <c r="G520" s="32">
        <f>$G$137</f>
        <v>35</v>
      </c>
    </row>
    <row r="521" spans="2:7">
      <c r="B521" s="25" t="s">
        <v>429</v>
      </c>
      <c r="C521" s="32">
        <v>0</v>
      </c>
      <c r="D521" s="32">
        <v>12</v>
      </c>
      <c r="E521" s="32">
        <v>15</v>
      </c>
      <c r="F521" s="32">
        <v>2</v>
      </c>
      <c r="G521" s="32">
        <v>29</v>
      </c>
    </row>
    <row r="522" spans="2:7">
      <c r="B522" s="25" t="s">
        <v>430</v>
      </c>
      <c r="C522" s="32">
        <v>0</v>
      </c>
      <c r="D522" s="32">
        <v>12</v>
      </c>
      <c r="E522" s="32">
        <v>15</v>
      </c>
      <c r="F522" s="32">
        <v>2</v>
      </c>
      <c r="G522" s="32">
        <v>29</v>
      </c>
    </row>
    <row r="523" spans="2:7">
      <c r="B523" s="25" t="s">
        <v>431</v>
      </c>
      <c r="C523" s="32">
        <v>0</v>
      </c>
      <c r="D523" s="32">
        <v>12</v>
      </c>
      <c r="E523" s="32">
        <v>15</v>
      </c>
      <c r="F523" s="32">
        <v>2</v>
      </c>
      <c r="G523" s="32">
        <v>29</v>
      </c>
    </row>
    <row r="524" spans="2:7">
      <c r="B524" s="25" t="s">
        <v>432</v>
      </c>
      <c r="C524" s="32">
        <v>0</v>
      </c>
      <c r="D524" s="32">
        <v>12</v>
      </c>
      <c r="E524" s="32">
        <v>15</v>
      </c>
      <c r="F524" s="32">
        <v>2</v>
      </c>
      <c r="G524" s="32">
        <v>29</v>
      </c>
    </row>
    <row r="525" spans="2:7">
      <c r="B525" s="25" t="s">
        <v>433</v>
      </c>
      <c r="C525" s="32">
        <v>0</v>
      </c>
      <c r="D525" s="32">
        <v>12</v>
      </c>
      <c r="E525" s="32">
        <v>15</v>
      </c>
      <c r="F525" s="32">
        <v>2</v>
      </c>
      <c r="G525" s="32">
        <v>29</v>
      </c>
    </row>
    <row r="526" spans="2:7">
      <c r="B526" s="25" t="s">
        <v>434</v>
      </c>
      <c r="C526" s="32">
        <v>0</v>
      </c>
      <c r="D526" s="32">
        <v>12</v>
      </c>
      <c r="E526" s="32">
        <v>15</v>
      </c>
      <c r="F526" s="32">
        <v>2</v>
      </c>
      <c r="G526" s="32">
        <v>29</v>
      </c>
    </row>
    <row r="527" spans="2:7">
      <c r="B527" s="25" t="s">
        <v>435</v>
      </c>
      <c r="C527" s="32">
        <v>0</v>
      </c>
      <c r="D527" s="32">
        <v>18</v>
      </c>
      <c r="E527" s="32">
        <v>15</v>
      </c>
      <c r="F527" s="32">
        <v>2</v>
      </c>
      <c r="G527" s="32">
        <v>35</v>
      </c>
    </row>
    <row r="528" spans="2:7">
      <c r="B528" s="25" t="s">
        <v>436</v>
      </c>
      <c r="C528" s="32">
        <v>0</v>
      </c>
      <c r="D528" s="32">
        <v>13</v>
      </c>
      <c r="E528" s="32">
        <v>13</v>
      </c>
      <c r="F528" s="32">
        <v>3</v>
      </c>
      <c r="G528" s="32">
        <v>29</v>
      </c>
    </row>
    <row r="529" spans="2:7">
      <c r="B529" s="25" t="s">
        <v>437</v>
      </c>
      <c r="C529" s="32">
        <v>0</v>
      </c>
      <c r="D529" s="32">
        <v>13</v>
      </c>
      <c r="E529" s="32">
        <v>13</v>
      </c>
      <c r="F529" s="32">
        <v>3</v>
      </c>
      <c r="G529" s="32">
        <v>29</v>
      </c>
    </row>
    <row r="530" spans="2:7">
      <c r="B530" s="25" t="s">
        <v>438</v>
      </c>
      <c r="C530" s="32">
        <v>0</v>
      </c>
      <c r="D530" s="32">
        <v>13</v>
      </c>
      <c r="E530" s="32">
        <v>13</v>
      </c>
      <c r="F530" s="32">
        <v>3</v>
      </c>
      <c r="G530" s="32">
        <v>29</v>
      </c>
    </row>
    <row r="531" spans="2:7">
      <c r="B531" s="25" t="s">
        <v>439</v>
      </c>
      <c r="C531" s="32">
        <v>0</v>
      </c>
      <c r="D531" s="32">
        <v>13</v>
      </c>
      <c r="E531" s="32">
        <v>13</v>
      </c>
      <c r="F531" s="32">
        <v>3</v>
      </c>
      <c r="G531" s="32">
        <v>29</v>
      </c>
    </row>
    <row r="532" spans="2:7">
      <c r="B532" s="25" t="s">
        <v>440</v>
      </c>
      <c r="C532" s="32">
        <v>0</v>
      </c>
      <c r="D532" s="32">
        <v>9</v>
      </c>
      <c r="E532" s="32">
        <v>11</v>
      </c>
      <c r="F532" s="32">
        <v>2</v>
      </c>
      <c r="G532" s="32">
        <v>22</v>
      </c>
    </row>
    <row r="533" spans="2:7">
      <c r="B533" s="25" t="s">
        <v>441</v>
      </c>
      <c r="C533" s="32">
        <v>0</v>
      </c>
      <c r="D533" s="32">
        <v>5</v>
      </c>
      <c r="E533" s="32">
        <v>21</v>
      </c>
      <c r="F533" s="32">
        <v>1</v>
      </c>
      <c r="G533" s="32">
        <v>27</v>
      </c>
    </row>
    <row r="534" spans="2:7">
      <c r="B534" s="25" t="s">
        <v>442</v>
      </c>
      <c r="C534" s="32">
        <v>0</v>
      </c>
      <c r="D534" s="32">
        <v>5</v>
      </c>
      <c r="E534" s="32">
        <v>21</v>
      </c>
      <c r="F534" s="32">
        <v>1</v>
      </c>
      <c r="G534" s="32">
        <v>27</v>
      </c>
    </row>
    <row r="535" spans="2:7">
      <c r="B535" s="25" t="s">
        <v>443</v>
      </c>
      <c r="C535" s="32">
        <v>0</v>
      </c>
      <c r="D535" s="32">
        <v>19</v>
      </c>
      <c r="E535" s="32">
        <v>17</v>
      </c>
      <c r="F535" s="32">
        <v>0</v>
      </c>
      <c r="G535" s="32">
        <v>36</v>
      </c>
    </row>
    <row r="536" spans="2:7">
      <c r="B536" s="25" t="s">
        <v>444</v>
      </c>
      <c r="C536" s="32">
        <v>0</v>
      </c>
      <c r="D536" s="32">
        <v>24</v>
      </c>
      <c r="E536" s="32">
        <v>8</v>
      </c>
      <c r="F536" s="32">
        <v>0</v>
      </c>
      <c r="G536" s="32">
        <v>32</v>
      </c>
    </row>
    <row r="537" spans="2:7">
      <c r="B537" s="25" t="s">
        <v>445</v>
      </c>
      <c r="C537" s="32">
        <v>0</v>
      </c>
      <c r="D537" s="32">
        <v>25</v>
      </c>
      <c r="E537" s="32">
        <v>15</v>
      </c>
      <c r="F537" s="32">
        <v>1</v>
      </c>
      <c r="G537" s="32">
        <v>41</v>
      </c>
    </row>
    <row r="538" spans="2:7">
      <c r="B538" s="25" t="s">
        <v>446</v>
      </c>
      <c r="C538" s="32">
        <v>0</v>
      </c>
      <c r="D538" s="32">
        <v>20</v>
      </c>
      <c r="E538" s="32">
        <v>21</v>
      </c>
      <c r="F538" s="32">
        <v>0</v>
      </c>
      <c r="G538" s="32">
        <v>41</v>
      </c>
    </row>
    <row r="539" spans="2:7">
      <c r="B539" s="25" t="s">
        <v>447</v>
      </c>
      <c r="C539" s="32">
        <v>0</v>
      </c>
      <c r="D539" s="32">
        <v>23</v>
      </c>
      <c r="E539" s="32">
        <v>17</v>
      </c>
      <c r="F539" s="32">
        <v>4</v>
      </c>
      <c r="G539" s="32">
        <v>44</v>
      </c>
    </row>
    <row r="540" spans="2:7">
      <c r="B540" s="25" t="s">
        <v>448</v>
      </c>
      <c r="C540" s="32">
        <v>0</v>
      </c>
      <c r="D540" s="32">
        <v>15</v>
      </c>
      <c r="E540" s="32">
        <v>11</v>
      </c>
      <c r="F540" s="32">
        <v>3</v>
      </c>
      <c r="G540" s="32">
        <v>29</v>
      </c>
    </row>
    <row r="541" spans="2:7">
      <c r="B541" s="25" t="s">
        <v>449</v>
      </c>
      <c r="C541" s="32">
        <v>0</v>
      </c>
      <c r="D541" s="32">
        <v>37</v>
      </c>
      <c r="E541" s="32">
        <v>19</v>
      </c>
      <c r="F541" s="32">
        <v>2</v>
      </c>
      <c r="G541" s="32">
        <v>58</v>
      </c>
    </row>
    <row r="542" spans="2:7">
      <c r="B542" s="25" t="s">
        <v>450</v>
      </c>
      <c r="C542" s="32">
        <v>0</v>
      </c>
      <c r="D542" s="32">
        <v>22</v>
      </c>
      <c r="E542" s="32">
        <v>17</v>
      </c>
      <c r="F542" s="32">
        <v>0</v>
      </c>
      <c r="G542" s="32">
        <v>39</v>
      </c>
    </row>
    <row r="543" spans="2:7">
      <c r="B543" s="25" t="s">
        <v>451</v>
      </c>
      <c r="C543" s="32">
        <v>0</v>
      </c>
      <c r="D543" s="32">
        <v>29</v>
      </c>
      <c r="E543" s="32">
        <v>21</v>
      </c>
      <c r="F543" s="32">
        <v>3</v>
      </c>
      <c r="G543" s="32">
        <v>53</v>
      </c>
    </row>
    <row r="544" spans="2:7">
      <c r="B544" s="25" t="s">
        <v>452</v>
      </c>
      <c r="C544" s="32">
        <v>0</v>
      </c>
      <c r="D544" s="32">
        <v>28</v>
      </c>
      <c r="E544" s="32">
        <v>13</v>
      </c>
      <c r="F544" s="32">
        <v>2</v>
      </c>
      <c r="G544" s="32">
        <v>43</v>
      </c>
    </row>
    <row r="545" spans="2:7">
      <c r="B545" s="25" t="s">
        <v>453</v>
      </c>
      <c r="C545" s="32">
        <v>0</v>
      </c>
      <c r="D545" s="32">
        <v>22</v>
      </c>
      <c r="E545" s="32">
        <v>30</v>
      </c>
      <c r="F545" s="32">
        <v>1</v>
      </c>
      <c r="G545" s="32">
        <v>43</v>
      </c>
    </row>
    <row r="546" spans="2:7">
      <c r="B546" s="25" t="s">
        <v>454</v>
      </c>
      <c r="C546" s="32">
        <v>0</v>
      </c>
      <c r="D546" s="32">
        <v>36</v>
      </c>
      <c r="E546" s="32">
        <v>19</v>
      </c>
      <c r="F546" s="32">
        <v>1</v>
      </c>
      <c r="G546" s="32">
        <v>56</v>
      </c>
    </row>
    <row r="547" spans="2:7">
      <c r="B547" s="25" t="s">
        <v>455</v>
      </c>
      <c r="C547" s="32">
        <v>0</v>
      </c>
      <c r="D547" s="32">
        <v>29</v>
      </c>
      <c r="E547" s="32">
        <v>18</v>
      </c>
      <c r="F547" s="32">
        <v>1</v>
      </c>
      <c r="G547" s="32">
        <v>48</v>
      </c>
    </row>
    <row r="548" spans="2:7">
      <c r="B548" s="25" t="s">
        <v>456</v>
      </c>
      <c r="C548" s="32">
        <v>0</v>
      </c>
      <c r="D548" s="32">
        <v>31</v>
      </c>
      <c r="E548" s="32">
        <v>23</v>
      </c>
      <c r="F548" s="32">
        <v>1</v>
      </c>
      <c r="G548" s="32">
        <v>55</v>
      </c>
    </row>
    <row r="549" spans="2:7">
      <c r="B549" s="25" t="s">
        <v>457</v>
      </c>
      <c r="C549" s="32">
        <v>0</v>
      </c>
      <c r="D549" s="32">
        <v>35</v>
      </c>
      <c r="E549" s="32">
        <v>17</v>
      </c>
      <c r="F549" s="32">
        <v>1</v>
      </c>
      <c r="G549" s="32">
        <v>53</v>
      </c>
    </row>
    <row r="550" spans="2:7">
      <c r="B550" s="25" t="s">
        <v>458</v>
      </c>
      <c r="C550" s="32">
        <v>0</v>
      </c>
      <c r="D550" s="32">
        <v>11</v>
      </c>
      <c r="E550" s="32">
        <v>11</v>
      </c>
      <c r="F550" s="32">
        <v>0</v>
      </c>
      <c r="G550" s="32">
        <v>22</v>
      </c>
    </row>
    <row r="551" spans="2:7">
      <c r="B551" s="25" t="s">
        <v>459</v>
      </c>
      <c r="C551" s="32">
        <v>0</v>
      </c>
      <c r="D551" s="32">
        <v>52</v>
      </c>
      <c r="E551" s="32">
        <v>17</v>
      </c>
      <c r="F551" s="32">
        <v>3</v>
      </c>
      <c r="G551" s="32">
        <v>72</v>
      </c>
    </row>
    <row r="552" spans="2:7">
      <c r="B552" s="25" t="s">
        <v>460</v>
      </c>
      <c r="C552" s="32">
        <v>0</v>
      </c>
      <c r="D552" s="32">
        <v>47</v>
      </c>
      <c r="E552" s="32">
        <v>12</v>
      </c>
      <c r="F552" s="32">
        <v>3</v>
      </c>
      <c r="G552" s="32">
        <v>62</v>
      </c>
    </row>
    <row r="553" spans="2:7">
      <c r="B553" s="25" t="s">
        <v>461</v>
      </c>
      <c r="C553" s="32">
        <v>0</v>
      </c>
      <c r="D553" s="32">
        <v>46</v>
      </c>
      <c r="E553" s="32">
        <v>13</v>
      </c>
      <c r="F553" s="32">
        <v>4</v>
      </c>
      <c r="G553" s="32">
        <v>63</v>
      </c>
    </row>
    <row r="554" spans="2:7">
      <c r="B554" s="25" t="s">
        <v>462</v>
      </c>
      <c r="C554" s="32">
        <v>0</v>
      </c>
      <c r="D554" s="32">
        <v>40</v>
      </c>
      <c r="E554" s="32">
        <v>23</v>
      </c>
      <c r="F554" s="32">
        <v>4</v>
      </c>
      <c r="G554" s="32">
        <v>67</v>
      </c>
    </row>
    <row r="555" spans="2:7">
      <c r="B555" s="25" t="s">
        <v>463</v>
      </c>
      <c r="C555" s="32">
        <v>0</v>
      </c>
      <c r="D555" s="32">
        <v>35</v>
      </c>
      <c r="E555" s="32">
        <v>23</v>
      </c>
      <c r="F555" s="32">
        <v>5</v>
      </c>
      <c r="G555" s="32">
        <v>63</v>
      </c>
    </row>
    <row r="556" spans="2:7">
      <c r="B556" s="25" t="s">
        <v>464</v>
      </c>
      <c r="C556" s="32">
        <v>0</v>
      </c>
      <c r="D556" s="32">
        <v>24</v>
      </c>
      <c r="E556" s="32">
        <v>15</v>
      </c>
      <c r="F556" s="32">
        <v>5</v>
      </c>
      <c r="G556" s="32">
        <v>44</v>
      </c>
    </row>
    <row r="557" spans="2:7">
      <c r="B557" s="25" t="s">
        <v>465</v>
      </c>
      <c r="C557" s="32">
        <v>0</v>
      </c>
      <c r="D557" s="32">
        <v>41</v>
      </c>
      <c r="E557" s="32">
        <v>28</v>
      </c>
      <c r="F557" s="32">
        <v>5</v>
      </c>
      <c r="G557" s="32">
        <v>74</v>
      </c>
    </row>
    <row r="558" spans="2:7">
      <c r="B558" s="25" t="s">
        <v>466</v>
      </c>
      <c r="C558" s="32">
        <v>0</v>
      </c>
      <c r="D558" s="32">
        <v>24</v>
      </c>
      <c r="E558" s="32">
        <v>17</v>
      </c>
      <c r="F558" s="32">
        <v>4</v>
      </c>
      <c r="G558" s="32">
        <v>45</v>
      </c>
    </row>
    <row r="559" spans="2:7">
      <c r="B559" s="25" t="s">
        <v>467</v>
      </c>
      <c r="C559" s="32">
        <v>0</v>
      </c>
      <c r="D559" s="32">
        <v>22</v>
      </c>
      <c r="E559" s="32">
        <v>17</v>
      </c>
      <c r="F559" s="32">
        <v>7</v>
      </c>
      <c r="G559" s="32">
        <v>46</v>
      </c>
    </row>
    <row r="560" spans="2:7">
      <c r="B560" s="25" t="s">
        <v>468</v>
      </c>
      <c r="C560" s="32">
        <v>0</v>
      </c>
      <c r="D560" s="32">
        <v>27</v>
      </c>
      <c r="E560" s="32">
        <v>29</v>
      </c>
      <c r="F560" s="32">
        <v>13</v>
      </c>
      <c r="G560" s="32">
        <v>69</v>
      </c>
    </row>
    <row r="561" spans="2:7">
      <c r="B561" s="25" t="s">
        <v>469</v>
      </c>
      <c r="C561" s="32">
        <v>0</v>
      </c>
      <c r="D561" s="32">
        <v>19</v>
      </c>
      <c r="E561" s="32">
        <v>18</v>
      </c>
      <c r="F561" s="32">
        <v>6</v>
      </c>
      <c r="G561" s="32">
        <v>43</v>
      </c>
    </row>
    <row r="562" spans="2:7">
      <c r="B562" s="25" t="s">
        <v>470</v>
      </c>
      <c r="C562" s="32">
        <v>0</v>
      </c>
      <c r="D562" s="32">
        <v>20</v>
      </c>
      <c r="E562" s="32">
        <v>15</v>
      </c>
      <c r="F562" s="32">
        <v>9</v>
      </c>
      <c r="G562" s="32">
        <v>44</v>
      </c>
    </row>
    <row r="563" spans="2:7">
      <c r="B563" s="25" t="s">
        <v>471</v>
      </c>
      <c r="C563" s="32">
        <v>0</v>
      </c>
      <c r="D563" s="32">
        <v>22</v>
      </c>
      <c r="E563" s="32">
        <v>19</v>
      </c>
      <c r="F563" s="32">
        <v>5</v>
      </c>
      <c r="G563" s="32">
        <v>46</v>
      </c>
    </row>
    <row r="564" spans="2:7">
      <c r="B564" s="25" t="s">
        <v>472</v>
      </c>
      <c r="C564" s="32">
        <v>0</v>
      </c>
      <c r="D564" s="32">
        <v>25</v>
      </c>
      <c r="E564" s="32">
        <v>24</v>
      </c>
      <c r="F564" s="32">
        <v>7</v>
      </c>
      <c r="G564" s="32">
        <v>56</v>
      </c>
    </row>
    <row r="565" spans="2:7">
      <c r="B565" s="25" t="s">
        <v>473</v>
      </c>
      <c r="C565" s="32">
        <v>0</v>
      </c>
      <c r="D565" s="32">
        <v>20</v>
      </c>
      <c r="E565" s="32">
        <v>26</v>
      </c>
      <c r="F565" s="32">
        <v>9</v>
      </c>
      <c r="G565" s="32">
        <v>55</v>
      </c>
    </row>
    <row r="566" spans="2:7">
      <c r="B566" s="25" t="s">
        <v>474</v>
      </c>
      <c r="C566" s="32">
        <v>0</v>
      </c>
      <c r="D566" s="32">
        <v>20</v>
      </c>
      <c r="E566" s="32">
        <v>25</v>
      </c>
      <c r="F566" s="32">
        <v>10</v>
      </c>
      <c r="G566" s="32">
        <v>55</v>
      </c>
    </row>
    <row r="567" spans="2:7">
      <c r="B567" s="25" t="s">
        <v>475</v>
      </c>
      <c r="C567" s="32">
        <v>0</v>
      </c>
      <c r="D567" s="32">
        <v>31</v>
      </c>
      <c r="E567" s="32">
        <v>25</v>
      </c>
      <c r="F567" s="32">
        <v>16</v>
      </c>
      <c r="G567" s="32">
        <v>72</v>
      </c>
    </row>
    <row r="568" spans="2:7">
      <c r="B568" s="25" t="s">
        <v>476</v>
      </c>
      <c r="C568" s="32">
        <v>0</v>
      </c>
      <c r="D568" s="32">
        <v>32</v>
      </c>
      <c r="E568" s="32">
        <v>22</v>
      </c>
      <c r="F568" s="32">
        <v>10</v>
      </c>
      <c r="G568" s="32">
        <v>64</v>
      </c>
    </row>
    <row r="569" spans="2:7">
      <c r="B569" s="25" t="s">
        <v>477</v>
      </c>
      <c r="C569" s="32">
        <v>0</v>
      </c>
      <c r="D569" s="32">
        <v>24</v>
      </c>
      <c r="E569" s="32">
        <v>21</v>
      </c>
      <c r="F569" s="32">
        <v>6</v>
      </c>
      <c r="G569" s="32">
        <v>51</v>
      </c>
    </row>
    <row r="570" spans="2:7">
      <c r="B570" s="25" t="s">
        <v>478</v>
      </c>
      <c r="C570" s="32">
        <v>0</v>
      </c>
      <c r="D570" s="32">
        <v>22</v>
      </c>
      <c r="E570" s="32">
        <v>22</v>
      </c>
      <c r="F570" s="32">
        <v>5</v>
      </c>
      <c r="G570" s="32">
        <v>49</v>
      </c>
    </row>
    <row r="571" spans="2:7">
      <c r="B571" s="25" t="s">
        <v>479</v>
      </c>
      <c r="C571" s="32">
        <v>0</v>
      </c>
      <c r="D571" s="32">
        <v>27</v>
      </c>
      <c r="E571" s="32">
        <v>20</v>
      </c>
      <c r="F571" s="32">
        <v>6</v>
      </c>
      <c r="G571" s="32">
        <v>53</v>
      </c>
    </row>
    <row r="572" spans="2:7">
      <c r="B572" s="25" t="s">
        <v>480</v>
      </c>
      <c r="C572" s="32">
        <v>0</v>
      </c>
      <c r="D572" s="32">
        <v>27</v>
      </c>
      <c r="E572" s="32">
        <v>17</v>
      </c>
      <c r="F572" s="32">
        <v>6</v>
      </c>
      <c r="G572" s="32">
        <v>50</v>
      </c>
    </row>
    <row r="573" spans="2:7">
      <c r="B573" s="25" t="s">
        <v>481</v>
      </c>
      <c r="C573" s="32">
        <v>0</v>
      </c>
      <c r="D573" s="32">
        <f>$D$137</f>
        <v>20</v>
      </c>
      <c r="E573" s="32">
        <f>$E$137</f>
        <v>14</v>
      </c>
      <c r="F573" s="32">
        <f>$F$137</f>
        <v>1</v>
      </c>
      <c r="G573" s="32">
        <f>$G$137</f>
        <v>35</v>
      </c>
    </row>
    <row r="574" spans="2:7">
      <c r="B574" s="25" t="s">
        <v>482</v>
      </c>
      <c r="C574" s="32">
        <v>0</v>
      </c>
      <c r="D574" s="32">
        <v>20</v>
      </c>
      <c r="E574" s="32">
        <v>13</v>
      </c>
      <c r="F574" s="32">
        <v>4</v>
      </c>
      <c r="G574" s="32">
        <v>37</v>
      </c>
    </row>
    <row r="575" spans="2:7">
      <c r="B575" s="25" t="s">
        <v>483</v>
      </c>
      <c r="C575" s="32">
        <v>0</v>
      </c>
      <c r="D575" s="32">
        <v>16</v>
      </c>
      <c r="E575" s="32">
        <v>16</v>
      </c>
      <c r="F575" s="32">
        <v>0</v>
      </c>
      <c r="G575" s="32">
        <v>32</v>
      </c>
    </row>
    <row r="576" spans="2:7">
      <c r="B576" s="25" t="s">
        <v>484</v>
      </c>
      <c r="C576" s="32">
        <v>0</v>
      </c>
      <c r="D576" s="32">
        <v>41</v>
      </c>
      <c r="E576" s="32">
        <v>7</v>
      </c>
      <c r="F576" s="32">
        <v>1</v>
      </c>
      <c r="G576" s="32">
        <v>49</v>
      </c>
    </row>
    <row r="577" spans="2:7">
      <c r="B577" s="25" t="s">
        <v>485</v>
      </c>
      <c r="C577" s="32">
        <v>0</v>
      </c>
      <c r="D577" s="32">
        <v>42</v>
      </c>
      <c r="E577" s="32">
        <v>5</v>
      </c>
      <c r="F577" s="32">
        <v>1</v>
      </c>
      <c r="G577" s="32">
        <v>48</v>
      </c>
    </row>
    <row r="578" spans="2:7">
      <c r="B578" s="25" t="s">
        <v>486</v>
      </c>
      <c r="C578" s="32">
        <v>0</v>
      </c>
      <c r="D578" s="32">
        <v>28</v>
      </c>
      <c r="E578" s="32">
        <v>12</v>
      </c>
      <c r="F578" s="32">
        <v>0</v>
      </c>
      <c r="G578" s="32">
        <v>40</v>
      </c>
    </row>
    <row r="579" spans="2:7">
      <c r="B579" s="25" t="s">
        <v>487</v>
      </c>
      <c r="C579" s="32">
        <v>0</v>
      </c>
      <c r="D579" s="32">
        <v>24</v>
      </c>
      <c r="E579" s="32">
        <v>15</v>
      </c>
      <c r="F579" s="32">
        <v>0</v>
      </c>
      <c r="G579" s="32">
        <v>39</v>
      </c>
    </row>
    <row r="580" spans="2:7">
      <c r="B580" s="25" t="s">
        <v>488</v>
      </c>
      <c r="C580" s="32">
        <v>0</v>
      </c>
      <c r="D580" s="32">
        <v>25</v>
      </c>
      <c r="E580" s="32">
        <v>13</v>
      </c>
      <c r="F580" s="32">
        <v>0</v>
      </c>
      <c r="G580" s="32">
        <v>38</v>
      </c>
    </row>
    <row r="581" spans="2:7">
      <c r="B581" s="25" t="s">
        <v>489</v>
      </c>
      <c r="C581" s="32">
        <v>0</v>
      </c>
      <c r="D581" s="32">
        <v>28</v>
      </c>
      <c r="E581" s="32">
        <v>15</v>
      </c>
      <c r="F581" s="32">
        <v>2</v>
      </c>
      <c r="G581" s="32">
        <v>45</v>
      </c>
    </row>
    <row r="582" spans="2:7">
      <c r="B582" s="25" t="s">
        <v>490</v>
      </c>
      <c r="C582" s="32">
        <v>0</v>
      </c>
      <c r="D582" s="32">
        <v>32</v>
      </c>
      <c r="E582" s="32">
        <v>12</v>
      </c>
      <c r="F582" s="32">
        <v>0</v>
      </c>
      <c r="G582" s="32">
        <v>44</v>
      </c>
    </row>
    <row r="583" spans="2:7">
      <c r="B583" s="25" t="s">
        <v>491</v>
      </c>
      <c r="C583" s="32">
        <v>0</v>
      </c>
      <c r="D583" s="32">
        <v>30</v>
      </c>
      <c r="E583" s="32">
        <v>12</v>
      </c>
      <c r="F583" s="32">
        <v>0</v>
      </c>
      <c r="G583" s="32">
        <v>42</v>
      </c>
    </row>
    <row r="584" spans="2:7">
      <c r="B584" s="25" t="s">
        <v>492</v>
      </c>
      <c r="C584" s="32">
        <v>0</v>
      </c>
      <c r="D584" s="32">
        <v>23</v>
      </c>
      <c r="E584" s="32">
        <v>14</v>
      </c>
      <c r="F584" s="32">
        <v>0</v>
      </c>
      <c r="G584" s="32">
        <v>37</v>
      </c>
    </row>
    <row r="585" spans="2:7">
      <c r="B585" s="25" t="s">
        <v>493</v>
      </c>
      <c r="C585" s="32">
        <v>0</v>
      </c>
      <c r="D585" s="32">
        <v>13</v>
      </c>
      <c r="E585" s="32">
        <v>7</v>
      </c>
      <c r="F585" s="32">
        <v>0</v>
      </c>
      <c r="G585" s="32">
        <v>20</v>
      </c>
    </row>
    <row r="586" spans="2:7">
      <c r="B586" s="25" t="s">
        <v>494</v>
      </c>
      <c r="C586" s="32">
        <v>0</v>
      </c>
      <c r="D586" s="32">
        <v>35</v>
      </c>
      <c r="E586" s="32">
        <v>16</v>
      </c>
      <c r="F586" s="32">
        <v>1</v>
      </c>
      <c r="G586" s="32">
        <v>52</v>
      </c>
    </row>
    <row r="587" spans="2:7">
      <c r="B587" s="25" t="s">
        <v>495</v>
      </c>
      <c r="C587" s="32">
        <v>0</v>
      </c>
      <c r="D587" s="32">
        <v>31</v>
      </c>
      <c r="E587" s="32">
        <v>16</v>
      </c>
      <c r="F587" s="32">
        <v>1</v>
      </c>
      <c r="G587" s="32">
        <v>48</v>
      </c>
    </row>
    <row r="588" spans="2:7">
      <c r="B588" s="25" t="s">
        <v>496</v>
      </c>
      <c r="C588" s="32">
        <v>0</v>
      </c>
      <c r="D588" s="32">
        <v>16</v>
      </c>
      <c r="E588" s="32">
        <v>12</v>
      </c>
      <c r="F588" s="32">
        <v>1</v>
      </c>
      <c r="G588" s="32">
        <v>29</v>
      </c>
    </row>
    <row r="589" spans="2:7">
      <c r="B589" s="25" t="s">
        <v>497</v>
      </c>
      <c r="C589" s="32">
        <v>0</v>
      </c>
      <c r="D589" s="32">
        <v>17</v>
      </c>
      <c r="E589" s="32">
        <v>16</v>
      </c>
      <c r="F589" s="32">
        <v>0</v>
      </c>
      <c r="G589" s="32">
        <v>33</v>
      </c>
    </row>
    <row r="590" spans="2:7">
      <c r="B590" s="25" t="s">
        <v>498</v>
      </c>
      <c r="C590" s="32">
        <v>0</v>
      </c>
      <c r="D590" s="32">
        <v>25</v>
      </c>
      <c r="E590" s="32">
        <v>15</v>
      </c>
      <c r="F590" s="32">
        <v>2</v>
      </c>
      <c r="G590" s="32">
        <v>42</v>
      </c>
    </row>
    <row r="591" spans="2:7">
      <c r="B591" s="25" t="s">
        <v>499</v>
      </c>
      <c r="C591" s="32">
        <v>0</v>
      </c>
      <c r="D591" s="32">
        <v>19</v>
      </c>
      <c r="E591" s="32">
        <v>9</v>
      </c>
      <c r="F591" s="32">
        <v>1</v>
      </c>
      <c r="G591" s="32">
        <v>29</v>
      </c>
    </row>
    <row r="592" spans="2:7">
      <c r="B592" s="25" t="s">
        <v>500</v>
      </c>
      <c r="C592" s="32">
        <v>0</v>
      </c>
      <c r="D592" s="32">
        <v>31</v>
      </c>
      <c r="E592" s="32">
        <v>8</v>
      </c>
      <c r="F592" s="32">
        <v>1</v>
      </c>
      <c r="G592" s="32">
        <v>40</v>
      </c>
    </row>
    <row r="593" spans="2:7">
      <c r="B593" s="25" t="s">
        <v>501</v>
      </c>
      <c r="C593" s="32">
        <v>0</v>
      </c>
      <c r="D593" s="32">
        <v>30</v>
      </c>
      <c r="E593" s="32">
        <v>9</v>
      </c>
      <c r="F593" s="32">
        <v>1</v>
      </c>
      <c r="G593" s="32">
        <v>40</v>
      </c>
    </row>
    <row r="594" spans="2:7">
      <c r="B594" s="25" t="s">
        <v>502</v>
      </c>
      <c r="C594" s="32">
        <v>0</v>
      </c>
      <c r="D594" s="32">
        <v>35</v>
      </c>
      <c r="E594" s="32">
        <v>14</v>
      </c>
      <c r="F594" s="32">
        <v>1</v>
      </c>
      <c r="G594" s="32">
        <v>50</v>
      </c>
    </row>
    <row r="595" spans="2:7">
      <c r="B595" s="25" t="s">
        <v>503</v>
      </c>
      <c r="C595" s="32">
        <v>0</v>
      </c>
      <c r="D595" s="32">
        <v>32</v>
      </c>
      <c r="E595" s="32">
        <v>17</v>
      </c>
      <c r="F595" s="32">
        <v>0</v>
      </c>
      <c r="G595" s="32">
        <v>49</v>
      </c>
    </row>
    <row r="596" spans="2:7">
      <c r="B596" s="25" t="s">
        <v>504</v>
      </c>
      <c r="C596" s="32">
        <v>0</v>
      </c>
      <c r="D596" s="32">
        <v>30</v>
      </c>
      <c r="E596" s="32">
        <v>9</v>
      </c>
      <c r="F596" s="32">
        <v>1</v>
      </c>
      <c r="G596" s="32">
        <v>40</v>
      </c>
    </row>
    <row r="597" spans="2:7">
      <c r="B597" s="25" t="s">
        <v>505</v>
      </c>
      <c r="C597" s="32">
        <v>0</v>
      </c>
      <c r="D597" s="32">
        <v>23</v>
      </c>
      <c r="E597" s="32">
        <v>6</v>
      </c>
      <c r="F597" s="32">
        <v>1</v>
      </c>
      <c r="G597" s="32">
        <v>30</v>
      </c>
    </row>
    <row r="598" spans="2:7">
      <c r="B598" s="25" t="s">
        <v>506</v>
      </c>
      <c r="C598" s="32">
        <v>0</v>
      </c>
      <c r="D598" s="32">
        <v>35</v>
      </c>
      <c r="E598" s="32">
        <v>13</v>
      </c>
      <c r="F598" s="32">
        <v>3</v>
      </c>
      <c r="G598" s="32">
        <v>51</v>
      </c>
    </row>
    <row r="599" spans="2:7">
      <c r="B599" s="25" t="s">
        <v>507</v>
      </c>
      <c r="C599" s="32">
        <v>0</v>
      </c>
      <c r="D599" s="32">
        <v>17</v>
      </c>
      <c r="E599" s="32">
        <v>16</v>
      </c>
      <c r="F599" s="32">
        <v>2</v>
      </c>
      <c r="G599" s="32">
        <v>35</v>
      </c>
    </row>
    <row r="600" spans="2:7">
      <c r="B600" s="25" t="s">
        <v>508</v>
      </c>
      <c r="C600" s="32">
        <v>0</v>
      </c>
      <c r="D600" s="32">
        <v>16</v>
      </c>
      <c r="E600" s="32">
        <v>12</v>
      </c>
      <c r="F600" s="32">
        <v>2</v>
      </c>
      <c r="G600" s="32">
        <v>30</v>
      </c>
    </row>
    <row r="601" spans="2:7">
      <c r="B601" s="25" t="s">
        <v>509</v>
      </c>
      <c r="C601" s="32">
        <v>0</v>
      </c>
      <c r="D601" s="32">
        <v>23</v>
      </c>
      <c r="E601" s="32">
        <v>9</v>
      </c>
      <c r="F601" s="32">
        <v>4</v>
      </c>
      <c r="G601" s="32">
        <v>36</v>
      </c>
    </row>
    <row r="602" spans="2:7">
      <c r="B602" s="25" t="s">
        <v>510</v>
      </c>
      <c r="C602" s="32">
        <v>0</v>
      </c>
      <c r="D602" s="32">
        <v>32</v>
      </c>
      <c r="E602" s="32">
        <v>14</v>
      </c>
      <c r="F602" s="32">
        <v>1</v>
      </c>
      <c r="G602" s="32">
        <v>47</v>
      </c>
    </row>
    <row r="603" spans="2:7">
      <c r="B603" s="25" t="s">
        <v>961</v>
      </c>
      <c r="C603" s="32">
        <v>0</v>
      </c>
      <c r="D603" s="32">
        <v>24</v>
      </c>
      <c r="E603" s="32">
        <v>16</v>
      </c>
      <c r="F603" s="32">
        <v>1</v>
      </c>
      <c r="G603" s="32">
        <v>41</v>
      </c>
    </row>
    <row r="604" spans="2:7">
      <c r="B604" s="25" t="s">
        <v>963</v>
      </c>
      <c r="C604" s="32">
        <v>0</v>
      </c>
      <c r="D604" s="32">
        <v>34</v>
      </c>
      <c r="E604" s="32">
        <v>22</v>
      </c>
      <c r="F604" s="32">
        <v>3</v>
      </c>
      <c r="G604" s="32">
        <v>59</v>
      </c>
    </row>
    <row r="605" spans="2:7">
      <c r="B605" s="25" t="s">
        <v>965</v>
      </c>
      <c r="C605" s="32">
        <v>0</v>
      </c>
      <c r="D605" s="32">
        <v>19</v>
      </c>
      <c r="E605" s="32">
        <v>13</v>
      </c>
      <c r="F605" s="32">
        <v>1</v>
      </c>
      <c r="G605" s="32">
        <v>33</v>
      </c>
    </row>
    <row r="606" spans="2:7">
      <c r="B606" s="25" t="s">
        <v>967</v>
      </c>
      <c r="C606" s="32">
        <v>0</v>
      </c>
      <c r="D606" s="32">
        <v>23</v>
      </c>
      <c r="E606" s="32">
        <v>12</v>
      </c>
      <c r="F606" s="32">
        <v>2</v>
      </c>
      <c r="G606" s="32">
        <v>37</v>
      </c>
    </row>
    <row r="607" spans="2:7">
      <c r="B607" s="25" t="s">
        <v>970</v>
      </c>
      <c r="C607" s="32">
        <v>0</v>
      </c>
      <c r="D607" s="32">
        <v>21</v>
      </c>
      <c r="E607" s="32">
        <v>5</v>
      </c>
      <c r="F607" s="32">
        <v>2</v>
      </c>
      <c r="G607" s="32">
        <v>28</v>
      </c>
    </row>
    <row r="608" spans="2:7">
      <c r="B608" s="25" t="s">
        <v>972</v>
      </c>
      <c r="C608" s="32">
        <v>0</v>
      </c>
      <c r="D608" s="32">
        <v>25</v>
      </c>
      <c r="E608" s="32">
        <v>13</v>
      </c>
      <c r="F608" s="32">
        <v>4</v>
      </c>
      <c r="G608" s="32">
        <v>42</v>
      </c>
    </row>
    <row r="609" spans="2:7">
      <c r="B609" s="25" t="s">
        <v>973</v>
      </c>
      <c r="C609" s="32">
        <v>0</v>
      </c>
      <c r="D609" s="32">
        <v>30</v>
      </c>
      <c r="E609" s="32">
        <v>23</v>
      </c>
      <c r="F609" s="32">
        <v>5</v>
      </c>
      <c r="G609" s="32">
        <v>58</v>
      </c>
    </row>
    <row r="610" spans="2:7">
      <c r="B610" s="25" t="s">
        <v>976</v>
      </c>
      <c r="C610" s="32">
        <v>0</v>
      </c>
      <c r="D610" s="32">
        <v>32</v>
      </c>
      <c r="E610" s="32">
        <v>24</v>
      </c>
      <c r="F610" s="32">
        <v>3</v>
      </c>
      <c r="G610" s="32">
        <v>59</v>
      </c>
    </row>
    <row r="611" spans="2:7">
      <c r="B611" s="25" t="s">
        <v>979</v>
      </c>
      <c r="C611" s="32">
        <v>0</v>
      </c>
      <c r="D611" s="32">
        <v>22</v>
      </c>
      <c r="E611" s="32">
        <v>17</v>
      </c>
      <c r="F611" s="32">
        <v>3</v>
      </c>
      <c r="G611" s="32">
        <v>42</v>
      </c>
    </row>
    <row r="612" spans="2:7">
      <c r="B612" s="25" t="s">
        <v>981</v>
      </c>
      <c r="C612" s="32">
        <v>0</v>
      </c>
      <c r="D612" s="32">
        <v>27</v>
      </c>
      <c r="E612" s="32">
        <v>13</v>
      </c>
      <c r="F612" s="32">
        <v>2</v>
      </c>
      <c r="G612" s="32">
        <v>42</v>
      </c>
    </row>
    <row r="613" spans="2:7">
      <c r="B613" s="25" t="s">
        <v>984</v>
      </c>
      <c r="C613" s="32">
        <v>0</v>
      </c>
      <c r="D613" s="32">
        <v>22</v>
      </c>
      <c r="E613" s="32">
        <v>17</v>
      </c>
      <c r="F613" s="32">
        <v>2</v>
      </c>
      <c r="G613" s="32">
        <v>41</v>
      </c>
    </row>
    <row r="614" spans="2:7">
      <c r="B614" s="25" t="s">
        <v>986</v>
      </c>
      <c r="C614" s="32">
        <v>0</v>
      </c>
      <c r="D614" s="32">
        <v>17</v>
      </c>
      <c r="E614" s="32">
        <v>11</v>
      </c>
      <c r="F614" s="32">
        <v>4</v>
      </c>
      <c r="G614" s="32">
        <v>32</v>
      </c>
    </row>
    <row r="615" spans="2:7">
      <c r="B615" s="25" t="s">
        <v>988</v>
      </c>
      <c r="C615" s="32">
        <v>0</v>
      </c>
      <c r="D615" s="32">
        <v>23</v>
      </c>
      <c r="E615" s="32">
        <v>15</v>
      </c>
      <c r="F615" s="32">
        <v>4</v>
      </c>
      <c r="G615" s="32">
        <v>42</v>
      </c>
    </row>
    <row r="616" spans="2:7">
      <c r="B616" s="25" t="s">
        <v>990</v>
      </c>
      <c r="C616" s="32">
        <v>0</v>
      </c>
      <c r="D616" s="32">
        <v>20</v>
      </c>
      <c r="E616" s="32">
        <v>16</v>
      </c>
      <c r="F616" s="32">
        <v>4</v>
      </c>
      <c r="G616" s="32">
        <v>40</v>
      </c>
    </row>
    <row r="617" spans="2:7">
      <c r="B617" s="25" t="s">
        <v>991</v>
      </c>
      <c r="C617" s="32">
        <v>0</v>
      </c>
      <c r="D617" s="32">
        <v>32</v>
      </c>
      <c r="E617" s="32">
        <v>12</v>
      </c>
      <c r="F617" s="32">
        <v>5</v>
      </c>
      <c r="G617" s="32">
        <v>49</v>
      </c>
    </row>
    <row r="618" spans="2:7">
      <c r="B618" s="25" t="s">
        <v>994</v>
      </c>
      <c r="C618" s="32">
        <v>0</v>
      </c>
      <c r="D618" s="32">
        <v>24</v>
      </c>
      <c r="E618" s="32">
        <v>10</v>
      </c>
      <c r="F618" s="32">
        <v>7</v>
      </c>
      <c r="G618" s="32">
        <v>41</v>
      </c>
    </row>
    <row r="619" spans="2:7">
      <c r="B619" s="25" t="s">
        <v>995</v>
      </c>
      <c r="C619" s="32">
        <v>0</v>
      </c>
      <c r="D619" s="32">
        <v>28</v>
      </c>
      <c r="E619" s="32">
        <v>14</v>
      </c>
      <c r="F619" s="32">
        <v>5</v>
      </c>
      <c r="G619" s="32">
        <v>47</v>
      </c>
    </row>
    <row r="620" spans="2:7">
      <c r="B620" s="25" t="s">
        <v>997</v>
      </c>
      <c r="C620" s="32">
        <v>0</v>
      </c>
      <c r="D620" s="32">
        <v>29</v>
      </c>
      <c r="E620" s="32">
        <v>16</v>
      </c>
      <c r="F620" s="32">
        <v>0</v>
      </c>
      <c r="G620" s="32">
        <v>45</v>
      </c>
    </row>
    <row r="621" spans="2:7">
      <c r="B621" s="25" t="s">
        <v>999</v>
      </c>
      <c r="C621" s="32">
        <v>0</v>
      </c>
      <c r="D621" s="32">
        <v>21</v>
      </c>
      <c r="E621" s="32">
        <v>16</v>
      </c>
      <c r="F621" s="32">
        <v>2</v>
      </c>
      <c r="G621" s="32">
        <v>39</v>
      </c>
    </row>
    <row r="622" spans="2:7">
      <c r="B622" s="25" t="s">
        <v>1001</v>
      </c>
      <c r="C622" s="32">
        <v>0</v>
      </c>
      <c r="D622" s="32">
        <v>29</v>
      </c>
      <c r="E622" s="32">
        <v>6</v>
      </c>
      <c r="F622" s="32">
        <v>3</v>
      </c>
      <c r="G622" s="32">
        <v>38</v>
      </c>
    </row>
    <row r="623" spans="2:7">
      <c r="B623" s="25" t="s">
        <v>1002</v>
      </c>
      <c r="C623" s="32">
        <v>0</v>
      </c>
      <c r="D623" s="32">
        <v>23</v>
      </c>
      <c r="E623" s="32">
        <v>12</v>
      </c>
      <c r="F623" s="32">
        <v>6</v>
      </c>
      <c r="G623" s="32">
        <v>41</v>
      </c>
    </row>
    <row r="624" spans="2:7">
      <c r="B624" s="25" t="s">
        <v>1006</v>
      </c>
      <c r="C624" s="32">
        <v>0</v>
      </c>
      <c r="D624" s="32">
        <v>28</v>
      </c>
      <c r="E624" s="32">
        <v>11</v>
      </c>
      <c r="F624" s="32">
        <v>5</v>
      </c>
      <c r="G624" s="32">
        <v>44</v>
      </c>
    </row>
    <row r="625" spans="2:7">
      <c r="B625" s="25" t="s">
        <v>1007</v>
      </c>
      <c r="C625" s="32">
        <v>0</v>
      </c>
      <c r="D625" s="32">
        <v>19</v>
      </c>
      <c r="E625" s="32">
        <v>15</v>
      </c>
      <c r="F625" s="32">
        <v>3</v>
      </c>
      <c r="G625" s="32">
        <v>37</v>
      </c>
    </row>
    <row r="626" spans="2:7">
      <c r="B626" s="25" t="s">
        <v>1009</v>
      </c>
      <c r="C626" s="32">
        <v>0</v>
      </c>
      <c r="D626" s="32">
        <v>34</v>
      </c>
      <c r="E626" s="32">
        <v>13</v>
      </c>
      <c r="F626" s="32">
        <v>1</v>
      </c>
      <c r="G626" s="32">
        <v>48</v>
      </c>
    </row>
    <row r="627" spans="2:7">
      <c r="B627" s="25" t="s">
        <v>1011</v>
      </c>
      <c r="C627" s="32">
        <v>0</v>
      </c>
      <c r="D627" s="32">
        <v>27</v>
      </c>
      <c r="E627" s="32">
        <v>11</v>
      </c>
      <c r="F627" s="32">
        <v>0</v>
      </c>
      <c r="G627" s="32">
        <v>38</v>
      </c>
    </row>
    <row r="628" spans="2:7">
      <c r="B628" s="25" t="s">
        <v>1013</v>
      </c>
      <c r="C628" s="32">
        <v>0</v>
      </c>
      <c r="D628" s="32">
        <v>33</v>
      </c>
      <c r="E628" s="32">
        <v>12</v>
      </c>
      <c r="F628" s="32">
        <v>1</v>
      </c>
      <c r="G628" s="32">
        <v>46</v>
      </c>
    </row>
    <row r="629" spans="2:7">
      <c r="B629" s="25" t="s">
        <v>1016</v>
      </c>
      <c r="C629" s="32">
        <v>0</v>
      </c>
      <c r="D629" s="32">
        <v>31</v>
      </c>
      <c r="E629" s="32">
        <v>22</v>
      </c>
      <c r="F629" s="32">
        <v>5</v>
      </c>
      <c r="G629" s="32">
        <v>58</v>
      </c>
    </row>
    <row r="630" spans="2:7">
      <c r="B630" s="25" t="s">
        <v>1017</v>
      </c>
      <c r="C630" s="32">
        <v>0</v>
      </c>
      <c r="D630" s="32">
        <v>36</v>
      </c>
      <c r="E630" s="32">
        <v>24</v>
      </c>
      <c r="F630" s="32">
        <v>5</v>
      </c>
      <c r="G630" s="32">
        <v>65</v>
      </c>
    </row>
    <row r="631" spans="2:7">
      <c r="B631" s="25" t="s">
        <v>1020</v>
      </c>
      <c r="C631" s="32">
        <v>0</v>
      </c>
      <c r="D631" s="32">
        <v>36</v>
      </c>
      <c r="E631" s="32">
        <v>24</v>
      </c>
      <c r="F631" s="32">
        <v>5</v>
      </c>
      <c r="G631" s="32">
        <v>65</v>
      </c>
    </row>
    <row r="632" spans="2:7">
      <c r="B632" s="25" t="s">
        <v>1021</v>
      </c>
      <c r="C632" s="32">
        <v>0</v>
      </c>
      <c r="D632" s="32">
        <v>26</v>
      </c>
      <c r="E632" s="32">
        <v>31</v>
      </c>
      <c r="F632" s="32">
        <v>3</v>
      </c>
      <c r="G632" s="32">
        <v>60</v>
      </c>
    </row>
    <row r="633" spans="2:7">
      <c r="B633" s="25" t="s">
        <v>1023</v>
      </c>
      <c r="C633" s="32">
        <v>0</v>
      </c>
      <c r="D633" s="32">
        <v>26</v>
      </c>
      <c r="E633" s="32">
        <v>22</v>
      </c>
      <c r="F633" s="32">
        <v>2</v>
      </c>
      <c r="G633" s="32">
        <v>50</v>
      </c>
    </row>
    <row r="634" spans="2:7">
      <c r="B634" s="25" t="s">
        <v>1026</v>
      </c>
      <c r="C634" s="32">
        <v>0</v>
      </c>
      <c r="D634" s="32">
        <v>26</v>
      </c>
      <c r="E634" s="32">
        <v>22</v>
      </c>
      <c r="F634" s="32">
        <v>2</v>
      </c>
      <c r="G634" s="32">
        <v>50</v>
      </c>
    </row>
    <row r="635" spans="2:7">
      <c r="B635" s="25" t="s">
        <v>1027</v>
      </c>
      <c r="C635" s="32">
        <v>0</v>
      </c>
      <c r="D635" s="32">
        <v>17</v>
      </c>
      <c r="E635" s="32">
        <v>27</v>
      </c>
      <c r="F635" s="32">
        <v>7</v>
      </c>
      <c r="G635" s="32">
        <v>51</v>
      </c>
    </row>
    <row r="636" spans="2:7">
      <c r="B636" s="25" t="s">
        <v>1029</v>
      </c>
      <c r="C636" s="32">
        <v>0</v>
      </c>
      <c r="D636" s="32">
        <v>14</v>
      </c>
      <c r="E636" s="32">
        <v>18</v>
      </c>
      <c r="F636" s="32">
        <v>7</v>
      </c>
      <c r="G636" s="32">
        <v>39</v>
      </c>
    </row>
    <row r="637" spans="2:7">
      <c r="B637" s="25" t="s">
        <v>1031</v>
      </c>
      <c r="C637" s="32">
        <v>0</v>
      </c>
      <c r="D637" s="32">
        <v>15</v>
      </c>
      <c r="E637" s="32">
        <v>16</v>
      </c>
      <c r="F637" s="32">
        <v>6</v>
      </c>
      <c r="G637" s="32">
        <v>37</v>
      </c>
    </row>
    <row r="638" spans="2:7">
      <c r="B638" s="25" t="s">
        <v>1033</v>
      </c>
      <c r="C638" s="32">
        <v>0</v>
      </c>
      <c r="D638" s="32">
        <v>15</v>
      </c>
      <c r="E638" s="32">
        <v>16</v>
      </c>
      <c r="F638" s="32">
        <v>6</v>
      </c>
      <c r="G638" s="32">
        <v>37</v>
      </c>
    </row>
    <row r="639" spans="2:7">
      <c r="B639" s="25" t="s">
        <v>1035</v>
      </c>
      <c r="C639" s="32">
        <v>0</v>
      </c>
      <c r="D639" s="32">
        <v>25</v>
      </c>
      <c r="E639" s="32">
        <v>23</v>
      </c>
      <c r="F639" s="32">
        <v>4</v>
      </c>
      <c r="G639" s="32">
        <v>52</v>
      </c>
    </row>
    <row r="640" spans="2:7">
      <c r="B640" s="25" t="s">
        <v>1037</v>
      </c>
      <c r="C640" s="32">
        <v>0</v>
      </c>
      <c r="D640" s="32">
        <v>30</v>
      </c>
      <c r="E640" s="32">
        <v>23</v>
      </c>
      <c r="F640" s="32">
        <v>5</v>
      </c>
      <c r="G640" s="32">
        <v>58</v>
      </c>
    </row>
    <row r="641" spans="2:7">
      <c r="B641" s="25" t="s">
        <v>1039</v>
      </c>
      <c r="C641" s="32">
        <v>0</v>
      </c>
      <c r="D641" s="32">
        <v>23</v>
      </c>
      <c r="E641" s="32">
        <v>27</v>
      </c>
      <c r="F641" s="32">
        <v>2</v>
      </c>
      <c r="G641" s="32">
        <v>52</v>
      </c>
    </row>
    <row r="642" spans="2:7">
      <c r="B642" s="25" t="s">
        <v>1041</v>
      </c>
      <c r="C642" s="32">
        <v>0</v>
      </c>
      <c r="D642" s="32">
        <v>30</v>
      </c>
      <c r="E642" s="32">
        <v>24</v>
      </c>
      <c r="F642" s="32">
        <v>2</v>
      </c>
      <c r="G642" s="32">
        <v>56</v>
      </c>
    </row>
    <row r="643" spans="2:7">
      <c r="B643" s="25" t="s">
        <v>1044</v>
      </c>
      <c r="C643" s="32">
        <v>0</v>
      </c>
      <c r="D643" s="32">
        <v>34</v>
      </c>
      <c r="E643" s="32">
        <v>22</v>
      </c>
      <c r="F643" s="32">
        <v>5</v>
      </c>
      <c r="G643" s="32">
        <v>61</v>
      </c>
    </row>
    <row r="644" spans="2:7">
      <c r="B644" s="25" t="s">
        <v>1047</v>
      </c>
      <c r="C644" s="32">
        <v>0</v>
      </c>
      <c r="D644" s="32">
        <v>33</v>
      </c>
      <c r="E644" s="32">
        <v>24</v>
      </c>
      <c r="F644" s="32">
        <v>5</v>
      </c>
      <c r="G644" s="32">
        <v>62</v>
      </c>
    </row>
    <row r="645" spans="2:7">
      <c r="B645" s="25" t="s">
        <v>1050</v>
      </c>
      <c r="C645" s="32">
        <v>0</v>
      </c>
      <c r="D645" s="32">
        <v>22</v>
      </c>
      <c r="E645" s="32">
        <v>22</v>
      </c>
      <c r="F645" s="32">
        <v>3</v>
      </c>
      <c r="G645" s="32">
        <v>47</v>
      </c>
    </row>
    <row r="646" spans="2:7">
      <c r="B646" s="25" t="s">
        <v>1052</v>
      </c>
      <c r="C646" s="32">
        <v>0</v>
      </c>
      <c r="D646" s="32">
        <v>22</v>
      </c>
      <c r="E646" s="32">
        <v>22</v>
      </c>
      <c r="F646" s="32">
        <v>3</v>
      </c>
      <c r="G646" s="32">
        <v>47</v>
      </c>
    </row>
    <row r="647" spans="2:7">
      <c r="B647" s="25" t="s">
        <v>1056</v>
      </c>
      <c r="C647" s="32">
        <v>0</v>
      </c>
      <c r="D647" s="32">
        <v>20</v>
      </c>
      <c r="E647" s="32">
        <v>29</v>
      </c>
      <c r="F647" s="32">
        <v>5</v>
      </c>
      <c r="G647" s="32">
        <v>54</v>
      </c>
    </row>
    <row r="648" spans="2:7">
      <c r="B648" s="25" t="s">
        <v>1059</v>
      </c>
      <c r="C648" s="32">
        <v>0</v>
      </c>
      <c r="D648" s="32">
        <v>21</v>
      </c>
      <c r="E648" s="32">
        <v>29</v>
      </c>
      <c r="F648" s="32">
        <v>7</v>
      </c>
      <c r="G648" s="32">
        <v>57</v>
      </c>
    </row>
    <row r="649" spans="2:7">
      <c r="B649" s="25" t="s">
        <v>1062</v>
      </c>
      <c r="C649" s="32">
        <v>0</v>
      </c>
      <c r="D649" s="32">
        <v>23</v>
      </c>
      <c r="E649" s="32">
        <v>20</v>
      </c>
      <c r="F649" s="32">
        <v>2</v>
      </c>
      <c r="G649" s="32">
        <v>45</v>
      </c>
    </row>
    <row r="650" spans="2:7">
      <c r="B650" s="25" t="s">
        <v>1065</v>
      </c>
      <c r="C650" s="32">
        <v>0</v>
      </c>
      <c r="D650" s="32">
        <v>17</v>
      </c>
      <c r="E650" s="32">
        <v>25</v>
      </c>
      <c r="F650" s="32">
        <v>3</v>
      </c>
      <c r="G650" s="32">
        <v>45</v>
      </c>
    </row>
    <row r="651" spans="2:7">
      <c r="B651" s="25" t="s">
        <v>1077</v>
      </c>
      <c r="C651" s="32">
        <v>0</v>
      </c>
      <c r="D651" s="32">
        <v>20</v>
      </c>
      <c r="E651" s="32">
        <v>21</v>
      </c>
      <c r="F651" s="32">
        <v>3</v>
      </c>
      <c r="G651" s="32">
        <v>44</v>
      </c>
    </row>
    <row r="652" spans="2:7">
      <c r="B652" s="25" t="s">
        <v>1081</v>
      </c>
      <c r="C652" s="32">
        <v>0</v>
      </c>
      <c r="D652" s="32">
        <v>23</v>
      </c>
      <c r="E652" s="32">
        <v>23</v>
      </c>
      <c r="F652" s="32">
        <v>2</v>
      </c>
      <c r="G652" s="32">
        <v>48</v>
      </c>
    </row>
    <row r="653" spans="2:7">
      <c r="B653" s="25" t="s">
        <v>1084</v>
      </c>
      <c r="C653" s="32">
        <v>0</v>
      </c>
      <c r="D653" s="32">
        <v>27</v>
      </c>
      <c r="E653" s="32">
        <v>20</v>
      </c>
      <c r="F653" s="32">
        <v>1</v>
      </c>
      <c r="G653" s="32">
        <v>48</v>
      </c>
    </row>
    <row r="654" spans="2:7">
      <c r="B654" s="25" t="s">
        <v>1086</v>
      </c>
      <c r="C654" s="32">
        <v>0</v>
      </c>
      <c r="D654" s="32">
        <v>21</v>
      </c>
      <c r="E654" s="32">
        <v>24</v>
      </c>
      <c r="F654" s="32">
        <v>3</v>
      </c>
      <c r="G654" s="32">
        <v>48</v>
      </c>
    </row>
    <row r="655" spans="2:7">
      <c r="B655" s="25" t="s">
        <v>1089</v>
      </c>
      <c r="C655" s="32">
        <v>0</v>
      </c>
      <c r="D655" s="32">
        <v>20</v>
      </c>
      <c r="E655" s="32">
        <v>23</v>
      </c>
      <c r="F655" s="32">
        <v>3</v>
      </c>
      <c r="G655" s="32">
        <v>46</v>
      </c>
    </row>
    <row r="656" spans="2:7">
      <c r="B656" s="25" t="s">
        <v>1092</v>
      </c>
      <c r="C656" s="32">
        <v>0</v>
      </c>
      <c r="D656" s="32">
        <v>18</v>
      </c>
      <c r="E656" s="32">
        <v>12</v>
      </c>
      <c r="F656" s="32">
        <v>2</v>
      </c>
      <c r="G656" s="32">
        <v>32</v>
      </c>
    </row>
    <row r="657" spans="2:7">
      <c r="B657" s="25" t="s">
        <v>1095</v>
      </c>
      <c r="C657" s="32">
        <v>0</v>
      </c>
      <c r="D657" s="32">
        <v>24</v>
      </c>
      <c r="E657" s="32">
        <v>24</v>
      </c>
      <c r="F657" s="32">
        <v>4</v>
      </c>
      <c r="G657" s="32">
        <v>52</v>
      </c>
    </row>
    <row r="658" spans="2:7">
      <c r="B658" s="25" t="s">
        <v>1113</v>
      </c>
      <c r="C658" s="32">
        <v>0</v>
      </c>
      <c r="D658" s="32">
        <v>15</v>
      </c>
      <c r="E658" s="32">
        <v>15</v>
      </c>
      <c r="F658" s="32">
        <v>4</v>
      </c>
      <c r="G658" s="32">
        <v>34</v>
      </c>
    </row>
    <row r="659" spans="2:7">
      <c r="B659" s="25" t="s">
        <v>1116</v>
      </c>
      <c r="C659" s="32">
        <v>0</v>
      </c>
      <c r="D659" s="32">
        <v>9</v>
      </c>
      <c r="E659" s="32">
        <v>12</v>
      </c>
      <c r="F659" s="32">
        <v>1</v>
      </c>
      <c r="G659" s="32">
        <v>22</v>
      </c>
    </row>
    <row r="660" spans="2:7">
      <c r="B660" s="25" t="s">
        <v>1119</v>
      </c>
      <c r="C660" s="32">
        <v>0</v>
      </c>
      <c r="D660" s="32">
        <v>10</v>
      </c>
      <c r="E660" s="32">
        <v>18</v>
      </c>
      <c r="F660" s="32">
        <v>2</v>
      </c>
      <c r="G660" s="32">
        <v>30</v>
      </c>
    </row>
    <row r="661" spans="2:7">
      <c r="B661" s="25" t="s">
        <v>1122</v>
      </c>
      <c r="C661" s="32">
        <v>0</v>
      </c>
      <c r="D661" s="32">
        <v>18</v>
      </c>
      <c r="E661" s="32">
        <v>24</v>
      </c>
      <c r="F661" s="32">
        <v>1</v>
      </c>
      <c r="G661" s="32">
        <v>43</v>
      </c>
    </row>
    <row r="662" spans="2:7">
      <c r="B662" s="25" t="s">
        <v>1125</v>
      </c>
      <c r="C662" s="32">
        <v>0</v>
      </c>
      <c r="D662" s="32">
        <v>18</v>
      </c>
      <c r="E662" s="32">
        <v>21</v>
      </c>
      <c r="F662" s="32">
        <v>3</v>
      </c>
      <c r="G662" s="32">
        <v>42</v>
      </c>
    </row>
    <row r="663" spans="2:7">
      <c r="B663" s="25" t="s">
        <v>1129</v>
      </c>
      <c r="C663" s="32">
        <v>0</v>
      </c>
      <c r="D663" s="32">
        <v>18</v>
      </c>
      <c r="E663" s="32">
        <v>21</v>
      </c>
      <c r="F663" s="32">
        <v>3</v>
      </c>
      <c r="G663" s="32">
        <v>42</v>
      </c>
    </row>
    <row r="664" spans="2:7">
      <c r="B664" s="25" t="s">
        <v>1131</v>
      </c>
      <c r="C664" s="32">
        <v>0</v>
      </c>
      <c r="D664" s="32">
        <v>18</v>
      </c>
      <c r="E664" s="32">
        <v>21</v>
      </c>
      <c r="F664" s="32">
        <v>3</v>
      </c>
      <c r="G664" s="32">
        <v>42</v>
      </c>
    </row>
    <row r="665" spans="2:7">
      <c r="B665" s="25" t="s">
        <v>1133</v>
      </c>
      <c r="C665" s="32">
        <v>0</v>
      </c>
      <c r="D665" s="32">
        <v>20</v>
      </c>
      <c r="E665" s="32">
        <v>16</v>
      </c>
      <c r="F665" s="32">
        <v>2</v>
      </c>
      <c r="G665" s="32">
        <v>38</v>
      </c>
    </row>
    <row r="666" spans="2:7">
      <c r="B666" s="25" t="s">
        <v>1137</v>
      </c>
      <c r="C666" s="32">
        <v>0</v>
      </c>
      <c r="D666" s="32">
        <v>14</v>
      </c>
      <c r="E666" s="32">
        <v>13</v>
      </c>
      <c r="F666" s="32">
        <v>1</v>
      </c>
      <c r="G666" s="32">
        <v>28</v>
      </c>
    </row>
    <row r="667" spans="2:7">
      <c r="B667" s="25" t="s">
        <v>1140</v>
      </c>
      <c r="C667" s="32">
        <v>0</v>
      </c>
      <c r="D667" s="32">
        <v>16</v>
      </c>
      <c r="E667" s="32">
        <v>21</v>
      </c>
      <c r="F667" s="32">
        <v>0</v>
      </c>
      <c r="G667" s="32">
        <v>37</v>
      </c>
    </row>
    <row r="668" spans="2:7">
      <c r="B668" s="25" t="s">
        <v>1143</v>
      </c>
      <c r="C668" s="32">
        <v>0</v>
      </c>
      <c r="D668" s="32">
        <v>18</v>
      </c>
      <c r="E668" s="32">
        <v>12</v>
      </c>
      <c r="F668" s="32">
        <v>1</v>
      </c>
      <c r="G668" s="32">
        <v>31</v>
      </c>
    </row>
    <row r="669" spans="2:7">
      <c r="B669" s="25" t="s">
        <v>1146</v>
      </c>
      <c r="C669" s="32">
        <v>0</v>
      </c>
      <c r="D669" s="32">
        <v>10</v>
      </c>
      <c r="E669" s="32">
        <v>21</v>
      </c>
      <c r="F669" s="32">
        <v>2</v>
      </c>
      <c r="G669" s="32">
        <v>33</v>
      </c>
    </row>
    <row r="670" spans="2:7">
      <c r="B670" s="25" t="s">
        <v>1153</v>
      </c>
      <c r="C670" s="32">
        <v>0</v>
      </c>
      <c r="D670" s="32">
        <v>12</v>
      </c>
      <c r="E670" s="32">
        <v>18</v>
      </c>
      <c r="F670" s="32">
        <v>3</v>
      </c>
      <c r="G670" s="32">
        <v>33</v>
      </c>
    </row>
    <row r="671" spans="2:7">
      <c r="B671" s="25" t="s">
        <v>1161</v>
      </c>
      <c r="C671" s="32">
        <v>0</v>
      </c>
      <c r="D671" s="32">
        <v>16</v>
      </c>
      <c r="E671" s="32">
        <v>6</v>
      </c>
      <c r="F671" s="32">
        <v>4</v>
      </c>
      <c r="G671" s="32">
        <v>26</v>
      </c>
    </row>
    <row r="672" spans="2:7">
      <c r="B672" s="25" t="s">
        <v>1171</v>
      </c>
      <c r="C672" s="32">
        <v>0</v>
      </c>
      <c r="D672" s="32">
        <v>13</v>
      </c>
      <c r="E672" s="32">
        <v>14</v>
      </c>
      <c r="F672" s="32">
        <v>2</v>
      </c>
      <c r="G672" s="32">
        <v>29</v>
      </c>
    </row>
    <row r="673" spans="1:7">
      <c r="B673" s="25" t="s">
        <v>1176</v>
      </c>
      <c r="C673" s="32">
        <v>0</v>
      </c>
      <c r="D673" s="32">
        <v>7</v>
      </c>
      <c r="E673" s="32">
        <v>19</v>
      </c>
      <c r="F673" s="32">
        <v>3</v>
      </c>
      <c r="G673" s="32">
        <v>29</v>
      </c>
    </row>
    <row r="674" spans="1:7">
      <c r="B674" s="25" t="s">
        <v>1179</v>
      </c>
      <c r="C674" s="32">
        <v>0</v>
      </c>
      <c r="D674" s="32">
        <v>13</v>
      </c>
      <c r="E674" s="32">
        <v>12</v>
      </c>
      <c r="F674" s="32">
        <v>2</v>
      </c>
      <c r="G674" s="32">
        <v>27</v>
      </c>
    </row>
    <row r="675" spans="1:7">
      <c r="B675" s="25" t="s">
        <v>1181</v>
      </c>
      <c r="C675" s="32">
        <v>0</v>
      </c>
      <c r="D675" s="32">
        <v>14</v>
      </c>
      <c r="E675" s="32">
        <v>13</v>
      </c>
      <c r="F675" s="32">
        <v>0</v>
      </c>
      <c r="G675" s="32">
        <v>27</v>
      </c>
    </row>
    <row r="676" spans="1:7">
      <c r="B676" s="25" t="s">
        <v>1186</v>
      </c>
      <c r="C676" s="32">
        <v>0</v>
      </c>
      <c r="D676" s="32">
        <v>17</v>
      </c>
      <c r="E676" s="32">
        <v>13</v>
      </c>
      <c r="F676" s="32">
        <v>1</v>
      </c>
      <c r="G676" s="32">
        <v>31</v>
      </c>
    </row>
    <row r="677" spans="1:7">
      <c r="B677" s="25" t="s">
        <v>1188</v>
      </c>
      <c r="C677" s="32">
        <v>0</v>
      </c>
      <c r="D677" s="32">
        <v>8</v>
      </c>
      <c r="E677" s="32">
        <v>11</v>
      </c>
      <c r="F677" s="32">
        <v>1</v>
      </c>
      <c r="G677" s="32">
        <v>20</v>
      </c>
    </row>
    <row r="678" spans="1:7">
      <c r="B678" s="25" t="s">
        <v>1193</v>
      </c>
      <c r="C678" s="32">
        <v>0</v>
      </c>
      <c r="D678" s="32">
        <v>8</v>
      </c>
      <c r="E678" s="32">
        <v>11</v>
      </c>
      <c r="F678" s="32">
        <v>2</v>
      </c>
      <c r="G678" s="32">
        <v>21</v>
      </c>
    </row>
    <row r="679" spans="1:7">
      <c r="B679" s="25" t="s">
        <v>1196</v>
      </c>
      <c r="C679" s="32">
        <v>0</v>
      </c>
      <c r="D679" s="32">
        <v>6</v>
      </c>
      <c r="E679" s="32">
        <v>11</v>
      </c>
      <c r="F679" s="32">
        <v>0</v>
      </c>
      <c r="G679" s="32">
        <v>17</v>
      </c>
    </row>
    <row r="680" spans="1:7">
      <c r="A680" s="346"/>
      <c r="B680" s="25" t="s">
        <v>1199</v>
      </c>
      <c r="C680" s="32">
        <v>0</v>
      </c>
      <c r="D680" s="32">
        <v>10</v>
      </c>
      <c r="E680" s="32">
        <v>11</v>
      </c>
      <c r="F680" s="32">
        <v>2</v>
      </c>
      <c r="G680" s="32">
        <v>23</v>
      </c>
    </row>
    <row r="681" spans="1:7">
      <c r="A681" s="346"/>
      <c r="B681" s="25" t="s">
        <v>1203</v>
      </c>
      <c r="C681" s="32">
        <v>0</v>
      </c>
      <c r="D681" s="32">
        <v>12</v>
      </c>
      <c r="E681" s="32">
        <v>11</v>
      </c>
      <c r="F681" s="32">
        <v>3</v>
      </c>
      <c r="G681" s="32">
        <v>26</v>
      </c>
    </row>
    <row r="682" spans="1:7">
      <c r="A682" s="346"/>
      <c r="B682" s="25" t="s">
        <v>1206</v>
      </c>
      <c r="C682" s="32">
        <v>0</v>
      </c>
      <c r="D682" s="32">
        <v>19</v>
      </c>
      <c r="E682" s="32">
        <v>10</v>
      </c>
      <c r="F682" s="32">
        <v>2</v>
      </c>
      <c r="G682" s="32">
        <v>31</v>
      </c>
    </row>
    <row r="683" spans="1:7">
      <c r="A683" s="364"/>
      <c r="B683" s="25" t="s">
        <v>1208</v>
      </c>
      <c r="C683" s="32">
        <v>0</v>
      </c>
      <c r="D683" s="32">
        <v>12</v>
      </c>
      <c r="E683" s="32">
        <v>10</v>
      </c>
      <c r="F683" s="32">
        <v>0</v>
      </c>
      <c r="G683" s="32">
        <v>22</v>
      </c>
    </row>
    <row r="684" spans="1:7">
      <c r="A684" s="364"/>
      <c r="B684" s="25" t="s">
        <v>1213</v>
      </c>
      <c r="C684" s="32">
        <v>0</v>
      </c>
      <c r="D684" s="32">
        <v>13</v>
      </c>
      <c r="E684" s="32">
        <v>15</v>
      </c>
      <c r="F684" s="32">
        <v>1</v>
      </c>
      <c r="G684" s="32">
        <v>29</v>
      </c>
    </row>
    <row r="685" spans="1:7">
      <c r="A685" s="364"/>
      <c r="B685" s="25" t="s">
        <v>1214</v>
      </c>
      <c r="C685" s="32">
        <v>0</v>
      </c>
      <c r="D685" s="32">
        <v>10</v>
      </c>
      <c r="E685" s="32">
        <v>10</v>
      </c>
      <c r="F685" s="32">
        <v>4</v>
      </c>
      <c r="G685" s="32">
        <v>24</v>
      </c>
    </row>
    <row r="686" spans="1:7">
      <c r="A686" s="364"/>
      <c r="B686" s="25" t="s">
        <v>1217</v>
      </c>
      <c r="C686" s="32">
        <v>0</v>
      </c>
      <c r="D686" s="32">
        <v>14</v>
      </c>
      <c r="E686" s="32">
        <v>16</v>
      </c>
      <c r="F686" s="32">
        <v>2</v>
      </c>
      <c r="G686" s="32">
        <v>32</v>
      </c>
    </row>
    <row r="687" spans="1:7">
      <c r="A687" s="364"/>
      <c r="B687" s="25" t="s">
        <v>1221</v>
      </c>
      <c r="C687" s="32">
        <v>0</v>
      </c>
      <c r="D687" s="32">
        <v>17</v>
      </c>
      <c r="E687" s="32">
        <v>12</v>
      </c>
      <c r="F687" s="32">
        <v>5</v>
      </c>
      <c r="G687" s="32">
        <v>34</v>
      </c>
    </row>
    <row r="688" spans="1:7">
      <c r="A688" s="364"/>
      <c r="B688" s="25" t="s">
        <v>1224</v>
      </c>
      <c r="C688" s="32">
        <v>0</v>
      </c>
      <c r="D688" s="32">
        <v>17</v>
      </c>
      <c r="E688" s="32">
        <v>11</v>
      </c>
      <c r="F688" s="32">
        <v>2</v>
      </c>
      <c r="G688" s="32">
        <v>30</v>
      </c>
    </row>
    <row r="689" spans="1:7">
      <c r="A689" s="364"/>
      <c r="B689" s="25" t="s">
        <v>1228</v>
      </c>
      <c r="C689" s="32">
        <v>0</v>
      </c>
      <c r="D689" s="32">
        <v>17</v>
      </c>
      <c r="E689" s="32">
        <v>11</v>
      </c>
      <c r="F689" s="32">
        <v>2</v>
      </c>
      <c r="G689" s="32">
        <v>30</v>
      </c>
    </row>
    <row r="690" spans="1:7">
      <c r="A690" s="364"/>
      <c r="B690" s="377" t="s">
        <v>1231</v>
      </c>
      <c r="C690" s="32">
        <v>0</v>
      </c>
      <c r="D690" s="32">
        <v>14</v>
      </c>
      <c r="E690" s="32">
        <v>7</v>
      </c>
      <c r="F690" s="32">
        <v>4</v>
      </c>
      <c r="G690" s="32">
        <v>25</v>
      </c>
    </row>
    <row r="691" spans="1:7">
      <c r="A691" s="364"/>
      <c r="B691" s="377" t="s">
        <v>1234</v>
      </c>
      <c r="C691" s="32">
        <v>0</v>
      </c>
      <c r="D691" s="32">
        <v>12</v>
      </c>
      <c r="E691" s="32">
        <v>16</v>
      </c>
      <c r="F691" s="32">
        <v>3</v>
      </c>
      <c r="G691" s="32">
        <v>31</v>
      </c>
    </row>
    <row r="692" spans="1:7">
      <c r="A692" s="364"/>
      <c r="B692" s="377" t="s">
        <v>1238</v>
      </c>
      <c r="C692" s="32">
        <v>0</v>
      </c>
      <c r="D692" s="32">
        <v>12</v>
      </c>
      <c r="E692" s="32">
        <v>15</v>
      </c>
      <c r="F692" s="32">
        <v>2</v>
      </c>
      <c r="G692" s="32">
        <v>29</v>
      </c>
    </row>
    <row r="693" spans="1:7">
      <c r="A693" s="364"/>
      <c r="B693" s="377" t="s">
        <v>1241</v>
      </c>
      <c r="C693" s="32">
        <v>0</v>
      </c>
      <c r="D693" s="32">
        <v>14</v>
      </c>
      <c r="E693" s="32">
        <v>10</v>
      </c>
      <c r="F693" s="32">
        <v>1</v>
      </c>
      <c r="G693" s="32">
        <v>25</v>
      </c>
    </row>
    <row r="694" spans="1:7">
      <c r="A694" s="364"/>
      <c r="B694" s="377" t="s">
        <v>1244</v>
      </c>
      <c r="C694" s="32">
        <v>0</v>
      </c>
      <c r="D694" s="32">
        <v>15</v>
      </c>
      <c r="E694" s="32">
        <v>16</v>
      </c>
      <c r="F694" s="32">
        <v>0</v>
      </c>
      <c r="G694" s="32">
        <v>31</v>
      </c>
    </row>
    <row r="695" spans="1:7">
      <c r="A695" s="364"/>
      <c r="B695" s="377" t="s">
        <v>1247</v>
      </c>
      <c r="C695" s="32">
        <v>0</v>
      </c>
      <c r="D695" s="32">
        <v>14</v>
      </c>
      <c r="E695" s="32">
        <v>11</v>
      </c>
      <c r="F695" s="32">
        <v>1</v>
      </c>
      <c r="G695" s="32">
        <v>26</v>
      </c>
    </row>
    <row r="696" spans="1:7">
      <c r="A696" s="364"/>
      <c r="B696" s="377" t="s">
        <v>1249</v>
      </c>
      <c r="C696" s="32">
        <v>0</v>
      </c>
      <c r="D696" s="32">
        <v>17</v>
      </c>
      <c r="E696" s="32">
        <v>12</v>
      </c>
      <c r="F696" s="32">
        <v>1</v>
      </c>
      <c r="G696" s="32">
        <v>30</v>
      </c>
    </row>
    <row r="697" spans="1:7">
      <c r="A697" s="364"/>
      <c r="B697" s="377" t="s">
        <v>1253</v>
      </c>
      <c r="C697" s="32">
        <f>$C$137</f>
        <v>0</v>
      </c>
      <c r="D697" s="32">
        <f>$D$137</f>
        <v>20</v>
      </c>
      <c r="E697" s="32">
        <f>$E$137</f>
        <v>14</v>
      </c>
      <c r="F697" s="32">
        <f>$F$137</f>
        <v>1</v>
      </c>
      <c r="G697" s="32">
        <f>$G$137</f>
        <v>35</v>
      </c>
    </row>
    <row r="699" spans="1:7">
      <c r="B699" s="33" t="s">
        <v>511</v>
      </c>
      <c r="C699" s="34" t="e">
        <f>SUM(C697-C696)/C696</f>
        <v>#DIV/0!</v>
      </c>
      <c r="D699" s="34">
        <f t="shared" ref="D699:G699" si="3">SUM(D697-D696)/D696</f>
        <v>0.17647058823529413</v>
      </c>
      <c r="E699" s="34">
        <f t="shared" si="3"/>
        <v>0.16666666666666666</v>
      </c>
      <c r="F699" s="34">
        <f t="shared" si="3"/>
        <v>0</v>
      </c>
      <c r="G699" s="34">
        <f t="shared" si="3"/>
        <v>0.16666666666666666</v>
      </c>
    </row>
    <row r="700" spans="1:7">
      <c r="B700" s="33" t="s">
        <v>512</v>
      </c>
      <c r="C700" s="34" t="e">
        <f>SUM(C697-C694)/C694</f>
        <v>#DIV/0!</v>
      </c>
      <c r="D700" s="34">
        <f t="shared" ref="D700:G700" si="4">SUM(D697-D694)/D694</f>
        <v>0.33333333333333331</v>
      </c>
      <c r="E700" s="34">
        <f t="shared" si="4"/>
        <v>-0.125</v>
      </c>
      <c r="F700" s="34" t="e">
        <f t="shared" si="4"/>
        <v>#DIV/0!</v>
      </c>
      <c r="G700" s="34">
        <f t="shared" si="4"/>
        <v>0.12903225806451613</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50"/>
  <sheetViews>
    <sheetView showGridLines="0" workbookViewId="0">
      <selection activeCell="K19" sqref="K19"/>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1276</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1</v>
      </c>
      <c r="F11" s="15">
        <v>0</v>
      </c>
      <c r="G11" s="15">
        <f>D11+E11+F11+C11</f>
        <v>1</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0</v>
      </c>
      <c r="F17" s="15">
        <v>2</v>
      </c>
      <c r="G17" s="15">
        <f>D17+E17+F17+C17</f>
        <v>3</v>
      </c>
    </row>
    <row r="18" spans="1:7">
      <c r="A18" s="14" t="s">
        <v>162</v>
      </c>
      <c r="C18" s="15">
        <v>0</v>
      </c>
      <c r="D18" s="15">
        <v>2</v>
      </c>
      <c r="E18" s="15">
        <v>5</v>
      </c>
      <c r="F18" s="15">
        <v>5</v>
      </c>
      <c r="G18" s="15">
        <f>D18+E18+F18+C18</f>
        <v>12</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1</v>
      </c>
      <c r="E30" s="138">
        <f>E10+E17+E24</f>
        <v>0</v>
      </c>
      <c r="F30" s="138">
        <f>F10+F17+F24</f>
        <v>2</v>
      </c>
      <c r="G30" s="138">
        <f>F30+E30+D30+C30</f>
        <v>3</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2</v>
      </c>
      <c r="E33" s="138">
        <f>E11+E18+E25</f>
        <v>6</v>
      </c>
      <c r="F33" s="138">
        <f>F11+F18+F25</f>
        <v>5</v>
      </c>
      <c r="G33" s="138">
        <f>F33+E33+D33+C33</f>
        <v>13</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1</v>
      </c>
      <c r="E40" s="32">
        <f>$E$30</f>
        <v>0</v>
      </c>
      <c r="F40" s="32">
        <f>$F$30</f>
        <v>2</v>
      </c>
      <c r="G40" s="32">
        <f>$G$30</f>
        <v>3</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4"/>
      <c r="B126" s="25" t="s">
        <v>1208</v>
      </c>
      <c r="C126" s="32">
        <v>1</v>
      </c>
      <c r="D126" s="32">
        <v>1</v>
      </c>
      <c r="E126" s="32">
        <v>3</v>
      </c>
      <c r="F126" s="32">
        <v>0</v>
      </c>
      <c r="G126" s="32">
        <v>5</v>
      </c>
    </row>
    <row r="127" spans="1:7">
      <c r="A127" s="364"/>
      <c r="B127" s="25" t="s">
        <v>1213</v>
      </c>
      <c r="C127" s="32">
        <v>1</v>
      </c>
      <c r="D127" s="32">
        <v>0</v>
      </c>
      <c r="E127" s="32">
        <v>1</v>
      </c>
      <c r="F127" s="32">
        <v>1</v>
      </c>
      <c r="G127" s="32">
        <v>3</v>
      </c>
    </row>
    <row r="128" spans="1:7">
      <c r="A128" s="364"/>
      <c r="B128" s="25" t="s">
        <v>1214</v>
      </c>
      <c r="C128" s="32">
        <v>0</v>
      </c>
      <c r="D128" s="32">
        <v>0</v>
      </c>
      <c r="E128" s="32">
        <v>2</v>
      </c>
      <c r="F128" s="32">
        <v>0</v>
      </c>
      <c r="G128" s="32">
        <v>2</v>
      </c>
    </row>
    <row r="129" spans="1:7">
      <c r="A129" s="364"/>
      <c r="B129" s="25" t="s">
        <v>1217</v>
      </c>
      <c r="C129" s="32">
        <v>0</v>
      </c>
      <c r="D129" s="32">
        <v>0</v>
      </c>
      <c r="E129" s="32">
        <v>0</v>
      </c>
      <c r="F129" s="32">
        <v>1</v>
      </c>
      <c r="G129" s="32">
        <v>1</v>
      </c>
    </row>
    <row r="130" spans="1:7">
      <c r="A130" s="364"/>
      <c r="B130" s="25" t="s">
        <v>1221</v>
      </c>
      <c r="C130" s="32">
        <v>0</v>
      </c>
      <c r="D130" s="32">
        <v>0</v>
      </c>
      <c r="E130" s="32">
        <v>2</v>
      </c>
      <c r="F130" s="32">
        <v>1</v>
      </c>
      <c r="G130" s="32">
        <v>3</v>
      </c>
    </row>
    <row r="131" spans="1:7">
      <c r="A131" s="364"/>
      <c r="B131" s="25" t="s">
        <v>1224</v>
      </c>
      <c r="C131" s="32">
        <v>1</v>
      </c>
      <c r="D131" s="32">
        <v>2</v>
      </c>
      <c r="E131" s="32">
        <v>2</v>
      </c>
      <c r="F131" s="32">
        <v>1</v>
      </c>
      <c r="G131" s="32">
        <v>6</v>
      </c>
    </row>
    <row r="132" spans="1:7">
      <c r="A132" s="364"/>
      <c r="B132" s="25" t="s">
        <v>1228</v>
      </c>
      <c r="C132" s="32">
        <v>0</v>
      </c>
      <c r="D132" s="32">
        <v>3</v>
      </c>
      <c r="E132" s="32">
        <v>0</v>
      </c>
      <c r="F132" s="32">
        <v>2</v>
      </c>
      <c r="G132" s="32">
        <v>5</v>
      </c>
    </row>
    <row r="133" spans="1:7">
      <c r="A133" s="364"/>
      <c r="B133" s="377" t="s">
        <v>1231</v>
      </c>
      <c r="C133" s="32">
        <v>1</v>
      </c>
      <c r="D133" s="32">
        <v>0</v>
      </c>
      <c r="E133" s="32">
        <v>2</v>
      </c>
      <c r="F133" s="32">
        <v>4</v>
      </c>
      <c r="G133" s="32">
        <v>7</v>
      </c>
    </row>
    <row r="134" spans="1:7">
      <c r="A134" s="364"/>
      <c r="B134" s="377" t="s">
        <v>1234</v>
      </c>
      <c r="C134" s="32">
        <v>0</v>
      </c>
      <c r="D134" s="32">
        <v>0</v>
      </c>
      <c r="E134" s="32">
        <v>0</v>
      </c>
      <c r="F134" s="32">
        <v>3</v>
      </c>
      <c r="G134" s="32">
        <v>3</v>
      </c>
    </row>
    <row r="135" spans="1:7">
      <c r="A135" s="364"/>
      <c r="B135" s="377" t="s">
        <v>1238</v>
      </c>
      <c r="C135" s="32">
        <v>0</v>
      </c>
      <c r="D135" s="32">
        <v>0</v>
      </c>
      <c r="E135" s="32">
        <v>3</v>
      </c>
      <c r="F135" s="32">
        <v>1</v>
      </c>
      <c r="G135" s="32">
        <v>4</v>
      </c>
    </row>
    <row r="136" spans="1:7">
      <c r="A136" s="364"/>
      <c r="B136" s="377" t="s">
        <v>1241</v>
      </c>
      <c r="C136" s="32">
        <v>0</v>
      </c>
      <c r="D136" s="32">
        <v>0</v>
      </c>
      <c r="E136" s="32">
        <v>2</v>
      </c>
      <c r="F136" s="32">
        <v>3</v>
      </c>
      <c r="G136" s="32">
        <v>5</v>
      </c>
    </row>
    <row r="137" spans="1:7">
      <c r="A137" s="364"/>
      <c r="B137" s="377" t="s">
        <v>1244</v>
      </c>
      <c r="C137" s="32">
        <v>1</v>
      </c>
      <c r="D137" s="32">
        <v>1</v>
      </c>
      <c r="E137" s="32">
        <v>1</v>
      </c>
      <c r="F137" s="32">
        <v>2</v>
      </c>
      <c r="G137" s="32">
        <v>5</v>
      </c>
    </row>
    <row r="138" spans="1:7">
      <c r="A138" s="364"/>
      <c r="B138" s="377" t="s">
        <v>1247</v>
      </c>
      <c r="C138" s="32">
        <v>0</v>
      </c>
      <c r="D138" s="32">
        <v>0</v>
      </c>
      <c r="E138" s="32">
        <v>4</v>
      </c>
      <c r="F138" s="32">
        <v>1</v>
      </c>
      <c r="G138" s="32">
        <v>5</v>
      </c>
    </row>
    <row r="139" spans="1:7">
      <c r="A139" s="364"/>
      <c r="B139" s="377" t="s">
        <v>1249</v>
      </c>
      <c r="C139" s="32">
        <v>0</v>
      </c>
      <c r="D139" s="32">
        <v>0</v>
      </c>
      <c r="E139" s="32">
        <v>3</v>
      </c>
      <c r="F139" s="32">
        <v>0</v>
      </c>
      <c r="G139" s="32">
        <v>3</v>
      </c>
    </row>
    <row r="140" spans="1:7">
      <c r="A140" s="364"/>
      <c r="B140" s="377" t="s">
        <v>1253</v>
      </c>
      <c r="C140" s="32">
        <f>$C$30</f>
        <v>0</v>
      </c>
      <c r="D140" s="32">
        <f>$D$30</f>
        <v>1</v>
      </c>
      <c r="E140" s="32">
        <f>$E$30</f>
        <v>0</v>
      </c>
      <c r="F140" s="32">
        <f>$F$30</f>
        <v>2</v>
      </c>
      <c r="G140" s="32">
        <f>$G$30</f>
        <v>3</v>
      </c>
    </row>
    <row r="142" spans="1:7">
      <c r="B142" s="33" t="s">
        <v>511</v>
      </c>
      <c r="C142" s="34" t="e">
        <f>SUM(C140-C139)/C139</f>
        <v>#DIV/0!</v>
      </c>
      <c r="D142" s="34" t="e">
        <f t="shared" ref="D142:G142" si="1">SUM(D140-D139)/D139</f>
        <v>#DIV/0!</v>
      </c>
      <c r="E142" s="34">
        <f t="shared" si="1"/>
        <v>-1</v>
      </c>
      <c r="F142" s="34" t="e">
        <f t="shared" si="1"/>
        <v>#DIV/0!</v>
      </c>
      <c r="G142" s="34">
        <f t="shared" si="1"/>
        <v>0</v>
      </c>
    </row>
    <row r="143" spans="1:7">
      <c r="B143" s="33" t="s">
        <v>512</v>
      </c>
      <c r="C143" s="34">
        <f>SUM(C140-C137)/C137</f>
        <v>-1</v>
      </c>
      <c r="D143" s="34">
        <f t="shared" ref="D143:G143" si="2">SUM(D140-D137)/D137</f>
        <v>0</v>
      </c>
      <c r="E143" s="34">
        <f t="shared" si="2"/>
        <v>-1</v>
      </c>
      <c r="F143" s="34">
        <f t="shared" si="2"/>
        <v>0</v>
      </c>
      <c r="G143" s="34">
        <f t="shared" si="2"/>
        <v>-0.4</v>
      </c>
    </row>
    <row r="146" spans="1:7" ht="34.5">
      <c r="A146" s="24" t="s">
        <v>162</v>
      </c>
      <c r="B146" s="25" t="s">
        <v>186</v>
      </c>
      <c r="C146" s="98" t="s">
        <v>1068</v>
      </c>
      <c r="D146" s="26" t="s">
        <v>1069</v>
      </c>
      <c r="E146" s="26" t="s">
        <v>1070</v>
      </c>
      <c r="F146" s="26" t="s">
        <v>1071</v>
      </c>
      <c r="G146" s="26" t="s">
        <v>160</v>
      </c>
    </row>
    <row r="147" spans="1:7">
      <c r="B147" s="25" t="s">
        <v>505</v>
      </c>
      <c r="C147" s="32">
        <v>0</v>
      </c>
      <c r="D147" s="32">
        <v>0</v>
      </c>
      <c r="E147" s="32">
        <v>0</v>
      </c>
      <c r="F147" s="32">
        <v>0</v>
      </c>
      <c r="G147" s="32">
        <v>0</v>
      </c>
    </row>
    <row r="148" spans="1:7">
      <c r="B148" s="25" t="s">
        <v>506</v>
      </c>
      <c r="C148" s="32">
        <v>0</v>
      </c>
      <c r="D148" s="32">
        <v>0</v>
      </c>
      <c r="E148" s="32">
        <v>6</v>
      </c>
      <c r="F148" s="32">
        <v>1</v>
      </c>
      <c r="G148" s="32">
        <v>7</v>
      </c>
    </row>
    <row r="149" spans="1:7">
      <c r="B149" s="25" t="s">
        <v>507</v>
      </c>
      <c r="C149" s="32">
        <v>0</v>
      </c>
      <c r="D149" s="32">
        <v>5</v>
      </c>
      <c r="E149" s="32">
        <v>6</v>
      </c>
      <c r="F149" s="32">
        <v>6</v>
      </c>
      <c r="G149" s="32">
        <v>17</v>
      </c>
    </row>
    <row r="150" spans="1:7">
      <c r="B150" s="25" t="s">
        <v>508</v>
      </c>
      <c r="C150" s="32">
        <v>0</v>
      </c>
      <c r="D150" s="32">
        <v>5</v>
      </c>
      <c r="E150" s="32">
        <v>6</v>
      </c>
      <c r="F150" s="32">
        <v>6</v>
      </c>
      <c r="G150" s="32">
        <v>17</v>
      </c>
    </row>
    <row r="151" spans="1:7">
      <c r="B151" s="25" t="s">
        <v>509</v>
      </c>
      <c r="C151" s="32">
        <v>0</v>
      </c>
      <c r="D151" s="32">
        <v>3</v>
      </c>
      <c r="E151" s="32">
        <v>10</v>
      </c>
      <c r="F151" s="32">
        <v>7</v>
      </c>
      <c r="G151" s="32">
        <v>20</v>
      </c>
    </row>
    <row r="152" spans="1:7">
      <c r="B152" s="25" t="s">
        <v>510</v>
      </c>
      <c r="C152" s="32">
        <v>0</v>
      </c>
      <c r="D152" s="32">
        <v>1</v>
      </c>
      <c r="E152" s="32">
        <v>9</v>
      </c>
      <c r="F152" s="32">
        <v>4</v>
      </c>
      <c r="G152" s="32">
        <v>14</v>
      </c>
    </row>
    <row r="153" spans="1:7">
      <c r="B153" s="25" t="s">
        <v>961</v>
      </c>
      <c r="C153" s="32">
        <v>0</v>
      </c>
      <c r="D153" s="32">
        <v>0</v>
      </c>
      <c r="E153" s="32">
        <v>8</v>
      </c>
      <c r="F153" s="32">
        <v>8</v>
      </c>
      <c r="G153" s="32">
        <v>16</v>
      </c>
    </row>
    <row r="154" spans="1:7">
      <c r="B154" s="25" t="s">
        <v>963</v>
      </c>
      <c r="C154" s="32">
        <v>0</v>
      </c>
      <c r="D154" s="32">
        <v>1</v>
      </c>
      <c r="E154" s="32">
        <v>10</v>
      </c>
      <c r="F154" s="32">
        <v>8</v>
      </c>
      <c r="G154" s="32">
        <v>19</v>
      </c>
    </row>
    <row r="155" spans="1:7">
      <c r="B155" s="25" t="s">
        <v>965</v>
      </c>
      <c r="C155" s="32">
        <v>0</v>
      </c>
      <c r="D155" s="32">
        <f>$D$33</f>
        <v>2</v>
      </c>
      <c r="E155" s="32">
        <f>$E$33</f>
        <v>6</v>
      </c>
      <c r="F155" s="32">
        <f>$F$33</f>
        <v>5</v>
      </c>
      <c r="G155" s="32">
        <f>$G$33</f>
        <v>13</v>
      </c>
    </row>
    <row r="156" spans="1:7">
      <c r="B156" s="25" t="s">
        <v>967</v>
      </c>
      <c r="C156" s="32">
        <v>0</v>
      </c>
      <c r="D156" s="32">
        <v>1</v>
      </c>
      <c r="E156" s="32">
        <v>9</v>
      </c>
      <c r="F156" s="32">
        <v>8</v>
      </c>
      <c r="G156" s="32">
        <v>18</v>
      </c>
    </row>
    <row r="157" spans="1:7">
      <c r="B157" s="25" t="s">
        <v>970</v>
      </c>
      <c r="C157" s="32">
        <v>0</v>
      </c>
      <c r="D157" s="32">
        <v>2</v>
      </c>
      <c r="E157" s="32">
        <v>8</v>
      </c>
      <c r="F157" s="32">
        <v>8</v>
      </c>
      <c r="G157" s="32">
        <v>18</v>
      </c>
    </row>
    <row r="158" spans="1:7">
      <c r="B158" s="25" t="s">
        <v>972</v>
      </c>
      <c r="C158" s="32">
        <v>0</v>
      </c>
      <c r="D158" s="32">
        <v>1</v>
      </c>
      <c r="E158" s="32">
        <v>7</v>
      </c>
      <c r="F158" s="32">
        <v>12</v>
      </c>
      <c r="G158" s="32">
        <v>20</v>
      </c>
    </row>
    <row r="159" spans="1:7">
      <c r="B159" s="25" t="s">
        <v>973</v>
      </c>
      <c r="C159" s="32">
        <v>0</v>
      </c>
      <c r="D159" s="32">
        <v>0</v>
      </c>
      <c r="E159" s="32">
        <v>6</v>
      </c>
      <c r="F159" s="32">
        <v>12</v>
      </c>
      <c r="G159" s="32">
        <v>18</v>
      </c>
    </row>
    <row r="160" spans="1:7">
      <c r="B160" s="25" t="s">
        <v>976</v>
      </c>
      <c r="C160" s="32">
        <v>0</v>
      </c>
      <c r="D160" s="32">
        <v>0</v>
      </c>
      <c r="E160" s="32">
        <v>12</v>
      </c>
      <c r="F160" s="32">
        <v>10</v>
      </c>
      <c r="G160" s="32">
        <v>22</v>
      </c>
    </row>
    <row r="161" spans="2:7">
      <c r="B161" s="25" t="s">
        <v>979</v>
      </c>
      <c r="C161" s="32">
        <v>0</v>
      </c>
      <c r="D161" s="32">
        <v>2</v>
      </c>
      <c r="E161" s="32">
        <v>10</v>
      </c>
      <c r="F161" s="32">
        <v>7</v>
      </c>
      <c r="G161" s="32">
        <v>19</v>
      </c>
    </row>
    <row r="162" spans="2:7">
      <c r="B162" s="25" t="s">
        <v>981</v>
      </c>
      <c r="C162" s="32">
        <v>0</v>
      </c>
      <c r="D162" s="32">
        <v>1</v>
      </c>
      <c r="E162" s="32">
        <v>9</v>
      </c>
      <c r="F162" s="32">
        <v>12</v>
      </c>
      <c r="G162" s="32">
        <v>22</v>
      </c>
    </row>
    <row r="163" spans="2:7">
      <c r="B163" s="25" t="s">
        <v>984</v>
      </c>
      <c r="C163" s="32">
        <v>0</v>
      </c>
      <c r="D163" s="32">
        <v>3</v>
      </c>
      <c r="E163" s="32">
        <v>16</v>
      </c>
      <c r="F163" s="32">
        <v>8</v>
      </c>
      <c r="G163" s="32">
        <v>27</v>
      </c>
    </row>
    <row r="164" spans="2:7">
      <c r="B164" s="25" t="s">
        <v>986</v>
      </c>
      <c r="C164" s="32">
        <v>0</v>
      </c>
      <c r="D164" s="32">
        <v>3</v>
      </c>
      <c r="E164" s="32">
        <v>9</v>
      </c>
      <c r="F164" s="32">
        <v>8</v>
      </c>
      <c r="G164" s="32">
        <v>20</v>
      </c>
    </row>
    <row r="165" spans="2:7">
      <c r="B165" s="25" t="s">
        <v>988</v>
      </c>
      <c r="C165" s="32">
        <v>0</v>
      </c>
      <c r="D165" s="32">
        <v>4</v>
      </c>
      <c r="E165" s="32">
        <v>11</v>
      </c>
      <c r="F165" s="32">
        <v>5</v>
      </c>
      <c r="G165" s="32">
        <v>20</v>
      </c>
    </row>
    <row r="166" spans="2:7">
      <c r="B166" s="25" t="s">
        <v>990</v>
      </c>
      <c r="C166" s="32">
        <v>0</v>
      </c>
      <c r="D166" s="32">
        <v>2</v>
      </c>
      <c r="E166" s="32">
        <v>12</v>
      </c>
      <c r="F166" s="32">
        <v>7</v>
      </c>
      <c r="G166" s="32">
        <v>21</v>
      </c>
    </row>
    <row r="167" spans="2:7">
      <c r="B167" s="25" t="s">
        <v>991</v>
      </c>
      <c r="C167" s="32">
        <v>0</v>
      </c>
      <c r="D167" s="32">
        <v>4</v>
      </c>
      <c r="E167" s="32">
        <v>10</v>
      </c>
      <c r="F167" s="32">
        <v>5</v>
      </c>
      <c r="G167" s="32">
        <v>19</v>
      </c>
    </row>
    <row r="168" spans="2:7">
      <c r="B168" s="25" t="s">
        <v>994</v>
      </c>
      <c r="C168" s="32">
        <v>0</v>
      </c>
      <c r="D168" s="32">
        <v>4</v>
      </c>
      <c r="E168" s="32">
        <v>5</v>
      </c>
      <c r="F168" s="32">
        <v>8</v>
      </c>
      <c r="G168" s="32">
        <v>17</v>
      </c>
    </row>
    <row r="169" spans="2:7">
      <c r="B169" s="25" t="s">
        <v>995</v>
      </c>
      <c r="C169" s="32">
        <v>0</v>
      </c>
      <c r="D169" s="32">
        <v>0</v>
      </c>
      <c r="E169" s="32">
        <v>4</v>
      </c>
      <c r="F169" s="32">
        <v>2</v>
      </c>
      <c r="G169" s="32">
        <v>6</v>
      </c>
    </row>
    <row r="170" spans="2:7">
      <c r="B170" s="25" t="s">
        <v>997</v>
      </c>
      <c r="C170" s="32">
        <v>0</v>
      </c>
      <c r="D170" s="32">
        <v>1</v>
      </c>
      <c r="E170" s="32">
        <v>5</v>
      </c>
      <c r="F170" s="32">
        <v>3</v>
      </c>
      <c r="G170" s="32">
        <v>9</v>
      </c>
    </row>
    <row r="171" spans="2:7">
      <c r="B171" s="25" t="s">
        <v>999</v>
      </c>
      <c r="C171" s="32">
        <v>0</v>
      </c>
      <c r="D171" s="32">
        <v>3</v>
      </c>
      <c r="E171" s="32">
        <v>6</v>
      </c>
      <c r="F171" s="32">
        <v>8</v>
      </c>
      <c r="G171" s="32">
        <v>17</v>
      </c>
    </row>
    <row r="172" spans="2:7">
      <c r="B172" s="25" t="s">
        <v>1001</v>
      </c>
      <c r="C172" s="32">
        <v>0</v>
      </c>
      <c r="D172" s="32">
        <v>1</v>
      </c>
      <c r="E172" s="32">
        <v>4</v>
      </c>
      <c r="F172" s="32">
        <v>8</v>
      </c>
      <c r="G172" s="32">
        <v>13</v>
      </c>
    </row>
    <row r="173" spans="2:7">
      <c r="B173" s="25" t="s">
        <v>1002</v>
      </c>
      <c r="C173" s="32">
        <v>0</v>
      </c>
      <c r="D173" s="32">
        <v>0</v>
      </c>
      <c r="E173" s="32">
        <v>5</v>
      </c>
      <c r="F173" s="32">
        <v>7</v>
      </c>
      <c r="G173" s="32">
        <v>12</v>
      </c>
    </row>
    <row r="174" spans="2:7">
      <c r="B174" s="25" t="s">
        <v>1006</v>
      </c>
      <c r="C174" s="32">
        <v>0</v>
      </c>
      <c r="D174" s="32">
        <v>0</v>
      </c>
      <c r="E174" s="32">
        <v>5</v>
      </c>
      <c r="F174" s="32">
        <v>7</v>
      </c>
      <c r="G174" s="32">
        <v>12</v>
      </c>
    </row>
    <row r="175" spans="2:7">
      <c r="B175" s="25" t="s">
        <v>1007</v>
      </c>
      <c r="C175" s="32">
        <v>0</v>
      </c>
      <c r="D175" s="32">
        <v>0</v>
      </c>
      <c r="E175" s="32">
        <v>7</v>
      </c>
      <c r="F175" s="32">
        <v>12</v>
      </c>
      <c r="G175" s="32">
        <v>19</v>
      </c>
    </row>
    <row r="176" spans="2:7">
      <c r="B176" s="25" t="s">
        <v>1009</v>
      </c>
      <c r="C176" s="32">
        <v>0</v>
      </c>
      <c r="D176" s="32">
        <v>2</v>
      </c>
      <c r="E176" s="32">
        <v>12</v>
      </c>
      <c r="F176" s="32">
        <v>9</v>
      </c>
      <c r="G176" s="32">
        <v>23</v>
      </c>
    </row>
    <row r="177" spans="2:7">
      <c r="B177" s="25" t="s">
        <v>1011</v>
      </c>
      <c r="C177" s="32">
        <v>0</v>
      </c>
      <c r="D177" s="32">
        <v>2</v>
      </c>
      <c r="E177" s="32">
        <v>12</v>
      </c>
      <c r="F177" s="32">
        <v>9</v>
      </c>
      <c r="G177" s="32">
        <v>23</v>
      </c>
    </row>
    <row r="178" spans="2:7">
      <c r="B178" s="25" t="s">
        <v>1013</v>
      </c>
      <c r="C178" s="32">
        <v>0</v>
      </c>
      <c r="D178" s="32">
        <v>1</v>
      </c>
      <c r="E178" s="32">
        <v>14</v>
      </c>
      <c r="F178" s="32">
        <v>9</v>
      </c>
      <c r="G178" s="32">
        <v>24</v>
      </c>
    </row>
    <row r="179" spans="2:7">
      <c r="B179" s="25" t="s">
        <v>1016</v>
      </c>
      <c r="C179" s="32">
        <v>0</v>
      </c>
      <c r="D179" s="32">
        <v>0</v>
      </c>
      <c r="E179" s="32">
        <v>8</v>
      </c>
      <c r="F179" s="32">
        <v>3</v>
      </c>
      <c r="G179" s="32">
        <v>11</v>
      </c>
    </row>
    <row r="180" spans="2:7">
      <c r="B180" s="25" t="s">
        <v>1017</v>
      </c>
      <c r="C180" s="32">
        <v>0</v>
      </c>
      <c r="D180" s="32">
        <v>0</v>
      </c>
      <c r="E180" s="32">
        <v>5</v>
      </c>
      <c r="F180" s="32">
        <v>8</v>
      </c>
      <c r="G180" s="32">
        <v>13</v>
      </c>
    </row>
    <row r="181" spans="2:7" ht="11.25" customHeight="1">
      <c r="B181" s="25" t="s">
        <v>1020</v>
      </c>
      <c r="C181" s="32">
        <v>0</v>
      </c>
      <c r="D181" s="32">
        <v>0</v>
      </c>
      <c r="E181" s="32">
        <v>6</v>
      </c>
      <c r="F181" s="32">
        <v>6</v>
      </c>
      <c r="G181" s="32">
        <v>12</v>
      </c>
    </row>
    <row r="182" spans="2:7">
      <c r="B182" s="25" t="s">
        <v>1021</v>
      </c>
      <c r="C182" s="32">
        <v>0</v>
      </c>
      <c r="D182" s="32">
        <v>1</v>
      </c>
      <c r="E182" s="32">
        <v>7</v>
      </c>
      <c r="F182" s="32">
        <v>5</v>
      </c>
      <c r="G182" s="32">
        <v>13</v>
      </c>
    </row>
    <row r="183" spans="2:7">
      <c r="B183" s="25" t="s">
        <v>1023</v>
      </c>
      <c r="C183" s="32">
        <v>0</v>
      </c>
      <c r="D183" s="32">
        <v>1</v>
      </c>
      <c r="E183" s="32">
        <v>6</v>
      </c>
      <c r="F183" s="32">
        <v>7</v>
      </c>
      <c r="G183" s="32">
        <v>14</v>
      </c>
    </row>
    <row r="184" spans="2:7">
      <c r="B184" s="25" t="s">
        <v>1026</v>
      </c>
      <c r="C184" s="32">
        <v>0</v>
      </c>
      <c r="D184" s="32">
        <v>1</v>
      </c>
      <c r="E184" s="32">
        <v>6</v>
      </c>
      <c r="F184" s="32">
        <v>7</v>
      </c>
      <c r="G184" s="32">
        <v>14</v>
      </c>
    </row>
    <row r="185" spans="2:7">
      <c r="B185" s="25" t="s">
        <v>1027</v>
      </c>
      <c r="C185" s="32">
        <v>0</v>
      </c>
      <c r="D185" s="32">
        <v>2</v>
      </c>
      <c r="E185" s="32">
        <v>5</v>
      </c>
      <c r="F185" s="32">
        <v>4</v>
      </c>
      <c r="G185" s="32">
        <v>11</v>
      </c>
    </row>
    <row r="186" spans="2:7">
      <c r="B186" s="25" t="s">
        <v>1029</v>
      </c>
      <c r="C186" s="32">
        <v>0</v>
      </c>
      <c r="D186" s="32">
        <v>2</v>
      </c>
      <c r="E186" s="32">
        <v>8</v>
      </c>
      <c r="F186" s="32">
        <v>4</v>
      </c>
      <c r="G186" s="32">
        <v>14</v>
      </c>
    </row>
    <row r="187" spans="2:7">
      <c r="B187" s="25" t="s">
        <v>1031</v>
      </c>
      <c r="C187" s="32">
        <v>0</v>
      </c>
      <c r="D187" s="32">
        <v>2</v>
      </c>
      <c r="E187" s="32">
        <v>8</v>
      </c>
      <c r="F187" s="32">
        <v>4</v>
      </c>
      <c r="G187" s="32">
        <v>14</v>
      </c>
    </row>
    <row r="188" spans="2:7">
      <c r="B188" s="25" t="s">
        <v>1033</v>
      </c>
      <c r="C188" s="32">
        <v>0</v>
      </c>
      <c r="D188" s="32">
        <v>1</v>
      </c>
      <c r="E188" s="32">
        <v>8</v>
      </c>
      <c r="F188" s="32">
        <v>6</v>
      </c>
      <c r="G188" s="32">
        <v>15</v>
      </c>
    </row>
    <row r="189" spans="2:7">
      <c r="B189" s="25" t="s">
        <v>1035</v>
      </c>
      <c r="C189" s="32">
        <v>0</v>
      </c>
      <c r="D189" s="32">
        <v>1</v>
      </c>
      <c r="E189" s="32">
        <v>9</v>
      </c>
      <c r="F189" s="32">
        <v>6</v>
      </c>
      <c r="G189" s="32">
        <v>16</v>
      </c>
    </row>
    <row r="190" spans="2:7" ht="12.6" customHeight="1">
      <c r="B190" s="25" t="s">
        <v>1037</v>
      </c>
      <c r="C190" s="32">
        <v>0</v>
      </c>
      <c r="D190" s="32">
        <v>3</v>
      </c>
      <c r="E190" s="32">
        <v>11</v>
      </c>
      <c r="F190" s="32">
        <v>7</v>
      </c>
      <c r="G190" s="32">
        <v>21</v>
      </c>
    </row>
    <row r="191" spans="2:7">
      <c r="B191" s="25" t="s">
        <v>1039</v>
      </c>
      <c r="C191" s="32">
        <v>0</v>
      </c>
      <c r="D191" s="32">
        <v>3</v>
      </c>
      <c r="E191" s="32">
        <v>11</v>
      </c>
      <c r="F191" s="32">
        <v>7</v>
      </c>
      <c r="G191" s="32">
        <v>21</v>
      </c>
    </row>
    <row r="192" spans="2:7">
      <c r="B192" s="25" t="s">
        <v>1041</v>
      </c>
      <c r="C192" s="32">
        <v>0</v>
      </c>
      <c r="D192" s="32">
        <v>1</v>
      </c>
      <c r="E192" s="32">
        <v>12</v>
      </c>
      <c r="F192" s="32">
        <v>8</v>
      </c>
      <c r="G192" s="32">
        <v>21</v>
      </c>
    </row>
    <row r="193" spans="2:7">
      <c r="B193" s="25" t="s">
        <v>1044</v>
      </c>
      <c r="C193" s="32">
        <v>0</v>
      </c>
      <c r="D193" s="32">
        <v>3</v>
      </c>
      <c r="E193" s="32">
        <v>11</v>
      </c>
      <c r="F193" s="32">
        <v>8</v>
      </c>
      <c r="G193" s="32">
        <v>22</v>
      </c>
    </row>
    <row r="194" spans="2:7">
      <c r="B194" s="25" t="s">
        <v>1047</v>
      </c>
      <c r="C194" s="32">
        <v>0</v>
      </c>
      <c r="D194" s="32">
        <v>4</v>
      </c>
      <c r="E194" s="32">
        <v>9</v>
      </c>
      <c r="F194" s="32">
        <v>9</v>
      </c>
      <c r="G194" s="32">
        <v>22</v>
      </c>
    </row>
    <row r="195" spans="2:7">
      <c r="B195" s="25" t="s">
        <v>1050</v>
      </c>
      <c r="C195" s="32">
        <v>0</v>
      </c>
      <c r="D195" s="32">
        <v>3</v>
      </c>
      <c r="E195" s="32">
        <v>8</v>
      </c>
      <c r="F195" s="32">
        <v>9</v>
      </c>
      <c r="G195" s="32">
        <v>20</v>
      </c>
    </row>
    <row r="196" spans="2:7">
      <c r="B196" s="25" t="s">
        <v>1052</v>
      </c>
      <c r="C196" s="32">
        <v>0</v>
      </c>
      <c r="D196" s="32">
        <v>2</v>
      </c>
      <c r="E196" s="32">
        <v>10</v>
      </c>
      <c r="F196" s="32">
        <v>9</v>
      </c>
      <c r="G196" s="32">
        <v>21</v>
      </c>
    </row>
    <row r="197" spans="2:7">
      <c r="B197" s="25" t="s">
        <v>1056</v>
      </c>
      <c r="C197" s="32">
        <v>0</v>
      </c>
      <c r="D197" s="32">
        <v>3</v>
      </c>
      <c r="E197" s="32">
        <v>10</v>
      </c>
      <c r="F197" s="32">
        <v>9</v>
      </c>
      <c r="G197" s="32">
        <v>22</v>
      </c>
    </row>
    <row r="198" spans="2:7">
      <c r="B198" s="25" t="s">
        <v>1059</v>
      </c>
      <c r="C198" s="32">
        <v>0</v>
      </c>
      <c r="D198" s="32">
        <f>$D$33</f>
        <v>2</v>
      </c>
      <c r="E198" s="32">
        <v>11</v>
      </c>
      <c r="F198" s="32">
        <v>7</v>
      </c>
      <c r="G198" s="32">
        <f>$G$33</f>
        <v>13</v>
      </c>
    </row>
    <row r="199" spans="2:7">
      <c r="B199" s="25" t="s">
        <v>1062</v>
      </c>
      <c r="C199" s="32">
        <v>0</v>
      </c>
      <c r="D199" s="32">
        <v>3</v>
      </c>
      <c r="E199" s="32">
        <v>11</v>
      </c>
      <c r="F199" s="32">
        <v>7</v>
      </c>
      <c r="G199" s="32">
        <v>21</v>
      </c>
    </row>
    <row r="200" spans="2:7">
      <c r="B200" s="25" t="s">
        <v>1065</v>
      </c>
      <c r="C200" s="32">
        <v>0</v>
      </c>
      <c r="D200" s="32">
        <v>2</v>
      </c>
      <c r="E200" s="32">
        <v>12</v>
      </c>
      <c r="F200" s="32">
        <v>5</v>
      </c>
      <c r="G200" s="32">
        <v>19</v>
      </c>
    </row>
    <row r="201" spans="2:7">
      <c r="B201" s="25" t="s">
        <v>1077</v>
      </c>
      <c r="C201" s="32">
        <v>0</v>
      </c>
      <c r="D201" s="32">
        <v>3</v>
      </c>
      <c r="E201" s="32">
        <v>9</v>
      </c>
      <c r="F201" s="32">
        <v>6</v>
      </c>
      <c r="G201" s="32">
        <v>18</v>
      </c>
    </row>
    <row r="202" spans="2:7">
      <c r="B202" s="25" t="s">
        <v>1081</v>
      </c>
      <c r="C202" s="32">
        <v>0</v>
      </c>
      <c r="D202" s="32">
        <v>3</v>
      </c>
      <c r="E202" s="32">
        <v>9</v>
      </c>
      <c r="F202" s="32">
        <v>5</v>
      </c>
      <c r="G202" s="32">
        <v>17</v>
      </c>
    </row>
    <row r="203" spans="2:7">
      <c r="B203" s="25" t="s">
        <v>1084</v>
      </c>
      <c r="C203" s="32">
        <v>0</v>
      </c>
      <c r="D203" s="32">
        <v>2</v>
      </c>
      <c r="E203" s="32">
        <v>10</v>
      </c>
      <c r="F203" s="32">
        <v>7</v>
      </c>
      <c r="G203" s="32">
        <v>19</v>
      </c>
    </row>
    <row r="204" spans="2:7">
      <c r="B204" s="25" t="s">
        <v>1086</v>
      </c>
      <c r="C204" s="32">
        <v>0</v>
      </c>
      <c r="D204" s="32">
        <v>2</v>
      </c>
      <c r="E204" s="32">
        <v>7</v>
      </c>
      <c r="F204" s="32">
        <v>5</v>
      </c>
      <c r="G204" s="32">
        <v>14</v>
      </c>
    </row>
    <row r="205" spans="2:7">
      <c r="B205" s="25" t="s">
        <v>1089</v>
      </c>
      <c r="C205" s="32">
        <v>0</v>
      </c>
      <c r="D205" s="32">
        <v>3</v>
      </c>
      <c r="E205" s="32">
        <v>10</v>
      </c>
      <c r="F205" s="32">
        <v>8</v>
      </c>
      <c r="G205" s="32">
        <v>21</v>
      </c>
    </row>
    <row r="206" spans="2:7">
      <c r="B206" s="25" t="s">
        <v>1092</v>
      </c>
      <c r="C206" s="32">
        <v>0</v>
      </c>
      <c r="D206" s="32">
        <v>1</v>
      </c>
      <c r="E206" s="32">
        <v>6</v>
      </c>
      <c r="F206" s="32">
        <v>7</v>
      </c>
      <c r="G206" s="32">
        <v>14</v>
      </c>
    </row>
    <row r="207" spans="2:7">
      <c r="B207" s="25" t="s">
        <v>1095</v>
      </c>
      <c r="C207" s="32">
        <v>0</v>
      </c>
      <c r="D207" s="32">
        <v>0</v>
      </c>
      <c r="E207" s="32">
        <v>8</v>
      </c>
      <c r="F207" s="32">
        <v>5</v>
      </c>
      <c r="G207" s="32">
        <v>13</v>
      </c>
    </row>
    <row r="208" spans="2:7">
      <c r="B208" s="25" t="s">
        <v>1113</v>
      </c>
      <c r="C208" s="32">
        <v>0</v>
      </c>
      <c r="D208" s="32">
        <v>2</v>
      </c>
      <c r="E208" s="32">
        <v>7</v>
      </c>
      <c r="F208" s="32">
        <v>7</v>
      </c>
      <c r="G208" s="32">
        <v>16</v>
      </c>
    </row>
    <row r="209" spans="2:7">
      <c r="B209" s="25" t="s">
        <v>1116</v>
      </c>
      <c r="C209" s="32">
        <v>0</v>
      </c>
      <c r="D209" s="32">
        <v>4</v>
      </c>
      <c r="E209" s="32">
        <v>8</v>
      </c>
      <c r="F209" s="32">
        <v>9</v>
      </c>
      <c r="G209" s="32">
        <v>21</v>
      </c>
    </row>
    <row r="210" spans="2:7">
      <c r="B210" s="25" t="s">
        <v>1119</v>
      </c>
      <c r="C210" s="32">
        <v>0</v>
      </c>
      <c r="D210" s="32">
        <v>4</v>
      </c>
      <c r="E210" s="32">
        <v>7</v>
      </c>
      <c r="F210" s="32">
        <v>7</v>
      </c>
      <c r="G210" s="32">
        <v>18</v>
      </c>
    </row>
    <row r="211" spans="2:7">
      <c r="B211" s="25" t="s">
        <v>1122</v>
      </c>
      <c r="C211" s="32">
        <v>0</v>
      </c>
      <c r="D211" s="32">
        <v>2</v>
      </c>
      <c r="E211" s="32">
        <v>6</v>
      </c>
      <c r="F211" s="32">
        <v>7</v>
      </c>
      <c r="G211" s="32">
        <v>15</v>
      </c>
    </row>
    <row r="212" spans="2:7">
      <c r="B212" s="25" t="s">
        <v>1125</v>
      </c>
      <c r="C212" s="32">
        <v>0</v>
      </c>
      <c r="D212" s="32">
        <v>2</v>
      </c>
      <c r="E212" s="32">
        <v>7</v>
      </c>
      <c r="F212" s="32">
        <v>9</v>
      </c>
      <c r="G212" s="32">
        <v>18</v>
      </c>
    </row>
    <row r="213" spans="2:7">
      <c r="B213" s="25" t="s">
        <v>1129</v>
      </c>
      <c r="C213" s="32">
        <v>0</v>
      </c>
      <c r="D213" s="32">
        <v>2</v>
      </c>
      <c r="E213" s="32">
        <v>7</v>
      </c>
      <c r="F213" s="32">
        <v>9</v>
      </c>
      <c r="G213" s="32">
        <v>18</v>
      </c>
    </row>
    <row r="214" spans="2:7">
      <c r="B214" s="25" t="s">
        <v>1131</v>
      </c>
      <c r="C214" s="32">
        <v>0</v>
      </c>
      <c r="D214" s="32">
        <v>2</v>
      </c>
      <c r="E214" s="32">
        <v>7</v>
      </c>
      <c r="F214" s="32">
        <v>9</v>
      </c>
      <c r="G214" s="32">
        <v>18</v>
      </c>
    </row>
    <row r="215" spans="2:7">
      <c r="B215" s="25" t="s">
        <v>1133</v>
      </c>
      <c r="C215" s="32">
        <v>0</v>
      </c>
      <c r="D215" s="32">
        <v>5</v>
      </c>
      <c r="E215" s="32">
        <v>7</v>
      </c>
      <c r="F215" s="32">
        <v>6</v>
      </c>
      <c r="G215" s="32">
        <v>18</v>
      </c>
    </row>
    <row r="216" spans="2:7">
      <c r="B216" s="25" t="s">
        <v>1137</v>
      </c>
      <c r="C216" s="32">
        <v>0</v>
      </c>
      <c r="D216" s="32">
        <v>3</v>
      </c>
      <c r="E216" s="32">
        <v>7</v>
      </c>
      <c r="F216" s="32">
        <v>3</v>
      </c>
      <c r="G216" s="32">
        <v>13</v>
      </c>
    </row>
    <row r="217" spans="2:7">
      <c r="B217" s="25" t="s">
        <v>1140</v>
      </c>
      <c r="C217" s="32">
        <v>0</v>
      </c>
      <c r="D217" s="32">
        <v>3</v>
      </c>
      <c r="E217" s="32">
        <v>5</v>
      </c>
      <c r="F217" s="32">
        <v>6</v>
      </c>
      <c r="G217" s="32">
        <v>14</v>
      </c>
    </row>
    <row r="218" spans="2:7">
      <c r="B218" s="25" t="s">
        <v>1143</v>
      </c>
      <c r="C218" s="32">
        <v>0</v>
      </c>
      <c r="D218" s="32">
        <v>3</v>
      </c>
      <c r="E218" s="32">
        <v>6</v>
      </c>
      <c r="F218" s="32">
        <v>6</v>
      </c>
      <c r="G218" s="32">
        <v>15</v>
      </c>
    </row>
    <row r="219" spans="2:7">
      <c r="B219" s="25" t="s">
        <v>1146</v>
      </c>
      <c r="C219" s="32">
        <v>0</v>
      </c>
      <c r="D219" s="32">
        <v>2</v>
      </c>
      <c r="E219" s="32">
        <v>4</v>
      </c>
      <c r="F219" s="32">
        <v>8</v>
      </c>
      <c r="G219" s="32">
        <v>14</v>
      </c>
    </row>
    <row r="220" spans="2:7">
      <c r="B220" s="25" t="s">
        <v>1153</v>
      </c>
      <c r="C220" s="32">
        <v>0</v>
      </c>
      <c r="D220" s="32">
        <v>1</v>
      </c>
      <c r="E220" s="32">
        <v>6</v>
      </c>
      <c r="F220" s="32">
        <v>7</v>
      </c>
      <c r="G220" s="32">
        <v>14</v>
      </c>
    </row>
    <row r="221" spans="2:7">
      <c r="B221" s="25" t="s">
        <v>1161</v>
      </c>
      <c r="C221" s="32">
        <v>0</v>
      </c>
      <c r="D221" s="32">
        <v>1</v>
      </c>
      <c r="E221" s="32">
        <v>5</v>
      </c>
      <c r="F221" s="32">
        <v>5</v>
      </c>
      <c r="G221" s="32">
        <v>11</v>
      </c>
    </row>
    <row r="222" spans="2:7">
      <c r="B222" s="25" t="s">
        <v>1171</v>
      </c>
      <c r="C222" s="32">
        <v>0</v>
      </c>
      <c r="D222" s="32">
        <v>1</v>
      </c>
      <c r="E222" s="32">
        <v>10</v>
      </c>
      <c r="F222" s="32">
        <v>7</v>
      </c>
      <c r="G222" s="32">
        <v>18</v>
      </c>
    </row>
    <row r="223" spans="2:7">
      <c r="B223" s="25" t="s">
        <v>1176</v>
      </c>
      <c r="C223" s="32">
        <v>0</v>
      </c>
      <c r="D223" s="32">
        <v>0</v>
      </c>
      <c r="E223" s="32">
        <v>7</v>
      </c>
      <c r="F223" s="32">
        <v>3</v>
      </c>
      <c r="G223" s="32">
        <v>10</v>
      </c>
    </row>
    <row r="224" spans="2:7">
      <c r="B224" s="25" t="s">
        <v>1179</v>
      </c>
      <c r="C224" s="32">
        <v>0</v>
      </c>
      <c r="D224" s="32">
        <v>1</v>
      </c>
      <c r="E224" s="32">
        <v>7</v>
      </c>
      <c r="F224" s="32">
        <v>6</v>
      </c>
      <c r="G224" s="32">
        <v>14</v>
      </c>
    </row>
    <row r="225" spans="1:7">
      <c r="B225" s="25" t="s">
        <v>1181</v>
      </c>
      <c r="C225" s="32">
        <v>0</v>
      </c>
      <c r="D225" s="32">
        <v>2</v>
      </c>
      <c r="E225" s="32">
        <v>5</v>
      </c>
      <c r="F225" s="32">
        <v>4</v>
      </c>
      <c r="G225" s="32">
        <v>11</v>
      </c>
    </row>
    <row r="226" spans="1:7">
      <c r="B226" s="25" t="s">
        <v>1186</v>
      </c>
      <c r="C226" s="32">
        <v>0</v>
      </c>
      <c r="D226" s="32">
        <v>1</v>
      </c>
      <c r="E226" s="32">
        <v>5</v>
      </c>
      <c r="F226" s="32">
        <v>7</v>
      </c>
      <c r="G226" s="32">
        <v>13</v>
      </c>
    </row>
    <row r="227" spans="1:7">
      <c r="B227" s="25" t="s">
        <v>1188</v>
      </c>
      <c r="C227" s="32">
        <v>0</v>
      </c>
      <c r="D227" s="32">
        <v>0</v>
      </c>
      <c r="E227" s="32">
        <v>3</v>
      </c>
      <c r="F227" s="32">
        <v>7</v>
      </c>
      <c r="G227" s="32">
        <v>10</v>
      </c>
    </row>
    <row r="228" spans="1:7">
      <c r="B228" s="25" t="s">
        <v>1193</v>
      </c>
      <c r="C228" s="32">
        <v>0</v>
      </c>
      <c r="D228" s="32">
        <v>0</v>
      </c>
      <c r="E228" s="32">
        <v>4</v>
      </c>
      <c r="F228" s="32">
        <v>3</v>
      </c>
      <c r="G228" s="32">
        <v>7</v>
      </c>
    </row>
    <row r="229" spans="1:7">
      <c r="B229" s="25" t="s">
        <v>1196</v>
      </c>
      <c r="C229" s="32">
        <v>0</v>
      </c>
      <c r="D229" s="32">
        <v>1</v>
      </c>
      <c r="E229" s="32">
        <v>5</v>
      </c>
      <c r="F229" s="32">
        <v>3</v>
      </c>
      <c r="G229" s="32">
        <v>9</v>
      </c>
    </row>
    <row r="230" spans="1:7">
      <c r="A230" s="346"/>
      <c r="B230" s="25" t="s">
        <v>1199</v>
      </c>
      <c r="C230" s="32">
        <v>0</v>
      </c>
      <c r="D230" s="32">
        <v>2</v>
      </c>
      <c r="E230" s="32">
        <v>2</v>
      </c>
      <c r="F230" s="32">
        <v>3</v>
      </c>
      <c r="G230" s="32">
        <v>7</v>
      </c>
    </row>
    <row r="231" spans="1:7">
      <c r="A231" s="346"/>
      <c r="B231" s="25" t="s">
        <v>1203</v>
      </c>
      <c r="C231" s="32">
        <v>0</v>
      </c>
      <c r="D231" s="32">
        <v>3</v>
      </c>
      <c r="E231" s="32">
        <v>8</v>
      </c>
      <c r="F231" s="32">
        <v>5</v>
      </c>
      <c r="G231" s="32">
        <v>16</v>
      </c>
    </row>
    <row r="232" spans="1:7">
      <c r="A232" s="346"/>
      <c r="B232" s="25" t="s">
        <v>1206</v>
      </c>
      <c r="C232" s="32">
        <v>0</v>
      </c>
      <c r="D232" s="32">
        <v>2</v>
      </c>
      <c r="E232" s="32">
        <v>7</v>
      </c>
      <c r="F232" s="32">
        <v>5</v>
      </c>
      <c r="G232" s="32">
        <v>14</v>
      </c>
    </row>
    <row r="233" spans="1:7">
      <c r="A233" s="364"/>
      <c r="B233" s="25" t="s">
        <v>1208</v>
      </c>
      <c r="C233" s="32">
        <v>0</v>
      </c>
      <c r="D233" s="32">
        <v>1</v>
      </c>
      <c r="E233" s="32">
        <v>4</v>
      </c>
      <c r="F233" s="32">
        <v>8</v>
      </c>
      <c r="G233" s="32">
        <v>13</v>
      </c>
    </row>
    <row r="234" spans="1:7">
      <c r="A234" s="364"/>
      <c r="B234" s="25" t="s">
        <v>1213</v>
      </c>
      <c r="C234" s="32">
        <v>0</v>
      </c>
      <c r="D234" s="32">
        <v>0</v>
      </c>
      <c r="E234" s="32">
        <v>4</v>
      </c>
      <c r="F234" s="32">
        <v>4</v>
      </c>
      <c r="G234" s="32">
        <v>8</v>
      </c>
    </row>
    <row r="235" spans="1:7">
      <c r="A235" s="364"/>
      <c r="B235" s="25" t="s">
        <v>1214</v>
      </c>
      <c r="C235" s="32">
        <v>0</v>
      </c>
      <c r="D235" s="32">
        <v>0</v>
      </c>
      <c r="E235" s="32">
        <v>3</v>
      </c>
      <c r="F235" s="32">
        <v>5</v>
      </c>
      <c r="G235" s="32">
        <v>8</v>
      </c>
    </row>
    <row r="236" spans="1:7">
      <c r="A236" s="364"/>
      <c r="B236" s="25" t="s">
        <v>1217</v>
      </c>
      <c r="C236" s="32">
        <v>0</v>
      </c>
      <c r="D236" s="32">
        <v>0</v>
      </c>
      <c r="E236" s="32">
        <v>0</v>
      </c>
      <c r="F236" s="32">
        <v>4</v>
      </c>
      <c r="G236" s="32">
        <v>4</v>
      </c>
    </row>
    <row r="237" spans="1:7">
      <c r="A237" s="364"/>
      <c r="B237" s="25" t="s">
        <v>1221</v>
      </c>
      <c r="C237" s="32">
        <v>0</v>
      </c>
      <c r="D237" s="32">
        <v>2</v>
      </c>
      <c r="E237" s="32">
        <v>4</v>
      </c>
      <c r="F237" s="32">
        <v>3</v>
      </c>
      <c r="G237" s="32">
        <v>9</v>
      </c>
    </row>
    <row r="238" spans="1:7">
      <c r="A238" s="364"/>
      <c r="B238" s="25" t="s">
        <v>1224</v>
      </c>
      <c r="C238" s="32">
        <v>0</v>
      </c>
      <c r="D238" s="32">
        <v>5</v>
      </c>
      <c r="E238" s="32">
        <v>3</v>
      </c>
      <c r="F238" s="32">
        <v>8</v>
      </c>
      <c r="G238" s="32">
        <v>16</v>
      </c>
    </row>
    <row r="239" spans="1:7">
      <c r="A239" s="364"/>
      <c r="B239" s="25" t="s">
        <v>1228</v>
      </c>
      <c r="C239" s="32">
        <v>0</v>
      </c>
      <c r="D239" s="32">
        <v>1</v>
      </c>
      <c r="E239" s="32">
        <v>6</v>
      </c>
      <c r="F239" s="32">
        <v>7</v>
      </c>
      <c r="G239" s="32">
        <v>14</v>
      </c>
    </row>
    <row r="240" spans="1:7">
      <c r="A240" s="364"/>
      <c r="B240" s="377" t="s">
        <v>1231</v>
      </c>
      <c r="C240" s="32">
        <v>0</v>
      </c>
      <c r="D240" s="32">
        <v>0</v>
      </c>
      <c r="E240" s="32">
        <v>3</v>
      </c>
      <c r="F240" s="32">
        <v>8</v>
      </c>
      <c r="G240" s="32">
        <v>11</v>
      </c>
    </row>
    <row r="241" spans="1:7">
      <c r="A241" s="364"/>
      <c r="B241" s="377" t="s">
        <v>1234</v>
      </c>
      <c r="C241" s="32">
        <v>0</v>
      </c>
      <c r="D241" s="32">
        <v>0</v>
      </c>
      <c r="E241" s="32">
        <v>6</v>
      </c>
      <c r="F241" s="32">
        <v>5</v>
      </c>
      <c r="G241" s="32">
        <v>11</v>
      </c>
    </row>
    <row r="242" spans="1:7">
      <c r="A242" s="364"/>
      <c r="B242" s="377" t="s">
        <v>1238</v>
      </c>
      <c r="C242" s="32">
        <v>0</v>
      </c>
      <c r="D242" s="32">
        <v>0</v>
      </c>
      <c r="E242" s="32">
        <v>9</v>
      </c>
      <c r="F242" s="32">
        <v>7</v>
      </c>
      <c r="G242" s="32">
        <v>16</v>
      </c>
    </row>
    <row r="243" spans="1:7">
      <c r="A243" s="364"/>
      <c r="B243" s="377" t="s">
        <v>1241</v>
      </c>
      <c r="C243" s="32">
        <v>0</v>
      </c>
      <c r="D243" s="32">
        <v>2</v>
      </c>
      <c r="E243" s="32">
        <v>5</v>
      </c>
      <c r="F243" s="32">
        <v>4</v>
      </c>
      <c r="G243" s="32">
        <v>11</v>
      </c>
    </row>
    <row r="244" spans="1:7">
      <c r="A244" s="364"/>
      <c r="B244" s="377" t="s">
        <v>1244</v>
      </c>
      <c r="C244" s="32">
        <v>0</v>
      </c>
      <c r="D244" s="32">
        <v>1</v>
      </c>
      <c r="E244" s="32">
        <v>5</v>
      </c>
      <c r="F244" s="32">
        <v>5</v>
      </c>
      <c r="G244" s="32">
        <v>11</v>
      </c>
    </row>
    <row r="245" spans="1:7">
      <c r="A245" s="364"/>
      <c r="B245" s="377" t="s">
        <v>1247</v>
      </c>
      <c r="C245" s="32">
        <v>0</v>
      </c>
      <c r="D245" s="32">
        <v>2</v>
      </c>
      <c r="E245" s="32">
        <v>7</v>
      </c>
      <c r="F245" s="32">
        <v>3</v>
      </c>
      <c r="G245" s="32">
        <v>12</v>
      </c>
    </row>
    <row r="246" spans="1:7">
      <c r="A246" s="364"/>
      <c r="B246" s="377" t="s">
        <v>1249</v>
      </c>
      <c r="C246" s="32">
        <v>0</v>
      </c>
      <c r="D246" s="32">
        <v>0</v>
      </c>
      <c r="E246" s="32">
        <v>7</v>
      </c>
      <c r="F246" s="32">
        <v>5</v>
      </c>
      <c r="G246" s="32">
        <v>12</v>
      </c>
    </row>
    <row r="247" spans="1:7">
      <c r="A247" s="364"/>
      <c r="B247" s="377" t="s">
        <v>1253</v>
      </c>
      <c r="C247" s="32">
        <f>$C$33</f>
        <v>0</v>
      </c>
      <c r="D247" s="32">
        <f>$D$33</f>
        <v>2</v>
      </c>
      <c r="E247" s="32">
        <f>$E$33</f>
        <v>6</v>
      </c>
      <c r="F247" s="32">
        <f>$F$33</f>
        <v>5</v>
      </c>
      <c r="G247" s="32">
        <f>$G$33</f>
        <v>13</v>
      </c>
    </row>
    <row r="249" spans="1:7">
      <c r="B249" s="33" t="s">
        <v>511</v>
      </c>
      <c r="C249" s="34" t="e">
        <f>SUM(C247-C246)/C246</f>
        <v>#DIV/0!</v>
      </c>
      <c r="D249" s="34" t="e">
        <f t="shared" ref="D249:G249" si="3">SUM(D247-D246)/D246</f>
        <v>#DIV/0!</v>
      </c>
      <c r="E249" s="34">
        <f t="shared" si="3"/>
        <v>-0.14285714285714285</v>
      </c>
      <c r="F249" s="34">
        <f t="shared" si="3"/>
        <v>0</v>
      </c>
      <c r="G249" s="34">
        <f t="shared" si="3"/>
        <v>8.3333333333333329E-2</v>
      </c>
    </row>
    <row r="250" spans="1:7">
      <c r="B250" s="33" t="s">
        <v>512</v>
      </c>
      <c r="C250" s="34" t="e">
        <f>SUM(C247-C244)/C244</f>
        <v>#DIV/0!</v>
      </c>
      <c r="D250" s="34">
        <f t="shared" ref="D250:G250" si="4">SUM(D247-D244)/D244</f>
        <v>1</v>
      </c>
      <c r="E250" s="34">
        <f t="shared" si="4"/>
        <v>0.2</v>
      </c>
      <c r="F250" s="34">
        <f t="shared" si="4"/>
        <v>0</v>
      </c>
      <c r="G250" s="34">
        <f t="shared" si="4"/>
        <v>0.18181818181818182</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N573"/>
  <sheetViews>
    <sheetView showGridLines="0" topLeftCell="A84" zoomScale="85" zoomScaleNormal="85" zoomScalePageLayoutView="90" workbookViewId="0">
      <pane xSplit="1" topLeftCell="IV1" activePane="topRight" state="frozen"/>
      <selection pane="topRight" activeCell="A132" sqref="A132"/>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74"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44" t="s">
        <v>616</v>
      </c>
    </row>
    <row r="4" spans="1:274"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J4" si="12">SUM(JI111:JI148)/17</f>
        <v>3.2647058823529411</v>
      </c>
      <c r="JJ4" s="56">
        <f t="shared" si="12"/>
        <v>2.0294117647058822</v>
      </c>
      <c r="JK4" s="145">
        <f>JJ4-JI4</f>
        <v>-1.2352941176470589</v>
      </c>
    </row>
    <row r="5" spans="1:274" s="50" customFormat="1" ht="13.5">
      <c r="A5" s="50" t="s">
        <v>618</v>
      </c>
      <c r="B5" s="56">
        <f t="shared" ref="B5:AG5" si="13">SUM(B12:B99)/73</f>
        <v>0.73972602739726023</v>
      </c>
      <c r="C5" s="56">
        <f t="shared" si="13"/>
        <v>0.73972602739726023</v>
      </c>
      <c r="D5" s="56">
        <f t="shared" si="13"/>
        <v>0.8904109589041096</v>
      </c>
      <c r="E5" s="56">
        <f t="shared" si="13"/>
        <v>0.73287671232876717</v>
      </c>
      <c r="F5" s="56">
        <f t="shared" si="13"/>
        <v>0.85616438356164382</v>
      </c>
      <c r="G5" s="56">
        <f t="shared" si="13"/>
        <v>0.66438356164383561</v>
      </c>
      <c r="H5" s="56">
        <f t="shared" si="13"/>
        <v>0.56849315068493156</v>
      </c>
      <c r="I5" s="56">
        <f t="shared" si="13"/>
        <v>0.67123287671232879</v>
      </c>
      <c r="J5" s="56">
        <f t="shared" si="13"/>
        <v>1.047945205479452</v>
      </c>
      <c r="K5" s="56">
        <f t="shared" si="13"/>
        <v>0.73972602739726023</v>
      </c>
      <c r="L5" s="56">
        <f t="shared" si="13"/>
        <v>0.52054794520547942</v>
      </c>
      <c r="M5" s="56">
        <f t="shared" si="13"/>
        <v>0.5</v>
      </c>
      <c r="N5" s="56">
        <f t="shared" si="13"/>
        <v>0.64383561643835618</v>
      </c>
      <c r="O5" s="56">
        <f t="shared" si="13"/>
        <v>2.3082191780821919</v>
      </c>
      <c r="P5" s="56">
        <f t="shared" si="13"/>
        <v>2.1301369863013697</v>
      </c>
      <c r="Q5" s="56">
        <f t="shared" si="13"/>
        <v>2.3698630136986303</v>
      </c>
      <c r="R5" s="56">
        <f t="shared" si="13"/>
        <v>2.4315068493150687</v>
      </c>
      <c r="S5" s="56">
        <f t="shared" si="13"/>
        <v>1.8904109589041096</v>
      </c>
      <c r="T5" s="56">
        <f t="shared" si="13"/>
        <v>1.8493150684931507</v>
      </c>
      <c r="U5" s="56">
        <f t="shared" si="13"/>
        <v>2</v>
      </c>
      <c r="V5" s="56">
        <f t="shared" si="13"/>
        <v>1.7328767123287672</v>
      </c>
      <c r="W5" s="56">
        <f t="shared" si="13"/>
        <v>1.8424657534246576</v>
      </c>
      <c r="X5" s="56">
        <f t="shared" si="13"/>
        <v>1.904109589041096</v>
      </c>
      <c r="Y5" s="56">
        <f t="shared" si="13"/>
        <v>1.8150684931506849</v>
      </c>
      <c r="Z5" s="56">
        <f t="shared" si="13"/>
        <v>1.8767123287671232</v>
      </c>
      <c r="AA5" s="56">
        <f t="shared" si="13"/>
        <v>1.9178082191780821</v>
      </c>
      <c r="AB5" s="56">
        <f t="shared" si="13"/>
        <v>1.5410958904109588</v>
      </c>
      <c r="AC5" s="56">
        <f t="shared" si="13"/>
        <v>2.3082191780821919</v>
      </c>
      <c r="AD5" s="56">
        <f t="shared" si="13"/>
        <v>2.7260273972602738</v>
      </c>
      <c r="AE5" s="56">
        <f t="shared" si="13"/>
        <v>2.6643835616438358</v>
      </c>
      <c r="AF5" s="56">
        <f t="shared" si="13"/>
        <v>2.7465753424657535</v>
      </c>
      <c r="AG5" s="56">
        <f t="shared" si="13"/>
        <v>3.1575342465753424</v>
      </c>
      <c r="AH5" s="56">
        <f t="shared" ref="AH5:BM5" si="14">SUM(AH12:AH99)/73</f>
        <v>2.8561643835616439</v>
      </c>
      <c r="AI5" s="56">
        <f t="shared" si="14"/>
        <v>2.7465753424657535</v>
      </c>
      <c r="AJ5" s="56">
        <f t="shared" si="14"/>
        <v>2.6849315068493151</v>
      </c>
      <c r="AK5" s="56">
        <f t="shared" si="14"/>
        <v>2.7191780821917808</v>
      </c>
      <c r="AL5" s="56">
        <f t="shared" si="14"/>
        <v>2.9726027397260273</v>
      </c>
      <c r="AM5" s="56">
        <f t="shared" si="14"/>
        <v>2.6369863013698631</v>
      </c>
      <c r="AN5" s="56">
        <f t="shared" si="14"/>
        <v>2.5684931506849313</v>
      </c>
      <c r="AO5" s="56">
        <f t="shared" si="14"/>
        <v>2.8082191780821919</v>
      </c>
      <c r="AP5" s="56">
        <f t="shared" si="14"/>
        <v>2.4657534246575343</v>
      </c>
      <c r="AQ5" s="56">
        <f t="shared" si="14"/>
        <v>2.2808219178082192</v>
      </c>
      <c r="AR5" s="56">
        <f t="shared" si="14"/>
        <v>2.2397260273972601</v>
      </c>
      <c r="AS5" s="56">
        <f t="shared" si="14"/>
        <v>2.5821917808219177</v>
      </c>
      <c r="AT5" s="56">
        <f t="shared" si="14"/>
        <v>2.7397260273972601</v>
      </c>
      <c r="AU5" s="56">
        <f t="shared" si="14"/>
        <v>2.4657534246575343</v>
      </c>
      <c r="AV5" s="56">
        <f t="shared" si="14"/>
        <v>2.5</v>
      </c>
      <c r="AW5" s="56">
        <f t="shared" si="14"/>
        <v>2.3904109589041096</v>
      </c>
      <c r="AX5" s="56">
        <f t="shared" si="14"/>
        <v>2.493150684931507</v>
      </c>
      <c r="AY5" s="56">
        <f t="shared" si="14"/>
        <v>2.1780821917808217</v>
      </c>
      <c r="AZ5" s="56">
        <f t="shared" si="14"/>
        <v>2.1438356164383561</v>
      </c>
      <c r="BA5" s="56">
        <f t="shared" si="14"/>
        <v>2.2465753424657535</v>
      </c>
      <c r="BB5" s="56">
        <f t="shared" si="14"/>
        <v>1.5205479452054795</v>
      </c>
      <c r="BC5" s="56">
        <f t="shared" si="14"/>
        <v>2.3835616438356166</v>
      </c>
      <c r="BD5" s="56">
        <f t="shared" si="14"/>
        <v>1.9726027397260273</v>
      </c>
      <c r="BE5" s="56">
        <f t="shared" si="14"/>
        <v>2.1301369863013697</v>
      </c>
      <c r="BF5" s="56">
        <f t="shared" si="14"/>
        <v>1.7808219178082192</v>
      </c>
      <c r="BG5" s="56">
        <f t="shared" si="14"/>
        <v>1.678082191780822</v>
      </c>
      <c r="BH5" s="56">
        <f t="shared" si="14"/>
        <v>1.8630136986301369</v>
      </c>
      <c r="BI5" s="56">
        <f t="shared" si="14"/>
        <v>2.0684931506849313</v>
      </c>
      <c r="BJ5" s="56">
        <f t="shared" si="14"/>
        <v>1.8630136986301369</v>
      </c>
      <c r="BK5" s="56">
        <f t="shared" si="14"/>
        <v>1.9794520547945205</v>
      </c>
      <c r="BL5" s="56">
        <f t="shared" si="14"/>
        <v>1.7465753424657535</v>
      </c>
      <c r="BM5" s="56">
        <f t="shared" si="14"/>
        <v>1.8767123287671232</v>
      </c>
      <c r="BN5" s="56">
        <f t="shared" ref="BN5:CS5" si="15">SUM(BN12:BN99)/73</f>
        <v>1.9794520547945205</v>
      </c>
      <c r="BO5" s="56">
        <f t="shared" si="15"/>
        <v>2</v>
      </c>
      <c r="BP5" s="56">
        <f t="shared" si="15"/>
        <v>2.1369863013698631</v>
      </c>
      <c r="BQ5" s="56">
        <f t="shared" si="15"/>
        <v>2.2945205479452055</v>
      </c>
      <c r="BR5" s="56">
        <f t="shared" si="15"/>
        <v>2.2397260273972601</v>
      </c>
      <c r="BS5" s="56">
        <f t="shared" si="15"/>
        <v>2.5684931506849313</v>
      </c>
      <c r="BT5" s="56">
        <f t="shared" si="15"/>
        <v>2.5890410958904111</v>
      </c>
      <c r="BU5" s="56">
        <f t="shared" si="15"/>
        <v>2.5342465753424657</v>
      </c>
      <c r="BV5" s="56">
        <f t="shared" si="15"/>
        <v>2.8287671232876712</v>
      </c>
      <c r="BW5" s="56">
        <f t="shared" si="15"/>
        <v>2.9726027397260273</v>
      </c>
      <c r="BX5" s="56">
        <f t="shared" si="15"/>
        <v>2.5616438356164384</v>
      </c>
      <c r="BY5" s="56">
        <f t="shared" si="15"/>
        <v>2.1438356164383561</v>
      </c>
      <c r="BZ5" s="56">
        <f t="shared" si="15"/>
        <v>2.1095890410958904</v>
      </c>
      <c r="CA5" s="56">
        <f t="shared" si="15"/>
        <v>2.1506849315068495</v>
      </c>
      <c r="CB5" s="56">
        <f t="shared" si="15"/>
        <v>1.9246575342465753</v>
      </c>
      <c r="CC5" s="56">
        <f t="shared" si="15"/>
        <v>1.6027397260273972</v>
      </c>
      <c r="CD5" s="56">
        <f t="shared" si="15"/>
        <v>1.7191780821917808</v>
      </c>
      <c r="CE5" s="56">
        <f t="shared" si="15"/>
        <v>1.904109589041096</v>
      </c>
      <c r="CF5" s="56">
        <f t="shared" si="15"/>
        <v>1.226027397260274</v>
      </c>
      <c r="CG5" s="56">
        <f t="shared" si="15"/>
        <v>1.8493150684931507</v>
      </c>
      <c r="CH5" s="56">
        <f t="shared" si="15"/>
        <v>1.8630136986301369</v>
      </c>
      <c r="CI5" s="56">
        <f t="shared" si="15"/>
        <v>2.0410958904109591</v>
      </c>
      <c r="CJ5" s="56">
        <f t="shared" si="15"/>
        <v>1.7123287671232876</v>
      </c>
      <c r="CK5" s="56">
        <f t="shared" si="15"/>
        <v>2.006849315068493</v>
      </c>
      <c r="CL5" s="56">
        <f t="shared" si="15"/>
        <v>1.678082191780822</v>
      </c>
      <c r="CM5" s="56">
        <f t="shared" si="15"/>
        <v>1.8287671232876712</v>
      </c>
      <c r="CN5" s="56">
        <f t="shared" si="15"/>
        <v>1.6369863013698631</v>
      </c>
      <c r="CO5" s="56">
        <f t="shared" si="15"/>
        <v>1.7328767123287672</v>
      </c>
      <c r="CP5" s="56">
        <f t="shared" si="15"/>
        <v>1.4452054794520548</v>
      </c>
      <c r="CQ5" s="56">
        <f t="shared" si="15"/>
        <v>1.9794520547945205</v>
      </c>
      <c r="CR5" s="56">
        <f t="shared" si="15"/>
        <v>2.4863013698630136</v>
      </c>
      <c r="CS5" s="56">
        <f t="shared" si="15"/>
        <v>1.8630136986301369</v>
      </c>
      <c r="CT5" s="56">
        <f t="shared" ref="CT5:DE5" si="16">SUM(CT12:CT99)/73</f>
        <v>2.3287671232876712</v>
      </c>
      <c r="CU5" s="56">
        <f t="shared" si="16"/>
        <v>2.1712328767123288</v>
      </c>
      <c r="CV5" s="56">
        <f t="shared" si="16"/>
        <v>2.1438356164383561</v>
      </c>
      <c r="CW5" s="56">
        <f t="shared" si="16"/>
        <v>1.8150684931506849</v>
      </c>
      <c r="CX5" s="56">
        <f t="shared" si="16"/>
        <v>1.7671232876712328</v>
      </c>
      <c r="CY5" s="56">
        <f t="shared" si="16"/>
        <v>1.7054794520547945</v>
      </c>
      <c r="CZ5" s="56">
        <f t="shared" si="16"/>
        <v>1.8561643835616439</v>
      </c>
      <c r="DA5" s="56">
        <f t="shared" si="16"/>
        <v>1.8698630136986301</v>
      </c>
      <c r="DB5" s="56">
        <f t="shared" si="16"/>
        <v>1.9315068493150684</v>
      </c>
      <c r="DC5" s="56">
        <f t="shared" si="16"/>
        <v>1.6849315068493151</v>
      </c>
      <c r="DD5" s="56">
        <f t="shared" si="16"/>
        <v>1.4931506849315068</v>
      </c>
      <c r="DE5" s="56">
        <f t="shared" si="16"/>
        <v>1.6301369863013699</v>
      </c>
      <c r="DF5" s="56">
        <f>SUM(DE12:DE99)/73</f>
        <v>1.6301369863013699</v>
      </c>
      <c r="DG5" s="56">
        <f t="shared" ref="DG5:EL5" si="17">SUM(DG12:DG99)/73</f>
        <v>1.5547945205479452</v>
      </c>
      <c r="DH5" s="56">
        <f t="shared" si="17"/>
        <v>1.8904109589041096</v>
      </c>
      <c r="DI5" s="56">
        <f t="shared" si="17"/>
        <v>1.9931506849315068</v>
      </c>
      <c r="DJ5" s="56">
        <f t="shared" si="17"/>
        <v>2.0410958904109591</v>
      </c>
      <c r="DK5" s="56">
        <f t="shared" si="17"/>
        <v>2.0342465753424657</v>
      </c>
      <c r="DL5" s="56">
        <f t="shared" si="17"/>
        <v>2.4178082191780823</v>
      </c>
      <c r="DM5" s="56">
        <f t="shared" si="17"/>
        <v>2.1506849315068495</v>
      </c>
      <c r="DN5" s="56">
        <f t="shared" si="17"/>
        <v>2.2808219178082192</v>
      </c>
      <c r="DO5" s="56">
        <f t="shared" si="17"/>
        <v>2.1369863013698631</v>
      </c>
      <c r="DP5" s="56">
        <f t="shared" si="17"/>
        <v>1.8835616438356164</v>
      </c>
      <c r="DQ5" s="56">
        <f t="shared" si="17"/>
        <v>2.1164383561643834</v>
      </c>
      <c r="DR5" s="56">
        <f t="shared" si="17"/>
        <v>2.5136986301369864</v>
      </c>
      <c r="DS5" s="56">
        <f t="shared" si="17"/>
        <v>2.404109589041096</v>
      </c>
      <c r="DT5" s="56">
        <f t="shared" si="17"/>
        <v>2.5547945205479454</v>
      </c>
      <c r="DU5" s="56">
        <f t="shared" si="17"/>
        <v>3</v>
      </c>
      <c r="DV5" s="56">
        <f t="shared" si="17"/>
        <v>2.7602739726027399</v>
      </c>
      <c r="DW5" s="56">
        <f t="shared" si="17"/>
        <v>2.8356164383561642</v>
      </c>
      <c r="DX5" s="56">
        <f t="shared" si="17"/>
        <v>3.0205479452054793</v>
      </c>
      <c r="DY5" s="56">
        <f t="shared" si="17"/>
        <v>3.1643835616438358</v>
      </c>
      <c r="DZ5" s="56">
        <f t="shared" si="17"/>
        <v>2.7808219178082192</v>
      </c>
      <c r="EA5" s="56">
        <f t="shared" si="17"/>
        <v>2.8972602739726026</v>
      </c>
      <c r="EB5" s="56">
        <f t="shared" si="17"/>
        <v>3.1506849315068495</v>
      </c>
      <c r="EC5" s="56">
        <f t="shared" si="17"/>
        <v>3.2534246575342465</v>
      </c>
      <c r="ED5" s="56">
        <f t="shared" si="17"/>
        <v>2.8698630136986303</v>
      </c>
      <c r="EE5" s="56">
        <f t="shared" si="17"/>
        <v>3.1575342465753424</v>
      </c>
      <c r="EF5" s="56">
        <f t="shared" si="17"/>
        <v>3.5821917808219177</v>
      </c>
      <c r="EG5" s="56">
        <f t="shared" si="17"/>
        <v>3.2054794520547945</v>
      </c>
      <c r="EH5" s="56">
        <f t="shared" si="17"/>
        <v>3.2191780821917808</v>
      </c>
      <c r="EI5" s="56">
        <f t="shared" si="17"/>
        <v>3.1986301369863015</v>
      </c>
      <c r="EJ5" s="56">
        <f t="shared" si="17"/>
        <v>2.9383561643835616</v>
      </c>
      <c r="EK5" s="56">
        <f t="shared" si="17"/>
        <v>3.0410958904109591</v>
      </c>
      <c r="EL5" s="56">
        <f t="shared" si="17"/>
        <v>3.1575342465753424</v>
      </c>
      <c r="EM5" s="56">
        <f t="shared" ref="EM5:FN5" si="18">SUM(EM12:EM99)/73</f>
        <v>3.1506849315068495</v>
      </c>
      <c r="EN5" s="56">
        <f t="shared" si="18"/>
        <v>3.2739726027397262</v>
      </c>
      <c r="EO5" s="56">
        <f t="shared" si="18"/>
        <v>3.3013698630136985</v>
      </c>
      <c r="EP5" s="56">
        <f t="shared" si="18"/>
        <v>3.047945205479452</v>
      </c>
      <c r="EQ5" s="56">
        <f t="shared" si="18"/>
        <v>3.1232876712328768</v>
      </c>
      <c r="ER5" s="56">
        <f t="shared" si="18"/>
        <v>2.8835616438356166</v>
      </c>
      <c r="ES5" s="56">
        <f t="shared" si="18"/>
        <v>2.7328767123287672</v>
      </c>
      <c r="ET5" s="56">
        <f t="shared" si="18"/>
        <v>2.7328767123287672</v>
      </c>
      <c r="EU5" s="56">
        <f t="shared" si="18"/>
        <v>2.6849315068493151</v>
      </c>
      <c r="EV5" s="56">
        <f t="shared" si="18"/>
        <v>2.6506849315068495</v>
      </c>
      <c r="EW5" s="56">
        <f t="shared" si="18"/>
        <v>2.3972602739726026</v>
      </c>
      <c r="EX5" s="56">
        <f t="shared" si="18"/>
        <v>2.7876712328767121</v>
      </c>
      <c r="EY5" s="56">
        <f t="shared" si="18"/>
        <v>2.8150684931506849</v>
      </c>
      <c r="EZ5" s="56">
        <f t="shared" si="18"/>
        <v>2.7397260273972601</v>
      </c>
      <c r="FA5" s="56">
        <f t="shared" si="18"/>
        <v>2.952054794520548</v>
      </c>
      <c r="FB5" s="56">
        <f t="shared" si="18"/>
        <v>2.9657534246575343</v>
      </c>
      <c r="FC5" s="56">
        <f t="shared" si="18"/>
        <v>2.8424657534246576</v>
      </c>
      <c r="FD5" s="56">
        <f t="shared" si="18"/>
        <v>3.1849315068493151</v>
      </c>
      <c r="FE5" s="56">
        <f t="shared" si="18"/>
        <v>2.5273972602739727</v>
      </c>
      <c r="FF5" s="56">
        <f t="shared" si="18"/>
        <v>2.5684931506849313</v>
      </c>
      <c r="FG5" s="56">
        <f t="shared" si="18"/>
        <v>2.8630136986301369</v>
      </c>
      <c r="FH5" s="56">
        <f t="shared" si="18"/>
        <v>2.7671232876712328</v>
      </c>
      <c r="FI5" s="56">
        <f t="shared" si="18"/>
        <v>2.7123287671232879</v>
      </c>
      <c r="FJ5" s="56">
        <f t="shared" si="18"/>
        <v>2.5821917808219177</v>
      </c>
      <c r="FK5" s="56">
        <f t="shared" si="18"/>
        <v>2.7671232876712328</v>
      </c>
      <c r="FL5" s="56">
        <f t="shared" si="18"/>
        <v>2.7808219178082192</v>
      </c>
      <c r="FM5" s="56">
        <f t="shared" si="18"/>
        <v>2.506849315068493</v>
      </c>
      <c r="FN5" s="56">
        <f t="shared" si="18"/>
        <v>2.595890410958904</v>
      </c>
      <c r="FO5" s="56">
        <f t="shared" ref="FO5:GT5" si="19">SUM(FO11:FO104)/73</f>
        <v>3.1986301369863015</v>
      </c>
      <c r="FP5" s="56">
        <f t="shared" si="19"/>
        <v>3.1780821917808217</v>
      </c>
      <c r="FQ5" s="56">
        <f t="shared" si="19"/>
        <v>2.1643835616438358</v>
      </c>
      <c r="FR5" s="56">
        <f t="shared" si="19"/>
        <v>2.5273972602739727</v>
      </c>
      <c r="FS5" s="56">
        <f t="shared" si="19"/>
        <v>2.7328767123287672</v>
      </c>
      <c r="FT5" s="56">
        <f t="shared" si="19"/>
        <v>2.6917808219178081</v>
      </c>
      <c r="FU5" s="56">
        <f t="shared" si="19"/>
        <v>2.8630136986301369</v>
      </c>
      <c r="FV5" s="56">
        <f t="shared" si="19"/>
        <v>2.8698630136986303</v>
      </c>
      <c r="FW5" s="56">
        <f t="shared" si="19"/>
        <v>3.0616438356164384</v>
      </c>
      <c r="FX5" s="56">
        <f t="shared" si="19"/>
        <v>3</v>
      </c>
      <c r="FY5" s="56">
        <f t="shared" si="19"/>
        <v>2.993150684931507</v>
      </c>
      <c r="FZ5" s="56">
        <f t="shared" si="19"/>
        <v>2.904109589041096</v>
      </c>
      <c r="GA5" s="56">
        <f t="shared" si="19"/>
        <v>3.0684931506849313</v>
      </c>
      <c r="GB5" s="56">
        <f t="shared" si="19"/>
        <v>3.1027397260273974</v>
      </c>
      <c r="GC5" s="56">
        <f t="shared" si="19"/>
        <v>2.6369863013698631</v>
      </c>
      <c r="GD5" s="56">
        <f t="shared" si="19"/>
        <v>2.6575342465753424</v>
      </c>
      <c r="GE5" s="56">
        <f t="shared" si="19"/>
        <v>2.6917808219178081</v>
      </c>
      <c r="GF5" s="56">
        <f t="shared" si="19"/>
        <v>3.0205479452054793</v>
      </c>
      <c r="GG5" s="56">
        <f t="shared" si="19"/>
        <v>3.1301369863013697</v>
      </c>
      <c r="GH5" s="56">
        <f t="shared" si="19"/>
        <v>2.9726027397260273</v>
      </c>
      <c r="GI5" s="56">
        <f t="shared" si="19"/>
        <v>2.8356164383561642</v>
      </c>
      <c r="GJ5" s="56">
        <f t="shared" si="19"/>
        <v>2.9383561643835616</v>
      </c>
      <c r="GK5" s="56">
        <f t="shared" si="19"/>
        <v>3.3219178082191783</v>
      </c>
      <c r="GL5" s="56">
        <f t="shared" si="19"/>
        <v>3.2054794520547945</v>
      </c>
      <c r="GM5" s="56">
        <f t="shared" si="19"/>
        <v>3.1849315068493151</v>
      </c>
      <c r="GN5" s="56">
        <f t="shared" si="19"/>
        <v>3.0136986301369864</v>
      </c>
      <c r="GO5" s="56">
        <f t="shared" si="19"/>
        <v>3.1164383561643834</v>
      </c>
      <c r="GP5" s="56">
        <f t="shared" si="19"/>
        <v>3.2945205479452055</v>
      </c>
      <c r="GQ5" s="56">
        <f t="shared" si="19"/>
        <v>3.5753424657534247</v>
      </c>
      <c r="GR5" s="56">
        <f t="shared" si="19"/>
        <v>3.6986301369863015</v>
      </c>
      <c r="GS5" s="56">
        <f t="shared" si="19"/>
        <v>3.7534246575342465</v>
      </c>
      <c r="GT5" s="56">
        <f t="shared" si="19"/>
        <v>2.7808219178082192</v>
      </c>
      <c r="GU5" s="56">
        <f t="shared" ref="GU5:HV5" si="20">SUM(GU11:GU104)/73</f>
        <v>2.7534246575342465</v>
      </c>
      <c r="GV5" s="56">
        <f t="shared" si="20"/>
        <v>2.7849315068493152</v>
      </c>
      <c r="GW5" s="56">
        <f t="shared" si="20"/>
        <v>2.5410958904109591</v>
      </c>
      <c r="GX5" s="56">
        <f t="shared" si="20"/>
        <v>2.7534246575342465</v>
      </c>
      <c r="GY5" s="56">
        <f t="shared" si="20"/>
        <v>2.7534246575342465</v>
      </c>
      <c r="GZ5" s="56">
        <f t="shared" si="20"/>
        <v>2.9657534246575343</v>
      </c>
      <c r="HA5" s="56">
        <f t="shared" si="20"/>
        <v>2.9178082191780823</v>
      </c>
      <c r="HB5" s="56">
        <f t="shared" si="20"/>
        <v>2.9246575342465753</v>
      </c>
      <c r="HC5" s="56">
        <f t="shared" si="20"/>
        <v>2.7671232876712328</v>
      </c>
      <c r="HD5" s="56">
        <f t="shared" si="20"/>
        <v>2.9315068493150687</v>
      </c>
      <c r="HE5" s="56">
        <f t="shared" si="20"/>
        <v>2.9383561643835616</v>
      </c>
      <c r="HF5" s="56">
        <f t="shared" si="20"/>
        <v>2.952054794520548</v>
      </c>
      <c r="HG5" s="56">
        <f t="shared" si="20"/>
        <v>2.904109589041096</v>
      </c>
      <c r="HH5" s="56">
        <f t="shared" si="20"/>
        <v>2.993150684931507</v>
      </c>
      <c r="HI5" s="56">
        <f t="shared" si="20"/>
        <v>2.8013698630136985</v>
      </c>
      <c r="HJ5" s="56">
        <f t="shared" si="20"/>
        <v>2.9657534246575343</v>
      </c>
      <c r="HK5" s="56">
        <f t="shared" si="20"/>
        <v>2.8972602739726026</v>
      </c>
      <c r="HL5" s="56">
        <f t="shared" si="20"/>
        <v>2.7260273972602738</v>
      </c>
      <c r="HM5" s="56">
        <f t="shared" si="20"/>
        <v>2.4794520547945207</v>
      </c>
      <c r="HN5" s="56">
        <f t="shared" si="20"/>
        <v>2.6369863013698631</v>
      </c>
      <c r="HO5" s="56">
        <f t="shared" si="20"/>
        <v>2.7739726027397262</v>
      </c>
      <c r="HP5" s="56">
        <f t="shared" si="20"/>
        <v>2.7191780821917808</v>
      </c>
      <c r="HQ5" s="56">
        <f t="shared" si="20"/>
        <v>2.4863013698630136</v>
      </c>
      <c r="HR5" s="56">
        <f t="shared" si="20"/>
        <v>2.7945205479452055</v>
      </c>
      <c r="HS5" s="56">
        <f t="shared" si="20"/>
        <v>2.6643835616438358</v>
      </c>
      <c r="HT5" s="56">
        <f t="shared" si="20"/>
        <v>2.4726027397260273</v>
      </c>
      <c r="HU5" s="56">
        <f t="shared" si="20"/>
        <v>3.0273972602739727</v>
      </c>
      <c r="HV5" s="56">
        <f t="shared" si="20"/>
        <v>2.5</v>
      </c>
      <c r="HW5" s="56">
        <f t="shared" ref="HW5:IB5" si="21">SUM(HW11:HW104)/73</f>
        <v>2.2739726027397262</v>
      </c>
      <c r="HX5" s="56">
        <f t="shared" si="21"/>
        <v>2.5205479452054793</v>
      </c>
      <c r="HY5" s="56">
        <f t="shared" si="21"/>
        <v>2.6301369863013697</v>
      </c>
      <c r="HZ5" s="56">
        <f t="shared" si="21"/>
        <v>2.5753424657534247</v>
      </c>
      <c r="IA5" s="56">
        <f t="shared" si="21"/>
        <v>2.6506849315068495</v>
      </c>
      <c r="IB5" s="56">
        <f t="shared" si="21"/>
        <v>2.4178082191780823</v>
      </c>
      <c r="IC5" s="56">
        <f t="shared" ref="IC5:IJ5" si="22">SUM(IC11:IC104)/73</f>
        <v>2.4424657534246577</v>
      </c>
      <c r="ID5" s="56">
        <f t="shared" si="22"/>
        <v>2.6452054794520548</v>
      </c>
      <c r="IE5" s="56">
        <f t="shared" si="22"/>
        <v>2.6506849315068495</v>
      </c>
      <c r="IF5" s="56">
        <f t="shared" si="22"/>
        <v>2.3424657534246576</v>
      </c>
      <c r="IG5" s="56">
        <f t="shared" si="22"/>
        <v>2.9726027397260273</v>
      </c>
      <c r="IH5" s="56">
        <f t="shared" si="22"/>
        <v>2.904109589041096</v>
      </c>
      <c r="II5" s="56">
        <f t="shared" si="22"/>
        <v>2.1684931506849319</v>
      </c>
      <c r="IJ5" s="56">
        <f t="shared" si="22"/>
        <v>2.952054794520548</v>
      </c>
      <c r="IK5" s="56">
        <f>SUM(IK11:IK104)/73</f>
        <v>3.2876712328767121</v>
      </c>
      <c r="IL5" s="56">
        <f t="shared" ref="IL5:IQ5" si="23">SUM(IL11:IL104)/73</f>
        <v>2.2534246575342465</v>
      </c>
      <c r="IM5" s="56">
        <f t="shared" si="23"/>
        <v>2.1849315068493151</v>
      </c>
      <c r="IN5" s="56">
        <f t="shared" si="23"/>
        <v>3.0890410958904111</v>
      </c>
      <c r="IO5" s="56">
        <f t="shared" si="23"/>
        <v>2.3698630136986303</v>
      </c>
      <c r="IP5" s="56">
        <f t="shared" si="23"/>
        <v>1.9246575342465753</v>
      </c>
      <c r="IQ5" s="56">
        <f t="shared" si="23"/>
        <v>1.7465753424657535</v>
      </c>
      <c r="IR5" s="56">
        <f t="shared" ref="IR5:JH5" si="24">SUM(IR11:IR104)/73</f>
        <v>2.4452054794520546</v>
      </c>
      <c r="IS5" s="56">
        <f t="shared" si="24"/>
        <v>1.6575342465753424</v>
      </c>
      <c r="IT5" s="56">
        <f t="shared" si="24"/>
        <v>2.4178082191780823</v>
      </c>
      <c r="IU5" s="56">
        <f t="shared" si="24"/>
        <v>1.7397260273972603</v>
      </c>
      <c r="IV5" s="56">
        <f t="shared" si="24"/>
        <v>1.7328767123287672</v>
      </c>
      <c r="IW5" s="56">
        <f t="shared" si="24"/>
        <v>1.9109589041095891</v>
      </c>
      <c r="IX5" s="56">
        <f t="shared" si="24"/>
        <v>1.6301369863013699</v>
      </c>
      <c r="IY5" s="56">
        <f t="shared" si="24"/>
        <v>1.726027397260274</v>
      </c>
      <c r="IZ5" s="56">
        <f t="shared" si="24"/>
        <v>2.1917808219178081</v>
      </c>
      <c r="JA5" s="56">
        <f t="shared" si="24"/>
        <v>2.5547945205479454</v>
      </c>
      <c r="JB5" s="56">
        <f t="shared" si="24"/>
        <v>2.7876712328767121</v>
      </c>
      <c r="JC5" s="56">
        <f t="shared" si="24"/>
        <v>2.2465753424657535</v>
      </c>
      <c r="JD5" s="56">
        <f t="shared" si="24"/>
        <v>2.5410958904109591</v>
      </c>
      <c r="JE5" s="56">
        <f t="shared" si="24"/>
        <v>2.0821917808219177</v>
      </c>
      <c r="JF5" s="56">
        <f t="shared" si="24"/>
        <v>2.0684931506849313</v>
      </c>
      <c r="JG5" s="56">
        <f t="shared" si="24"/>
        <v>2.1369863013698631</v>
      </c>
      <c r="JH5" s="56">
        <f t="shared" si="24"/>
        <v>1.8835616438356164</v>
      </c>
      <c r="JI5" s="56">
        <f t="shared" ref="JI5:JJ5" si="25">SUM(JI11:JI104)/73</f>
        <v>1.9383561643835616</v>
      </c>
      <c r="JJ5" s="56">
        <f t="shared" si="25"/>
        <v>2.1849315068493151</v>
      </c>
      <c r="JK5" s="145">
        <f>JJ5-JI5</f>
        <v>0.24657534246575352</v>
      </c>
    </row>
    <row r="6" spans="1:274" s="56" customFormat="1" ht="40.5">
      <c r="A6" s="50"/>
      <c r="JK6" s="146" t="s">
        <v>619</v>
      </c>
      <c r="JL6" s="153" t="s">
        <v>1158</v>
      </c>
      <c r="JM6" s="147" t="s">
        <v>616</v>
      </c>
      <c r="JN6" s="148" t="s">
        <v>1159</v>
      </c>
    </row>
    <row r="7" spans="1:274" s="164" customFormat="1" ht="13.5">
      <c r="A7" s="336" t="s">
        <v>620</v>
      </c>
      <c r="JK7" s="343"/>
      <c r="JL7" s="344"/>
      <c r="JM7" s="163"/>
    </row>
    <row r="8" spans="1:274"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32">
        <v>1.5</v>
      </c>
      <c r="JE8" s="332">
        <v>1.5</v>
      </c>
      <c r="JF8" s="332">
        <v>1.5</v>
      </c>
      <c r="JG8" s="332">
        <v>1.5</v>
      </c>
      <c r="JH8" s="332">
        <v>1.5</v>
      </c>
      <c r="JI8" s="332">
        <v>1.5</v>
      </c>
      <c r="JJ8" s="332">
        <v>1.5</v>
      </c>
      <c r="JK8" s="312">
        <f>SUM(JJ8:JJ9)/2</f>
        <v>1.5</v>
      </c>
    </row>
    <row r="9" spans="1:274"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330"/>
      <c r="JL9" s="331"/>
      <c r="JM9" s="331"/>
    </row>
    <row r="10" spans="1:274" s="11" customFormat="1" ht="13.5">
      <c r="A10" s="60"/>
      <c r="IR10" s="351"/>
      <c r="JK10" s="150"/>
      <c r="JL10" s="157"/>
      <c r="JM10" s="157"/>
    </row>
    <row r="11" spans="1:274" s="59" customFormat="1" ht="13.5">
      <c r="A11" s="58" t="s">
        <v>21</v>
      </c>
      <c r="IR11" s="352"/>
      <c r="JK11" s="150"/>
      <c r="JL11" s="155"/>
      <c r="JM11" s="165"/>
    </row>
    <row r="12" spans="1:274"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f>AVERAGE(CongestionIndex!$C$113:$D$113)</f>
        <v>3</v>
      </c>
      <c r="JK12" s="149"/>
      <c r="JL12" s="156"/>
      <c r="JM12" s="152"/>
    </row>
    <row r="13" spans="1:274"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f>AVERAGE(CongestionIndex!$C$114:$D$114)</f>
        <v>2.5</v>
      </c>
      <c r="JK13" s="328"/>
      <c r="JL13" s="329"/>
      <c r="JM13" s="161"/>
    </row>
    <row r="14" spans="1:274"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v>5</v>
      </c>
      <c r="JD14" s="312">
        <v>7.5</v>
      </c>
      <c r="JE14" s="312">
        <v>7.5</v>
      </c>
      <c r="JF14" s="312">
        <v>7.5</v>
      </c>
      <c r="JG14" s="312">
        <v>7.5</v>
      </c>
      <c r="JH14" s="312">
        <v>7.5</v>
      </c>
      <c r="JI14" s="312">
        <v>7.5</v>
      </c>
      <c r="JJ14" s="312">
        <f>AVERAGE(CongestionIndex!$C$115:$D$115)</f>
        <v>7.5</v>
      </c>
      <c r="JK14" s="312">
        <f>SUM(JJ12:JJ26)/15</f>
        <v>3.7333333333333334</v>
      </c>
      <c r="JL14" s="312">
        <f>SUM(JI12:JI26)/15</f>
        <v>3.8</v>
      </c>
      <c r="JM14" s="312">
        <f>JK14-JL14</f>
        <v>-6.666666666666643E-2</v>
      </c>
    </row>
    <row r="15" spans="1:274"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f>AVERAGE(CongestionIndex!$C$116:$D$116)</f>
        <v>4.5</v>
      </c>
      <c r="JK15" s="330"/>
      <c r="JL15" s="331"/>
      <c r="JM15" s="331"/>
    </row>
    <row r="16" spans="1:274"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f>AVERAGE(CongestionIndex!$C$117:$D$117)</f>
        <v>1.5</v>
      </c>
      <c r="JK16" s="149"/>
      <c r="JL16" s="156"/>
      <c r="JM16" s="162"/>
    </row>
    <row r="17" spans="1:273"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f>AVERAGE(CongestionIndex!$C$118:$D$118)</f>
        <v>2.5</v>
      </c>
      <c r="JK17" s="149"/>
      <c r="JL17" s="156"/>
      <c r="JM17" s="152"/>
    </row>
    <row r="18" spans="1:273"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f>AVERAGE(CongestionIndex!$C$119:$D$119)</f>
        <v>7</v>
      </c>
      <c r="JK18" s="149"/>
      <c r="JL18" s="156"/>
      <c r="JM18" s="152"/>
    </row>
    <row r="19" spans="1:273"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f>AVERAGE(CongestionIndex!$C$120:$D$120)</f>
        <v>7.5</v>
      </c>
      <c r="JK19" s="149"/>
      <c r="JL19" s="156"/>
      <c r="JM19" s="152"/>
    </row>
    <row r="20" spans="1:273"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f>AVERAGE(CongestionIndex!$C$121:$D$121)</f>
        <v>3</v>
      </c>
      <c r="JK20" s="149"/>
      <c r="JL20" s="156"/>
      <c r="JM20" s="152"/>
    </row>
    <row r="21" spans="1:273"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f>AVERAGE(CongestionIndex!$C$122:$D$122)</f>
        <v>2</v>
      </c>
      <c r="JK21" s="149"/>
      <c r="JL21" s="156"/>
      <c r="JM21" s="152"/>
    </row>
    <row r="22" spans="1:273"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f>AVERAGE(CongestionIndex!$C$123:$D$123)</f>
        <v>3</v>
      </c>
      <c r="JK22" s="149"/>
      <c r="JL22" s="156"/>
      <c r="JM22" s="152"/>
    </row>
    <row r="23" spans="1:273"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f>AVERAGE(CongestionIndex!$C$124:$D$124)</f>
        <v>5</v>
      </c>
      <c r="JK23" s="149"/>
      <c r="JL23" s="156"/>
      <c r="JM23" s="152"/>
    </row>
    <row r="24" spans="1:273"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f>AVERAGE(CongestionIndex!$C$125:$D$125)</f>
        <v>3.5</v>
      </c>
      <c r="JK24" s="149"/>
      <c r="JL24" s="156"/>
      <c r="JM24" s="152"/>
    </row>
    <row r="25" spans="1:273"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f>AVERAGE(CongestionIndex!$C$126:$D$126)</f>
        <v>3.5</v>
      </c>
      <c r="JK25" s="149"/>
      <c r="JL25" s="156"/>
      <c r="JM25" s="158"/>
    </row>
    <row r="26" spans="1:273"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f>AVERAGE(CongestionIndex!$C$127:$D$127)</f>
        <v>0</v>
      </c>
      <c r="JK26" s="149"/>
      <c r="JL26" s="156"/>
      <c r="JM26" s="158"/>
    </row>
    <row r="27" spans="1:273"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K27" s="151"/>
      <c r="JL27" s="157"/>
      <c r="JM27" s="159"/>
    </row>
    <row r="28" spans="1:273" s="11" customFormat="1" ht="13.5">
      <c r="A28" s="58" t="s">
        <v>55</v>
      </c>
      <c r="IR28" s="351"/>
      <c r="JK28" s="150"/>
      <c r="JL28" s="157"/>
      <c r="JM28" s="159"/>
    </row>
    <row r="29" spans="1:273"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f>AVERAGE(CongestionIndex!$C$131:$D$131)</f>
        <v>0.5</v>
      </c>
      <c r="JK29" s="149"/>
      <c r="JL29" s="156"/>
      <c r="JM29" s="158"/>
    </row>
    <row r="30" spans="1:273"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f>AVERAGE(CongestionIndex!$C$132:$D$132)</f>
        <v>2</v>
      </c>
      <c r="JK30" s="328"/>
      <c r="JL30" s="329"/>
      <c r="JM30" s="334"/>
    </row>
    <row r="31" spans="1:273"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v>2.5</v>
      </c>
      <c r="JD31" s="312">
        <v>2.5</v>
      </c>
      <c r="JE31" s="312">
        <v>1</v>
      </c>
      <c r="JF31" s="312">
        <v>0</v>
      </c>
      <c r="JG31" s="312">
        <v>1</v>
      </c>
      <c r="JH31" s="312">
        <v>1.5</v>
      </c>
      <c r="JI31" s="312">
        <v>0.5</v>
      </c>
      <c r="JJ31" s="312">
        <f>AVERAGE(CongestionIndex!$C$133:$D$133)</f>
        <v>2</v>
      </c>
      <c r="JK31" s="312">
        <f>SUM(JJ29:JJ55)/27</f>
        <v>2.2037037037037037</v>
      </c>
      <c r="JL31" s="312">
        <f>SUM(JI29:JI55)/27</f>
        <v>2.0925925925925926</v>
      </c>
      <c r="JM31" s="312">
        <f>JK31-JL31</f>
        <v>0.11111111111111116</v>
      </c>
    </row>
    <row r="32" spans="1:273"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f>AVERAGE(CongestionIndex!$C$134:$D$134)</f>
        <v>5</v>
      </c>
      <c r="JK32" s="330"/>
      <c r="JL32" s="331"/>
      <c r="JM32" s="335"/>
    </row>
    <row r="33" spans="1:273"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f>AVERAGE(CongestionIndex!$C$135:$D$135)</f>
        <v>8</v>
      </c>
      <c r="JK33" s="149"/>
      <c r="JL33" s="156"/>
      <c r="JM33" s="158"/>
    </row>
    <row r="34" spans="1:273"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f>AVERAGE(CongestionIndex!$C$136:$D$136)</f>
        <v>8</v>
      </c>
      <c r="JK34" s="149"/>
      <c r="JL34" s="156"/>
      <c r="JM34" s="158"/>
    </row>
    <row r="35" spans="1:273"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f>AVERAGE(CongestionIndex!$C$137:$D$137)</f>
        <v>8</v>
      </c>
      <c r="JL35" s="154"/>
      <c r="JM35" s="149"/>
    </row>
    <row r="36" spans="1:273"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f>AVERAGE(CongestionIndex!$C$138:$D$138)</f>
        <v>0</v>
      </c>
    </row>
    <row r="37" spans="1:273"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f>AVERAGE(CongestionIndex!$C$139:$D$139)</f>
        <v>0</v>
      </c>
    </row>
    <row r="38" spans="1:273"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f>AVERAGE(CongestionIndex!$C$140:$D$140)</f>
        <v>2.5</v>
      </c>
    </row>
    <row r="39" spans="1:273"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f>AVERAGE(CongestionIndex!$C$141:$D$141)</f>
        <v>2.5</v>
      </c>
    </row>
    <row r="40" spans="1:273"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f>AVERAGE(CongestionIndex!$C$142:$D$142)</f>
        <v>0.5</v>
      </c>
    </row>
    <row r="41" spans="1:273"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f>AVERAGE(CongestionIndex!$C$143:$D$143)</f>
        <v>4.5</v>
      </c>
    </row>
    <row r="42" spans="1:273"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f>AVERAGE(CongestionIndex!$C$144:$D$144)</f>
        <v>4.5</v>
      </c>
    </row>
    <row r="43" spans="1:273"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f>AVERAGE(CongestionIndex!$C$145:$D$145)</f>
        <v>1.5</v>
      </c>
    </row>
    <row r="44" spans="1:273"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f>AVERAGE(CongestionIndex!$C$146:$D$146)</f>
        <v>0</v>
      </c>
    </row>
    <row r="45" spans="1:273"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f>AVERAGE(CongestionIndex!$C$147:$D$147)</f>
        <v>0</v>
      </c>
    </row>
    <row r="46" spans="1:273"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f>AVERAGE(CongestionIndex!$C$148:$D$148)</f>
        <v>0</v>
      </c>
    </row>
    <row r="47" spans="1:273"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f>AVERAGE(CongestionIndex!$C$149:$D$149)</f>
        <v>0</v>
      </c>
    </row>
    <row r="48" spans="1:273"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f>AVERAGE(CongestionIndex!$C$150:$D$150)</f>
        <v>1.5</v>
      </c>
    </row>
    <row r="49" spans="1:273"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f>AVERAGE(CongestionIndex!$C$151:$D$151)</f>
        <v>3</v>
      </c>
    </row>
    <row r="50" spans="1:273"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f>AVERAGE(CongestionIndex!$C$152:$D$152)</f>
        <v>0</v>
      </c>
    </row>
    <row r="51" spans="1:273"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f>AVERAGE(CongestionIndex!$C$153:$D$153)</f>
        <v>0</v>
      </c>
    </row>
    <row r="52" spans="1:273"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f>AVERAGE(CongestionIndex!$C$154:$D$154)</f>
        <v>0</v>
      </c>
    </row>
    <row r="53" spans="1:273"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f>AVERAGE(CongestionIndex!$C$155:$D$155)</f>
        <v>0</v>
      </c>
    </row>
    <row r="54" spans="1:273"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f>AVERAGE(CongestionIndex!$C$156:$D$156)</f>
        <v>0</v>
      </c>
    </row>
    <row r="55" spans="1:273"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f>AVERAGE(CongestionIndex!$C$157:$D$157)</f>
        <v>5.5</v>
      </c>
    </row>
    <row r="56" spans="1:273" s="63" customFormat="1" ht="13.5">
      <c r="A56" s="60"/>
      <c r="IR56" s="356"/>
      <c r="JK56" s="62"/>
    </row>
    <row r="57" spans="1:273" s="63" customFormat="1" ht="13.5">
      <c r="A57" s="58" t="s">
        <v>106</v>
      </c>
      <c r="IR57" s="356"/>
      <c r="JK57" s="62"/>
    </row>
    <row r="58" spans="1:273"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f>AVERAGE(CongestionIndex!$C$160:$D$160)</f>
        <v>0</v>
      </c>
    </row>
    <row r="59" spans="1:273"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v>0</v>
      </c>
      <c r="JD59" s="312">
        <v>0</v>
      </c>
      <c r="JE59" s="312">
        <v>0</v>
      </c>
      <c r="JF59" s="312">
        <v>0</v>
      </c>
      <c r="JG59" s="312">
        <v>0</v>
      </c>
      <c r="JH59" s="312">
        <v>0</v>
      </c>
      <c r="JI59" s="312">
        <v>0</v>
      </c>
      <c r="JJ59" s="312">
        <f>AVERAGE(CongestionIndex!$C$161:$D$161)</f>
        <v>0</v>
      </c>
      <c r="JK59" s="312">
        <f>SUM(JJ58:JJ81)/24</f>
        <v>1.1666666666666667</v>
      </c>
      <c r="JL59" s="312">
        <f>SUM(JH58:JH81)/24</f>
        <v>0.97916666666666663</v>
      </c>
      <c r="JM59" s="312">
        <f>JK59-JL59</f>
        <v>0.18750000000000011</v>
      </c>
    </row>
    <row r="60" spans="1:273"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f>AVERAGE(CongestionIndex!$C$162:$D$162)</f>
        <v>6.5</v>
      </c>
    </row>
    <row r="61" spans="1:273"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f>AVERAGE(CongestionIndex!$C$163:$D$163)</f>
        <v>0</v>
      </c>
    </row>
    <row r="62" spans="1:273"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f>AVERAGE(CongestionIndex!$C$164:$D$164)</f>
        <v>1.5</v>
      </c>
    </row>
    <row r="63" spans="1:273"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f>AVERAGE(CongestionIndex!$C$165:$D$165)</f>
        <v>0</v>
      </c>
    </row>
    <row r="64" spans="1:273"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f>AVERAGE(CongestionIndex!$C$166:$D$166)</f>
        <v>0</v>
      </c>
    </row>
    <row r="65" spans="1:270"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f>AVERAGE(CongestionIndex!$C$167:$D$167)</f>
        <v>0</v>
      </c>
    </row>
    <row r="66" spans="1:270"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f>AVERAGE(CongestionIndex!$C$168:$D$168)</f>
        <v>2</v>
      </c>
    </row>
    <row r="67" spans="1:270"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f>AVERAGE(CongestionIndex!$C$169:$D$169)</f>
        <v>0</v>
      </c>
    </row>
    <row r="68" spans="1:270"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f>AVERAGE(CongestionIndex!$C$170:$D$170)</f>
        <v>0</v>
      </c>
    </row>
    <row r="69" spans="1:270"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f>AVERAGE(CongestionIndex!$C$171:$D$171)</f>
        <v>3</v>
      </c>
    </row>
    <row r="70" spans="1:270"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f>AVERAGE(CongestionIndex!$C$172:$D$172)</f>
        <v>0</v>
      </c>
    </row>
    <row r="71" spans="1:270"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f>AVERAGE(CongestionIndex!$C$173:$D$173)</f>
        <v>0</v>
      </c>
    </row>
    <row r="72" spans="1:270"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f>AVERAGE(CongestionIndex!$C$174:$D$174)</f>
        <v>2</v>
      </c>
    </row>
    <row r="73" spans="1:270"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f>AVERAGE(CongestionIndex!$C$175:$D$175)</f>
        <v>0.5</v>
      </c>
    </row>
    <row r="74" spans="1:270"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f>AVERAGE(CongestionIndex!$C$176:$D$176)</f>
        <v>0</v>
      </c>
    </row>
    <row r="75" spans="1:270"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f>AVERAGE(CongestionIndex!$C$177:$D$177)</f>
        <v>0</v>
      </c>
    </row>
    <row r="76" spans="1:270"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f>AVERAGE(CongestionIndex!$C$178:$D$178)</f>
        <v>0.5</v>
      </c>
    </row>
    <row r="77" spans="1:270"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f>AVERAGE(CongestionIndex!$C$179:$D$179)</f>
        <v>8</v>
      </c>
    </row>
    <row r="78" spans="1:270"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f>AVERAGE(CongestionIndex!$C$180:$D$180)</f>
        <v>0</v>
      </c>
    </row>
    <row r="79" spans="1:270"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f>AVERAGE(CongestionIndex!$C$181:$D$181)</f>
        <v>0</v>
      </c>
    </row>
    <row r="80" spans="1:270"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f>AVERAGE(CongestionIndex!$C$182:$D$182)</f>
        <v>0</v>
      </c>
    </row>
    <row r="81" spans="1:273"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f>AVERAGE(CongestionIndex!$C$183:$D$183)</f>
        <v>4</v>
      </c>
    </row>
    <row r="82" spans="1:273" s="11" customFormat="1" ht="13.5">
      <c r="A82" s="60"/>
      <c r="IR82" s="351"/>
      <c r="JK82" s="62"/>
    </row>
    <row r="83" spans="1:273" s="11" customFormat="1" ht="13.5">
      <c r="A83" s="58" t="s">
        <v>143</v>
      </c>
      <c r="IR83" s="351"/>
      <c r="JK83" s="62"/>
    </row>
    <row r="84" spans="1:273"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row>
    <row r="85" spans="1:273"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32">
        <v>0</v>
      </c>
      <c r="JE85" s="332">
        <v>0</v>
      </c>
      <c r="JF85" s="332">
        <v>0</v>
      </c>
      <c r="JG85" s="332">
        <v>0</v>
      </c>
      <c r="JH85" s="332">
        <v>0</v>
      </c>
      <c r="JI85" s="332">
        <v>0</v>
      </c>
      <c r="JJ85" s="332">
        <v>0</v>
      </c>
      <c r="JK85" s="312">
        <f>AVERAGE(JJ84:JJ85)</f>
        <v>0.25</v>
      </c>
    </row>
    <row r="86" spans="1:273" s="267" customFormat="1" ht="13.5">
      <c r="A86" s="321"/>
      <c r="JK86" s="166"/>
    </row>
    <row r="87" spans="1:273" s="66" customFormat="1" ht="15" customHeight="1">
      <c r="A87" s="58" t="s">
        <v>131</v>
      </c>
      <c r="JK87" s="67"/>
    </row>
    <row r="88" spans="1:273"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f>AVERAGE(CongestionIndex!$C$186:$D$186)</f>
        <v>2</v>
      </c>
    </row>
    <row r="89" spans="1:273"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f>AVERAGE(CongestionIndex!$C$187:$D$187)</f>
        <v>0</v>
      </c>
    </row>
    <row r="90" spans="1:273"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f>AVERAGE(CongestionIndex!$C$188:$D$188)</f>
        <v>0</v>
      </c>
    </row>
    <row r="91" spans="1:273"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f>AVERAGE(CongestionIndex!$C$189:$D$189)</f>
        <v>0</v>
      </c>
    </row>
    <row r="92" spans="1:273"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f>AVERAGE(CongestionIndex!$C$190:$D$190)</f>
        <v>0</v>
      </c>
      <c r="JK92" s="61">
        <f>SUM(JJ88:JJ99)/12</f>
        <v>1.125</v>
      </c>
      <c r="JL92" s="61">
        <f>SUM(JI88:JI99)/12</f>
        <v>0.75</v>
      </c>
      <c r="JM92" s="156">
        <f>JK92-JL92</f>
        <v>0.375</v>
      </c>
    </row>
    <row r="93" spans="1:273"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f>AVERAGE(CongestionIndex!$C$191:$D$191)</f>
        <v>1</v>
      </c>
    </row>
    <row r="94" spans="1:273"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f>AVERAGE(CongestionIndex!$C$192:$D$192)</f>
        <v>0</v>
      </c>
    </row>
    <row r="95" spans="1:273"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f>AVERAGE(CongestionIndex!$C$193:$D$193)</f>
        <v>8</v>
      </c>
    </row>
    <row r="96" spans="1:273"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f>AVERAGE(CongestionIndex!$C$194:$D$194)</f>
        <v>0</v>
      </c>
    </row>
    <row r="97" spans="1:273"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f>AVERAGE(CongestionIndex!$C$195:$D$195)</f>
        <v>2.5</v>
      </c>
    </row>
    <row r="98" spans="1:273"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f>AVERAGE(CongestionIndex!$C$196:$D$196)</f>
        <v>0</v>
      </c>
    </row>
    <row r="99" spans="1:273"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row>
    <row r="100" spans="1:273" s="69" customFormat="1" ht="14.25" customHeight="1">
      <c r="A100" s="68"/>
      <c r="AO100" s="70"/>
      <c r="AP100" s="70"/>
      <c r="AQ100" s="70"/>
      <c r="AR100" s="70"/>
      <c r="AT100" s="70"/>
      <c r="IR100" s="359"/>
      <c r="JK100" s="72"/>
    </row>
    <row r="101" spans="1:273" s="11" customFormat="1" ht="13.5">
      <c r="A101" s="58" t="s">
        <v>611</v>
      </c>
      <c r="IR101" s="351"/>
      <c r="JK101" s="62"/>
      <c r="JL101" s="78"/>
      <c r="JM101" s="78"/>
    </row>
    <row r="102" spans="1:273"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f>AVERAGE(CongestionIndex!$C$203:$D$203)</f>
        <v>0</v>
      </c>
      <c r="JK102" s="150"/>
      <c r="JL102" s="167"/>
      <c r="JM102" s="167"/>
    </row>
    <row r="103" spans="1:273">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f>AVERAGE(CongestionIndex!$C$204:$D$204)</f>
        <v>1.5</v>
      </c>
      <c r="JK103" s="149">
        <f>SUM(JJ102:JJ104)/3</f>
        <v>0.66666666666666663</v>
      </c>
      <c r="JL103" s="61">
        <f>SUM(JI102:JI104)/3</f>
        <v>0.66666666666666663</v>
      </c>
      <c r="JM103" s="156">
        <f>JK103-JL103</f>
        <v>0</v>
      </c>
    </row>
    <row r="104" spans="1:273"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f>AVERAGE(CongestionIndex!$C$205:$D$205)</f>
        <v>0.5</v>
      </c>
      <c r="JK104" s="150"/>
      <c r="JL104" s="167"/>
      <c r="JM104" s="167"/>
    </row>
    <row r="105" spans="1:273" s="11" customFormat="1" ht="13.5">
      <c r="A105" s="58"/>
      <c r="IR105" s="351"/>
      <c r="JK105" s="150"/>
      <c r="JL105" s="157"/>
      <c r="JM105" s="157"/>
    </row>
    <row r="106" spans="1:273" s="11" customFormat="1" ht="13.5">
      <c r="A106" s="58" t="s">
        <v>632</v>
      </c>
      <c r="IR106" s="351"/>
      <c r="JK106" s="150"/>
      <c r="JL106" s="157"/>
      <c r="JM106" s="157"/>
    </row>
    <row r="107" spans="1:273"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150"/>
      <c r="JL107" s="167"/>
      <c r="JM107" s="167"/>
    </row>
    <row r="108" spans="1:273">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50">
        <f>SUM(GC108+GC107)/2</f>
        <v>0</v>
      </c>
      <c r="JL108" s="168"/>
      <c r="JM108" s="168"/>
    </row>
    <row r="109" spans="1:273" s="11" customFormat="1" ht="13.5">
      <c r="A109" s="60"/>
      <c r="IR109" s="351"/>
      <c r="JK109" s="150"/>
      <c r="JL109" s="157"/>
      <c r="JM109" s="157"/>
    </row>
    <row r="110" spans="1:273" s="11" customFormat="1" ht="13.5">
      <c r="A110" s="58" t="s">
        <v>22</v>
      </c>
      <c r="IR110" s="351"/>
      <c r="JK110" s="150"/>
      <c r="JL110" s="157"/>
      <c r="JM110" s="157"/>
    </row>
    <row r="111" spans="1:273"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f>AVERAGE(CongestionIndex!$H$113:$I$113)</f>
        <v>2.5</v>
      </c>
      <c r="JK111" s="150"/>
      <c r="JL111" s="167"/>
      <c r="JM111" s="167"/>
    </row>
    <row r="112" spans="1:273">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f>AVERAGE(CongestionIndex!$H$114:$I$114)</f>
        <v>1.5</v>
      </c>
      <c r="JK112" s="150">
        <f>SUM(JJ111:JJ112)/2</f>
        <v>2</v>
      </c>
      <c r="JL112" s="61">
        <f>SUM(JI111:JI112)/2</f>
        <v>1.75</v>
      </c>
      <c r="JM112" s="156">
        <f>JK112-JL112</f>
        <v>0.25</v>
      </c>
    </row>
    <row r="113" spans="1:273" s="11" customFormat="1" ht="13.5">
      <c r="A113" s="60"/>
      <c r="II113" s="267"/>
      <c r="IR113" s="351"/>
      <c r="JK113" s="150"/>
      <c r="JL113" s="157"/>
      <c r="JM113" s="157"/>
    </row>
    <row r="114" spans="1:273" s="73" customFormat="1">
      <c r="A114" s="58" t="s">
        <v>29</v>
      </c>
      <c r="IR114" s="360"/>
      <c r="JK114" s="149"/>
      <c r="JL114" s="169"/>
      <c r="JM114" s="169"/>
    </row>
    <row r="115" spans="1:273"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f>AVERAGE(CongestionIndex!$H$117:$I$117)</f>
        <v>2</v>
      </c>
      <c r="JK115" s="149"/>
      <c r="JL115" s="156"/>
      <c r="JM115" s="156"/>
    </row>
    <row r="116" spans="1:273">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f>AVERAGE(CongestionIndex!$H$118:$I$118)</f>
        <v>2</v>
      </c>
      <c r="JK116" s="149">
        <f>SUM(JJ115:JJ129)/15</f>
        <v>1.6666666666666667</v>
      </c>
      <c r="JL116" s="156">
        <f>SUM(JI115:JI129)/15</f>
        <v>3.1</v>
      </c>
      <c r="JM116" s="156">
        <f>JK116-JL116</f>
        <v>-1.4333333333333333</v>
      </c>
    </row>
    <row r="117" spans="1:273"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f>AVERAGE(CongestionIndex!$H$119:$I$119)</f>
        <v>5</v>
      </c>
      <c r="JK117" s="150"/>
      <c r="JL117" s="167"/>
      <c r="JM117" s="167"/>
    </row>
    <row r="118" spans="1:273"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f>AVERAGE(CongestionIndex!$H$120:$I$120)</f>
        <v>8</v>
      </c>
      <c r="JK118" s="150"/>
      <c r="JL118" s="167"/>
      <c r="JM118" s="167"/>
    </row>
    <row r="119" spans="1:273"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f>AVERAGE(CongestionIndex!$H$121:$I$121)</f>
        <v>0</v>
      </c>
      <c r="JL119" s="166"/>
      <c r="JM119" s="166"/>
    </row>
    <row r="120" spans="1:273"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f>AVERAGE(CongestionIndex!$H$122:$I$122)</f>
        <v>0</v>
      </c>
    </row>
    <row r="121" spans="1:273"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f>AVERAGE(CongestionIndex!$H$123:$I$123)</f>
        <v>0</v>
      </c>
    </row>
    <row r="122" spans="1:273"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f>AVERAGE(CongestionIndex!$H$124:$I$124)</f>
        <v>0</v>
      </c>
    </row>
    <row r="123" spans="1:273"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f>AVERAGE(CongestionIndex!$H$125:$I$125)</f>
        <v>6</v>
      </c>
    </row>
    <row r="124" spans="1:273"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f>AVERAGE(CongestionIndex!$H$126:$I$126)</f>
        <v>0</v>
      </c>
    </row>
    <row r="125" spans="1:273"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f>AVERAGE(CongestionIndex!$H$127:$I$127)</f>
        <v>2</v>
      </c>
    </row>
    <row r="126" spans="1:273"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f>AVERAGE(CongestionIndex!$H$128:$I$128)</f>
        <v>0</v>
      </c>
    </row>
    <row r="127" spans="1:273"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f>AVERAGE(CongestionIndex!$H$129:$I$129)</f>
        <v>0</v>
      </c>
    </row>
    <row r="128" spans="1:273"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f>AVERAGE(CongestionIndex!$H$130:$I$130)</f>
        <v>0</v>
      </c>
    </row>
    <row r="129" spans="1:271"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f>AVERAGE(CongestionIndex!$H$131:$I$131)</f>
        <v>0</v>
      </c>
    </row>
    <row r="130" spans="1:271" s="11" customFormat="1" ht="13.5">
      <c r="A130" s="60"/>
      <c r="IG130" s="114"/>
      <c r="IH130" s="114"/>
      <c r="IR130" s="351"/>
      <c r="JK130" s="62"/>
    </row>
    <row r="131" spans="1:271" s="11" customFormat="1" ht="13.5">
      <c r="A131" s="58" t="s">
        <v>15</v>
      </c>
      <c r="IG131" s="115"/>
      <c r="IH131" s="115"/>
      <c r="IR131" s="351"/>
      <c r="JK131" s="62"/>
    </row>
    <row r="132" spans="1:271"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row>
    <row r="133" spans="1:271">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1">
        <f>SUM(JJ132:JJ135)/4</f>
        <v>0</v>
      </c>
    </row>
    <row r="134" spans="1:271"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row>
    <row r="135" spans="1:271"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row>
    <row r="136" spans="1:271" s="11" customFormat="1" ht="13.5">
      <c r="A136" s="60"/>
      <c r="IG136" s="115"/>
      <c r="IH136" s="115"/>
      <c r="IR136" s="351"/>
      <c r="JK136" s="62"/>
    </row>
    <row r="137" spans="1:271" s="11" customFormat="1" ht="13.5">
      <c r="A137" s="58" t="s">
        <v>72</v>
      </c>
      <c r="IG137" s="115"/>
      <c r="IH137" s="115"/>
      <c r="IR137" s="351"/>
      <c r="JK137" s="62"/>
    </row>
    <row r="138" spans="1:271">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1">
        <f>SUM(JJ138:JJ141)/4</f>
        <v>0.125</v>
      </c>
    </row>
    <row r="139" spans="1:271"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row>
    <row r="140" spans="1:271"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row>
    <row r="141" spans="1:271"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row>
    <row r="142" spans="1:271" s="11" customFormat="1" ht="13.5">
      <c r="A142" s="60"/>
      <c r="IG142" s="115"/>
      <c r="IH142" s="115"/>
      <c r="IR142" s="351"/>
      <c r="JK142" s="62"/>
    </row>
    <row r="143" spans="1:271" s="78" customFormat="1" ht="13.5">
      <c r="A143" s="336" t="s">
        <v>83</v>
      </c>
      <c r="IG143" s="116"/>
      <c r="IH143" s="116"/>
      <c r="IR143" s="361"/>
      <c r="JK143" s="79"/>
    </row>
    <row r="144" spans="1:271"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42">
        <v>1</v>
      </c>
      <c r="JE144" s="342">
        <v>1</v>
      </c>
      <c r="JF144" s="342">
        <v>1</v>
      </c>
      <c r="JG144" s="342">
        <v>1</v>
      </c>
      <c r="JH144" s="342">
        <v>1</v>
      </c>
      <c r="JI144" s="342">
        <v>1</v>
      </c>
      <c r="JJ144" s="342">
        <v>1</v>
      </c>
      <c r="JK144" s="312">
        <f>SUM(JJ144:JJ148)/5</f>
        <v>1</v>
      </c>
    </row>
    <row r="145" spans="1:271"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311"/>
    </row>
    <row r="146" spans="1:271"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276"/>
    </row>
    <row r="147" spans="1:271"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277"/>
    </row>
    <row r="148" spans="1:271"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276"/>
    </row>
    <row r="149" spans="1:271"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71">
      <c r="B151" s="140" t="s">
        <v>638</v>
      </c>
      <c r="C151" s="140"/>
      <c r="D151" s="81" t="s">
        <v>639</v>
      </c>
    </row>
    <row r="152" spans="1:271"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71">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71">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71">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71">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71">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71">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71">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71">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26">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26"/>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26"/>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26"/>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26"/>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26"/>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26"/>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26"/>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26"/>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26"/>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26"/>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26"/>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26"/>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26"/>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26"/>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26"/>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26"/>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26"/>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26"/>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26"/>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26"/>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26"/>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26"/>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26"/>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26"/>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26"/>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26"/>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26"/>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26"/>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26"/>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26"/>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26"/>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26"/>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26"/>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26"/>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26"/>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26"/>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26"/>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26"/>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26"/>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26"/>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26"/>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26"/>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26"/>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26"/>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26"/>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26"/>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26"/>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26"/>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26"/>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26"/>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26"/>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26"/>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26"/>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26"/>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26"/>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26"/>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26"/>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26"/>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26"/>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26"/>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26"/>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26"/>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26"/>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27">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27"/>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27"/>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27"/>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27"/>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27"/>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27"/>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27"/>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27"/>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27"/>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27"/>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27"/>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28">I382/6084*100</f>
        <v>4.2899408284023668</v>
      </c>
      <c r="K382" s="54" t="str">
        <f t="shared" si="27"/>
        <v>week 23/12</v>
      </c>
      <c r="L382" s="83">
        <v>0</v>
      </c>
      <c r="M382" s="83">
        <f t="shared" ref="M382:M413" si="29">D382/2512*100</f>
        <v>1.9506369426751591</v>
      </c>
      <c r="N382" s="83">
        <f t="shared" ref="N382:N413" si="30">E382/2124*100</f>
        <v>3.9548022598870061</v>
      </c>
      <c r="O382" s="83">
        <f t="shared" ref="O382:O413" si="31">F382/1448*100</f>
        <v>8.8397790055248606</v>
      </c>
      <c r="P382" s="83">
        <f t="shared" ref="P382:P413" si="32">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28"/>
        <v>3.9283366206443127</v>
      </c>
      <c r="K383" s="54" t="str">
        <f t="shared" si="27"/>
        <v>week 24/12</v>
      </c>
      <c r="L383" s="83">
        <f t="shared" ref="L383:L414" si="33">C383/2512*100</f>
        <v>0</v>
      </c>
      <c r="M383" s="83">
        <f t="shared" si="29"/>
        <v>1.552547770700637</v>
      </c>
      <c r="N383" s="83">
        <f t="shared" si="30"/>
        <v>4.28436911487759</v>
      </c>
      <c r="O383" s="83">
        <f t="shared" si="31"/>
        <v>7.527624309392265</v>
      </c>
      <c r="P383" s="83">
        <f t="shared" si="32"/>
        <v>3.9283366206443127</v>
      </c>
      <c r="BQ383" s="52"/>
      <c r="BR383" s="53"/>
      <c r="BS383" s="53"/>
      <c r="BT383" s="53"/>
    </row>
    <row r="384" spans="2:72">
      <c r="B384" s="54" t="s">
        <v>865</v>
      </c>
      <c r="C384" s="84">
        <v>0</v>
      </c>
      <c r="D384" s="51">
        <v>41</v>
      </c>
      <c r="E384" s="51">
        <v>98</v>
      </c>
      <c r="F384" s="51">
        <v>116</v>
      </c>
      <c r="G384" s="51">
        <v>0</v>
      </c>
      <c r="H384" s="51">
        <v>0</v>
      </c>
      <c r="I384" s="84">
        <v>255</v>
      </c>
      <c r="J384" s="83">
        <f t="shared" si="28"/>
        <v>4.1913214990138066</v>
      </c>
      <c r="K384" s="54" t="str">
        <f t="shared" si="27"/>
        <v>week 25/12</v>
      </c>
      <c r="L384" s="83">
        <f t="shared" si="33"/>
        <v>0</v>
      </c>
      <c r="M384" s="83">
        <f t="shared" si="29"/>
        <v>1.6321656050955413</v>
      </c>
      <c r="N384" s="83">
        <f t="shared" si="30"/>
        <v>4.6139359698681739</v>
      </c>
      <c r="O384" s="83">
        <f t="shared" si="31"/>
        <v>8.0110497237569067</v>
      </c>
      <c r="P384" s="83">
        <f t="shared" si="32"/>
        <v>4.1913214990138066</v>
      </c>
      <c r="BQ384" s="52"/>
      <c r="BR384" s="53"/>
      <c r="BS384" s="53"/>
      <c r="BT384" s="53"/>
    </row>
    <row r="385" spans="2:72">
      <c r="B385" s="54" t="s">
        <v>866</v>
      </c>
      <c r="C385" s="84">
        <v>0</v>
      </c>
      <c r="D385" s="51">
        <v>36</v>
      </c>
      <c r="E385" s="51">
        <v>83</v>
      </c>
      <c r="F385" s="51">
        <v>121</v>
      </c>
      <c r="G385" s="51">
        <v>0</v>
      </c>
      <c r="H385" s="51">
        <v>0</v>
      </c>
      <c r="I385" s="84">
        <v>240</v>
      </c>
      <c r="J385" s="83">
        <f t="shared" si="28"/>
        <v>3.9447731755424065</v>
      </c>
      <c r="K385" s="54" t="str">
        <f t="shared" si="27"/>
        <v>week 26/12</v>
      </c>
      <c r="L385" s="83">
        <f t="shared" si="33"/>
        <v>0</v>
      </c>
      <c r="M385" s="83">
        <f t="shared" si="29"/>
        <v>1.4331210191082804</v>
      </c>
      <c r="N385" s="83">
        <f t="shared" si="30"/>
        <v>3.9077212806026362</v>
      </c>
      <c r="O385" s="83">
        <f t="shared" si="31"/>
        <v>8.3563535911602198</v>
      </c>
      <c r="P385" s="83">
        <f t="shared" si="32"/>
        <v>3.9447731755424065</v>
      </c>
      <c r="BQ385" s="52"/>
      <c r="BR385" s="53"/>
      <c r="BS385" s="53"/>
      <c r="BT385" s="53"/>
    </row>
    <row r="386" spans="2:72">
      <c r="B386" s="54" t="s">
        <v>867</v>
      </c>
      <c r="C386" s="84">
        <v>0</v>
      </c>
      <c r="D386" s="51">
        <v>35</v>
      </c>
      <c r="E386" s="51">
        <v>69</v>
      </c>
      <c r="F386" s="51">
        <v>127</v>
      </c>
      <c r="G386" s="51">
        <v>0</v>
      </c>
      <c r="H386" s="51">
        <v>0</v>
      </c>
      <c r="I386" s="84">
        <v>231</v>
      </c>
      <c r="J386" s="83">
        <f t="shared" si="28"/>
        <v>3.7968441814595661</v>
      </c>
      <c r="K386" s="54" t="str">
        <f t="shared" si="27"/>
        <v>week 27/12</v>
      </c>
      <c r="L386" s="83">
        <f t="shared" si="33"/>
        <v>0</v>
      </c>
      <c r="M386" s="83">
        <f t="shared" si="29"/>
        <v>1.3933121019108281</v>
      </c>
      <c r="N386" s="83">
        <f t="shared" si="30"/>
        <v>3.2485875706214689</v>
      </c>
      <c r="O386" s="83">
        <f t="shared" si="31"/>
        <v>8.7707182320441994</v>
      </c>
      <c r="P386" s="83">
        <f t="shared" si="32"/>
        <v>3.7968441814595661</v>
      </c>
      <c r="BQ386" s="52"/>
      <c r="BR386" s="53"/>
      <c r="BS386" s="53"/>
      <c r="BT386" s="53"/>
    </row>
    <row r="387" spans="2:72">
      <c r="B387" s="54" t="s">
        <v>868</v>
      </c>
      <c r="C387" s="84">
        <v>0</v>
      </c>
      <c r="D387" s="51">
        <v>33</v>
      </c>
      <c r="E387" s="51">
        <v>88</v>
      </c>
      <c r="F387" s="51">
        <v>154</v>
      </c>
      <c r="G387" s="51">
        <v>0</v>
      </c>
      <c r="H387" s="51">
        <v>0</v>
      </c>
      <c r="I387" s="84">
        <v>275</v>
      </c>
      <c r="J387" s="83">
        <f t="shared" si="28"/>
        <v>4.520052596975674</v>
      </c>
      <c r="K387" s="54" t="str">
        <f t="shared" si="27"/>
        <v>week 28/12</v>
      </c>
      <c r="L387" s="83">
        <f t="shared" si="33"/>
        <v>0</v>
      </c>
      <c r="M387" s="83">
        <f t="shared" si="29"/>
        <v>1.3136942675159236</v>
      </c>
      <c r="N387" s="83">
        <f t="shared" si="30"/>
        <v>4.1431261770244827</v>
      </c>
      <c r="O387" s="83">
        <f t="shared" si="31"/>
        <v>10.6353591160221</v>
      </c>
      <c r="P387" s="83">
        <f t="shared" si="32"/>
        <v>4.520052596975674</v>
      </c>
      <c r="BQ387" s="52"/>
      <c r="BR387" s="53"/>
      <c r="BS387" s="53"/>
      <c r="BT387" s="53"/>
    </row>
    <row r="388" spans="2:72">
      <c r="B388" s="54" t="s">
        <v>869</v>
      </c>
      <c r="C388" s="84">
        <v>0</v>
      </c>
      <c r="D388" s="51">
        <v>45</v>
      </c>
      <c r="E388" s="51">
        <v>56</v>
      </c>
      <c r="F388" s="51">
        <v>142</v>
      </c>
      <c r="G388" s="51">
        <v>0</v>
      </c>
      <c r="H388" s="51">
        <v>0</v>
      </c>
      <c r="I388" s="84">
        <v>243</v>
      </c>
      <c r="J388" s="83">
        <f t="shared" si="28"/>
        <v>3.9940828402366866</v>
      </c>
      <c r="K388" s="54" t="str">
        <f t="shared" si="27"/>
        <v>week 29/12</v>
      </c>
      <c r="L388" s="83">
        <f t="shared" si="33"/>
        <v>0</v>
      </c>
      <c r="M388" s="83">
        <f t="shared" si="29"/>
        <v>1.7914012738853502</v>
      </c>
      <c r="N388" s="83">
        <f t="shared" si="30"/>
        <v>2.6365348399246704</v>
      </c>
      <c r="O388" s="83">
        <f t="shared" si="31"/>
        <v>9.806629834254144</v>
      </c>
      <c r="P388" s="83">
        <f t="shared" si="32"/>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28"/>
        <v>4.6351084812623276</v>
      </c>
      <c r="K389" s="54" t="str">
        <f t="shared" si="27"/>
        <v>week 30/12</v>
      </c>
      <c r="L389" s="83">
        <f t="shared" si="33"/>
        <v>0</v>
      </c>
      <c r="M389" s="83">
        <f t="shared" si="29"/>
        <v>1.6321656050955413</v>
      </c>
      <c r="N389" s="83">
        <f t="shared" si="30"/>
        <v>3.9077212806026362</v>
      </c>
      <c r="O389" s="83">
        <f t="shared" si="31"/>
        <v>10.911602209944752</v>
      </c>
      <c r="P389" s="83">
        <f t="shared" si="32"/>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44</v>
      </c>
      <c r="E390" s="84">
        <f>Brazil!E364+China!E478+'South Africa'!E268+Australia!E466+Indonesia!E306+India!E236</f>
        <v>63</v>
      </c>
      <c r="F390" s="84">
        <f>Brazil!F364+China!F478+'South Africa'!F268+Australia!F466+Indonesia!F306+India!F236</f>
        <v>157</v>
      </c>
      <c r="G390" s="84">
        <f>Brazil!G364+Australia!G466</f>
        <v>0</v>
      </c>
      <c r="H390" s="84">
        <f>Brazil!H364+Australia!H466</f>
        <v>0</v>
      </c>
      <c r="I390" s="84">
        <f>Brazil!I364+China!G478+'South Africa'!G268+Australia!I466+Indonesia!G306+India!G236</f>
        <v>264</v>
      </c>
      <c r="J390" s="83">
        <f t="shared" si="28"/>
        <v>4.3392504930966469</v>
      </c>
      <c r="K390" s="54" t="str">
        <f t="shared" si="27"/>
        <v>week 31/12</v>
      </c>
      <c r="L390" s="83">
        <f t="shared" si="33"/>
        <v>0</v>
      </c>
      <c r="M390" s="83">
        <f t="shared" si="29"/>
        <v>1.7515923566878981</v>
      </c>
      <c r="N390" s="83">
        <f t="shared" si="30"/>
        <v>2.9661016949152543</v>
      </c>
      <c r="O390" s="83">
        <f t="shared" si="31"/>
        <v>10.842541436464089</v>
      </c>
      <c r="P390" s="83">
        <f t="shared" si="32"/>
        <v>4.3392504930966469</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28"/>
        <v>5.3254437869822491</v>
      </c>
      <c r="K391" s="54" t="str">
        <f t="shared" si="27"/>
        <v>week 32/12</v>
      </c>
      <c r="L391" s="83">
        <f t="shared" si="33"/>
        <v>0</v>
      </c>
      <c r="M391" s="83">
        <f t="shared" si="29"/>
        <v>2.1098726114649682</v>
      </c>
      <c r="N391" s="83">
        <f t="shared" si="30"/>
        <v>3.71939736346516</v>
      </c>
      <c r="O391" s="83">
        <f t="shared" si="31"/>
        <v>13.259668508287293</v>
      </c>
      <c r="P391" s="83">
        <f t="shared" si="32"/>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28"/>
        <v>4.8980933596318215</v>
      </c>
      <c r="K392" s="54" t="str">
        <f t="shared" si="27"/>
        <v>week 33/12</v>
      </c>
      <c r="L392" s="83">
        <f t="shared" si="33"/>
        <v>0</v>
      </c>
      <c r="M392" s="83">
        <f t="shared" si="29"/>
        <v>1.8710191082802548</v>
      </c>
      <c r="N392" s="83">
        <f t="shared" si="30"/>
        <v>4.6610169491525424</v>
      </c>
      <c r="O392" s="83">
        <f t="shared" si="31"/>
        <v>10.497237569060774</v>
      </c>
      <c r="P392" s="83">
        <f t="shared" si="32"/>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28"/>
        <v>5.1610782380013145</v>
      </c>
      <c r="K393" s="54" t="str">
        <f t="shared" si="27"/>
        <v>week 34/12</v>
      </c>
      <c r="L393" s="83">
        <f t="shared" si="33"/>
        <v>0</v>
      </c>
      <c r="M393" s="83">
        <f t="shared" si="29"/>
        <v>2.8264331210191083</v>
      </c>
      <c r="N393" s="83">
        <f t="shared" si="30"/>
        <v>4.4726930320150657</v>
      </c>
      <c r="O393" s="83">
        <f t="shared" si="31"/>
        <v>10.220994475138122</v>
      </c>
      <c r="P393" s="83">
        <f t="shared" si="32"/>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28"/>
        <v>3.6653517422748196</v>
      </c>
      <c r="K394" s="54" t="str">
        <f t="shared" si="27"/>
        <v>week 35/12</v>
      </c>
      <c r="L394" s="83">
        <f t="shared" si="33"/>
        <v>0</v>
      </c>
      <c r="M394" s="83">
        <f t="shared" si="29"/>
        <v>1.3535031847133758</v>
      </c>
      <c r="N394" s="83">
        <f t="shared" si="30"/>
        <v>3.3427495291902072</v>
      </c>
      <c r="O394" s="83">
        <f t="shared" si="31"/>
        <v>8.1491712707182327</v>
      </c>
      <c r="P394" s="83">
        <f t="shared" si="32"/>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28"/>
        <v>3.9612097304404998</v>
      </c>
      <c r="K395" s="54" t="str">
        <f t="shared" si="27"/>
        <v>week 36/12</v>
      </c>
      <c r="L395" s="83">
        <f t="shared" si="33"/>
        <v>0</v>
      </c>
      <c r="M395" s="83">
        <f t="shared" si="29"/>
        <v>1.4331210191082804</v>
      </c>
      <c r="N395" s="83">
        <f t="shared" si="30"/>
        <v>3.3898305084745761</v>
      </c>
      <c r="O395" s="83">
        <f t="shared" si="31"/>
        <v>9.1850828729281773</v>
      </c>
      <c r="P395" s="83">
        <f t="shared" si="32"/>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28"/>
        <v>3.8461538461538463</v>
      </c>
      <c r="K396" s="54" t="str">
        <f t="shared" si="27"/>
        <v>week 37/12</v>
      </c>
      <c r="L396" s="83">
        <f t="shared" si="33"/>
        <v>0</v>
      </c>
      <c r="M396" s="83">
        <f t="shared" si="29"/>
        <v>1.6719745222929936</v>
      </c>
      <c r="N396" s="83">
        <f t="shared" si="30"/>
        <v>3.6723163841807911</v>
      </c>
      <c r="O396" s="83">
        <f t="shared" si="31"/>
        <v>7.872928176795579</v>
      </c>
      <c r="P396" s="83">
        <f t="shared" si="32"/>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28"/>
        <v>4.3228139381985535</v>
      </c>
      <c r="K397" s="54" t="str">
        <f t="shared" si="27"/>
        <v>week 38/12</v>
      </c>
      <c r="L397" s="83">
        <f t="shared" si="33"/>
        <v>0</v>
      </c>
      <c r="M397" s="83">
        <f t="shared" si="29"/>
        <v>2.0302547770700636</v>
      </c>
      <c r="N397" s="83">
        <f t="shared" si="30"/>
        <v>4.1902071563088512</v>
      </c>
      <c r="O397" s="83">
        <f t="shared" si="31"/>
        <v>8.4944751381215475</v>
      </c>
      <c r="P397" s="83">
        <f t="shared" si="32"/>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28"/>
        <v>4.1913214990138066</v>
      </c>
      <c r="K398" s="54" t="str">
        <f t="shared" si="27"/>
        <v>week 39/12</v>
      </c>
      <c r="L398" s="83">
        <f t="shared" si="33"/>
        <v>0</v>
      </c>
      <c r="M398" s="83">
        <f t="shared" si="29"/>
        <v>1.8710191082802548</v>
      </c>
      <c r="N398" s="83">
        <f t="shared" si="30"/>
        <v>3.9548022598870061</v>
      </c>
      <c r="O398" s="83">
        <f t="shared" si="31"/>
        <v>8.5635359116022105</v>
      </c>
      <c r="P398" s="83">
        <f t="shared" si="32"/>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28"/>
        <v>4.0927021696252464</v>
      </c>
      <c r="K399" s="54" t="str">
        <f t="shared" si="27"/>
        <v>week 40/12</v>
      </c>
      <c r="L399" s="83">
        <f t="shared" si="33"/>
        <v>0</v>
      </c>
      <c r="M399" s="83">
        <f t="shared" si="29"/>
        <v>1.4331210191082804</v>
      </c>
      <c r="N399" s="83">
        <f t="shared" si="30"/>
        <v>3.154425612052731</v>
      </c>
      <c r="O399" s="83">
        <f t="shared" si="31"/>
        <v>10.082872928176796</v>
      </c>
      <c r="P399" s="83">
        <f t="shared" si="32"/>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28"/>
        <v>4.1584483892176198</v>
      </c>
      <c r="K400" s="54" t="str">
        <f t="shared" si="27"/>
        <v>week 41/12</v>
      </c>
      <c r="L400" s="83">
        <f t="shared" si="33"/>
        <v>0</v>
      </c>
      <c r="M400" s="83">
        <f t="shared" si="29"/>
        <v>1.8710191082802548</v>
      </c>
      <c r="N400" s="83">
        <f t="shared" si="30"/>
        <v>3.1073446327683616</v>
      </c>
      <c r="O400" s="83">
        <f t="shared" si="31"/>
        <v>9.6685082872928181</v>
      </c>
      <c r="P400" s="83">
        <f t="shared" si="32"/>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28"/>
        <v>3.7968441814595661</v>
      </c>
      <c r="K401" s="54" t="str">
        <f t="shared" si="27"/>
        <v>week 42/12</v>
      </c>
      <c r="L401" s="83">
        <f t="shared" si="33"/>
        <v>0</v>
      </c>
      <c r="M401" s="83">
        <f t="shared" si="29"/>
        <v>1.552547770700637</v>
      </c>
      <c r="N401" s="83">
        <f t="shared" si="30"/>
        <v>2.4011299435028248</v>
      </c>
      <c r="O401" s="83">
        <f t="shared" si="31"/>
        <v>9.7375690607734811</v>
      </c>
      <c r="P401" s="83">
        <f t="shared" si="32"/>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28"/>
        <v>3.9283366206443127</v>
      </c>
      <c r="K402" s="54" t="str">
        <f t="shared" si="27"/>
        <v>week 43/12</v>
      </c>
      <c r="L402" s="83">
        <f t="shared" si="33"/>
        <v>0</v>
      </c>
      <c r="M402" s="83">
        <f t="shared" si="29"/>
        <v>2.1894904458598723</v>
      </c>
      <c r="N402" s="83">
        <f t="shared" si="30"/>
        <v>2.8248587570621471</v>
      </c>
      <c r="O402" s="83">
        <f t="shared" si="31"/>
        <v>8.5635359116022105</v>
      </c>
      <c r="P402" s="83">
        <f t="shared" si="32"/>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28"/>
        <v>4.7501643655489811</v>
      </c>
      <c r="K403" s="54" t="str">
        <f t="shared" si="27"/>
        <v>week 44/12</v>
      </c>
      <c r="L403" s="83">
        <f t="shared" si="33"/>
        <v>0</v>
      </c>
      <c r="M403" s="83">
        <f t="shared" si="29"/>
        <v>1.7117834394904459</v>
      </c>
      <c r="N403" s="83">
        <f t="shared" si="30"/>
        <v>3.4369114877589451</v>
      </c>
      <c r="O403" s="83">
        <f t="shared" si="31"/>
        <v>11.947513812154696</v>
      </c>
      <c r="P403" s="83">
        <f t="shared" si="32"/>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28"/>
        <v>4.3228139381985535</v>
      </c>
      <c r="K404" s="54" t="str">
        <f t="shared" si="27"/>
        <v>week 45/12</v>
      </c>
      <c r="L404" s="83">
        <f t="shared" si="33"/>
        <v>0</v>
      </c>
      <c r="M404" s="83">
        <f t="shared" si="29"/>
        <v>1.1544585987261147</v>
      </c>
      <c r="N404" s="83">
        <f t="shared" si="30"/>
        <v>3.8135593220338984</v>
      </c>
      <c r="O404" s="83">
        <f t="shared" si="31"/>
        <v>10.566298342541437</v>
      </c>
      <c r="P404" s="83">
        <f t="shared" si="32"/>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28"/>
        <v>4.9309664694280082</v>
      </c>
      <c r="K405" s="54" t="str">
        <f t="shared" si="27"/>
        <v>week 46/12</v>
      </c>
      <c r="L405" s="83">
        <f t="shared" si="33"/>
        <v>0</v>
      </c>
      <c r="M405" s="83">
        <f t="shared" si="29"/>
        <v>1.3136942675159236</v>
      </c>
      <c r="N405" s="83">
        <f t="shared" si="30"/>
        <v>4.4256120527306964</v>
      </c>
      <c r="O405" s="83">
        <f t="shared" si="31"/>
        <v>11.947513812154696</v>
      </c>
      <c r="P405" s="83">
        <f t="shared" si="32"/>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37</v>
      </c>
      <c r="E406" s="84">
        <f>Brazil!E380+China!E494+'South Africa'!E284+Australia!E482+Indonesia!E322+India!E252</f>
        <v>89</v>
      </c>
      <c r="F406" s="84">
        <f>Brazil!F380+China!F494+'South Africa'!F284+Australia!F482+Indonesia!F322+India!F252</f>
        <v>157</v>
      </c>
      <c r="G406" s="84">
        <f>Brazil!G380+Australia!G482</f>
        <v>0</v>
      </c>
      <c r="H406" s="84">
        <f>Brazil!H380+Australia!H482</f>
        <v>0</v>
      </c>
      <c r="I406" s="84">
        <f>Brazil!I380+China!G494+'South Africa'!G284+Australia!I482+Indonesia!G322+India!G252</f>
        <v>283</v>
      </c>
      <c r="J406" s="83">
        <f t="shared" si="28"/>
        <v>4.6515450361604209</v>
      </c>
      <c r="K406" s="54" t="str">
        <f t="shared" si="27"/>
        <v>week 47/12</v>
      </c>
      <c r="L406" s="83">
        <f t="shared" si="33"/>
        <v>0</v>
      </c>
      <c r="M406" s="83">
        <f t="shared" si="29"/>
        <v>1.4729299363057324</v>
      </c>
      <c r="N406" s="83">
        <f t="shared" si="30"/>
        <v>4.1902071563088512</v>
      </c>
      <c r="O406" s="83">
        <f t="shared" si="31"/>
        <v>10.842541436464089</v>
      </c>
      <c r="P406" s="83">
        <f t="shared" si="32"/>
        <v>4.6515450361604209</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28"/>
        <v>5.2761341222879681</v>
      </c>
      <c r="K407" s="54" t="str">
        <f t="shared" si="27"/>
        <v>week 48/12</v>
      </c>
      <c r="L407" s="83">
        <f t="shared" si="33"/>
        <v>0</v>
      </c>
      <c r="M407" s="83">
        <f t="shared" si="29"/>
        <v>1.6719745222929936</v>
      </c>
      <c r="N407" s="83">
        <f t="shared" si="30"/>
        <v>5.743879472693032</v>
      </c>
      <c r="O407" s="83">
        <f t="shared" si="31"/>
        <v>10.842541436464089</v>
      </c>
      <c r="P407" s="83">
        <f t="shared" si="32"/>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28"/>
        <v>4.9638395792241949</v>
      </c>
      <c r="K408" s="54" t="str">
        <f t="shared" si="27"/>
        <v>week 49/12</v>
      </c>
      <c r="L408" s="83">
        <f t="shared" si="33"/>
        <v>0</v>
      </c>
      <c r="M408" s="83">
        <f t="shared" si="29"/>
        <v>1.5127388535031847</v>
      </c>
      <c r="N408" s="83">
        <f t="shared" si="30"/>
        <v>4.6610169491525424</v>
      </c>
      <c r="O408" s="83">
        <f t="shared" si="31"/>
        <v>11.395027624309392</v>
      </c>
      <c r="P408" s="83">
        <f t="shared" si="32"/>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28"/>
        <v>5.8349769888231426</v>
      </c>
      <c r="K409" s="54" t="str">
        <f t="shared" si="27"/>
        <v>week 50/12</v>
      </c>
      <c r="L409" s="83">
        <f t="shared" si="33"/>
        <v>0</v>
      </c>
      <c r="M409" s="83">
        <f t="shared" si="29"/>
        <v>1.3933121019108281</v>
      </c>
      <c r="N409" s="83">
        <f t="shared" si="30"/>
        <v>6.4500941619585683</v>
      </c>
      <c r="O409" s="83">
        <f t="shared" si="31"/>
        <v>12.638121546961326</v>
      </c>
      <c r="P409" s="83">
        <f t="shared" si="32"/>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28"/>
        <v>5.4898093359631819</v>
      </c>
      <c r="K410" s="54" t="str">
        <f t="shared" si="27"/>
        <v>week 51/12</v>
      </c>
      <c r="L410" s="83">
        <f t="shared" si="33"/>
        <v>0</v>
      </c>
      <c r="M410" s="83">
        <f t="shared" si="29"/>
        <v>2.1098726114649682</v>
      </c>
      <c r="N410" s="83">
        <f t="shared" si="30"/>
        <v>4.8022598870056497</v>
      </c>
      <c r="O410" s="83">
        <f t="shared" si="31"/>
        <v>12.361878453038674</v>
      </c>
      <c r="P410" s="83">
        <f t="shared" si="32"/>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28"/>
        <v>5.1610782380013145</v>
      </c>
      <c r="K411" s="54" t="str">
        <f t="shared" si="27"/>
        <v>week 52/12</v>
      </c>
      <c r="L411" s="83">
        <f t="shared" si="33"/>
        <v>0</v>
      </c>
      <c r="M411" s="83">
        <f t="shared" si="29"/>
        <v>1.6321656050955413</v>
      </c>
      <c r="N411" s="83">
        <f t="shared" si="30"/>
        <v>5.0376647834274948</v>
      </c>
      <c r="O411" s="83">
        <f t="shared" si="31"/>
        <v>11.464088397790055</v>
      </c>
      <c r="P411" s="83">
        <f t="shared" si="32"/>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28"/>
        <v>5.5719921104536487</v>
      </c>
      <c r="K412" s="54" t="str">
        <f t="shared" si="27"/>
        <v>week 01/13</v>
      </c>
      <c r="L412" s="83">
        <f t="shared" si="33"/>
        <v>0</v>
      </c>
      <c r="M412" s="83">
        <f t="shared" si="29"/>
        <v>1.1146496815286624</v>
      </c>
      <c r="N412" s="83">
        <f t="shared" si="30"/>
        <v>6.0734463276836159</v>
      </c>
      <c r="O412" s="83">
        <f t="shared" si="31"/>
        <v>12.569060773480665</v>
      </c>
      <c r="P412" s="83">
        <f t="shared" si="32"/>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28"/>
        <v>4.9802761341222874</v>
      </c>
      <c r="K413" s="54" t="str">
        <f t="shared" si="27"/>
        <v>week 02/13</v>
      </c>
      <c r="L413" s="83">
        <f t="shared" si="33"/>
        <v>0</v>
      </c>
      <c r="M413" s="83">
        <f t="shared" si="29"/>
        <v>1.910828025477707</v>
      </c>
      <c r="N413" s="83">
        <f t="shared" si="30"/>
        <v>4.6610169491525424</v>
      </c>
      <c r="O413" s="83">
        <f t="shared" si="31"/>
        <v>10.773480662983426</v>
      </c>
      <c r="P413" s="83">
        <f t="shared" si="32"/>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34">I414/6084*100</f>
        <v>5.3254437869822491</v>
      </c>
      <c r="K414" s="54" t="str">
        <f t="shared" si="27"/>
        <v>week 03/13</v>
      </c>
      <c r="L414" s="83">
        <f t="shared" si="33"/>
        <v>0</v>
      </c>
      <c r="M414" s="83">
        <f t="shared" ref="M414:M437" si="35">D414/2512*100</f>
        <v>1.5923566878980893</v>
      </c>
      <c r="N414" s="83">
        <f t="shared" ref="N414:N437" si="36">E414/2124*100</f>
        <v>4.6610169491525424</v>
      </c>
      <c r="O414" s="83">
        <f t="shared" ref="O414:O437" si="37">F414/1448*100</f>
        <v>12.776243093922652</v>
      </c>
      <c r="P414" s="83">
        <f t="shared" ref="P414:P445" si="38">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34"/>
        <v>4.8159105851413546</v>
      </c>
      <c r="K415" s="54" t="str">
        <f t="shared" si="27"/>
        <v>week 04/13</v>
      </c>
      <c r="L415" s="83">
        <f t="shared" ref="L415:L445" si="39">C415/2512*100</f>
        <v>0</v>
      </c>
      <c r="M415" s="83">
        <f t="shared" si="35"/>
        <v>1.0748407643312101</v>
      </c>
      <c r="N415" s="83">
        <f t="shared" si="36"/>
        <v>4.28436911487759</v>
      </c>
      <c r="O415" s="83">
        <f t="shared" si="37"/>
        <v>12.085635359116022</v>
      </c>
      <c r="P415" s="83">
        <f t="shared" si="38"/>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34"/>
        <v>5.0460223537146618</v>
      </c>
      <c r="K416" s="54" t="str">
        <f t="shared" si="27"/>
        <v>week 05/13</v>
      </c>
      <c r="L416" s="83">
        <f t="shared" si="39"/>
        <v>0</v>
      </c>
      <c r="M416" s="83">
        <f t="shared" si="35"/>
        <v>1.552547770700637</v>
      </c>
      <c r="N416" s="83">
        <f t="shared" si="36"/>
        <v>4.5197740112994351</v>
      </c>
      <c r="O416" s="83">
        <f t="shared" si="37"/>
        <v>12.707182320441991</v>
      </c>
      <c r="P416" s="83">
        <f t="shared" si="38"/>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34"/>
        <v>5.4076265614727159</v>
      </c>
      <c r="K417" s="54" t="str">
        <f t="shared" si="27"/>
        <v>week 06/13</v>
      </c>
      <c r="L417" s="83">
        <f t="shared" si="39"/>
        <v>0</v>
      </c>
      <c r="M417" s="83">
        <f t="shared" si="35"/>
        <v>1.3933121019108281</v>
      </c>
      <c r="N417" s="83">
        <f t="shared" si="36"/>
        <v>5.2730696798493408</v>
      </c>
      <c r="O417" s="83">
        <f t="shared" si="37"/>
        <v>12.569060773480665</v>
      </c>
      <c r="P417" s="83">
        <f t="shared" si="38"/>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34"/>
        <v>5.0131492439184742</v>
      </c>
      <c r="K418" s="54" t="str">
        <f t="shared" si="27"/>
        <v>week 07/13</v>
      </c>
      <c r="L418" s="83">
        <f t="shared" si="39"/>
        <v>0</v>
      </c>
      <c r="M418" s="83">
        <f t="shared" si="35"/>
        <v>1.0350318471337578</v>
      </c>
      <c r="N418" s="83">
        <f t="shared" si="36"/>
        <v>4.5197740112994351</v>
      </c>
      <c r="O418" s="83">
        <f t="shared" si="37"/>
        <v>12.638121546961326</v>
      </c>
      <c r="P418" s="83">
        <f t="shared" si="38"/>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34"/>
        <v>5.144641683103222</v>
      </c>
      <c r="K419" s="54" t="str">
        <f t="shared" si="27"/>
        <v>week 08/13</v>
      </c>
      <c r="L419" s="83">
        <f t="shared" si="39"/>
        <v>0</v>
      </c>
      <c r="M419" s="83">
        <f t="shared" si="35"/>
        <v>0.95541401273885351</v>
      </c>
      <c r="N419" s="83">
        <f t="shared" si="36"/>
        <v>4.8022598870056497</v>
      </c>
      <c r="O419" s="83">
        <f t="shared" si="37"/>
        <v>12.914364640883976</v>
      </c>
      <c r="P419" s="83">
        <f t="shared" si="38"/>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34"/>
        <v>5.0788954635108485</v>
      </c>
      <c r="K420" s="54" t="str">
        <f t="shared" si="27"/>
        <v>week 09/13</v>
      </c>
      <c r="L420" s="83">
        <f t="shared" si="39"/>
        <v>0</v>
      </c>
      <c r="M420" s="83">
        <f t="shared" si="35"/>
        <v>1.3136942675159236</v>
      </c>
      <c r="N420" s="83">
        <f t="shared" si="36"/>
        <v>4.5668549905838036</v>
      </c>
      <c r="O420" s="83">
        <f t="shared" si="37"/>
        <v>12.361878453038674</v>
      </c>
      <c r="P420" s="83">
        <f t="shared" si="38"/>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34"/>
        <v>5.2596975673898756</v>
      </c>
      <c r="K421" s="54" t="str">
        <f t="shared" si="27"/>
        <v>week 10/13</v>
      </c>
      <c r="L421" s="83">
        <f t="shared" si="39"/>
        <v>0</v>
      </c>
      <c r="M421" s="83">
        <f t="shared" si="35"/>
        <v>1.5127388535031847</v>
      </c>
      <c r="N421" s="83">
        <f t="shared" si="36"/>
        <v>4.3785310734463279</v>
      </c>
      <c r="O421" s="83">
        <f t="shared" si="37"/>
        <v>13.052486187845306</v>
      </c>
      <c r="P421" s="83">
        <f t="shared" si="38"/>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34"/>
        <v>5.2268244575936889</v>
      </c>
      <c r="K422" s="54" t="str">
        <f t="shared" si="27"/>
        <v>week 11/13</v>
      </c>
      <c r="L422" s="83">
        <f t="shared" si="39"/>
        <v>0</v>
      </c>
      <c r="M422" s="83">
        <f t="shared" si="35"/>
        <v>0.87579617834394907</v>
      </c>
      <c r="N422" s="83">
        <f t="shared" si="36"/>
        <v>4.849340866290019</v>
      </c>
      <c r="O422" s="83">
        <f t="shared" si="37"/>
        <v>13.328729281767956</v>
      </c>
      <c r="P422" s="83">
        <f t="shared" si="38"/>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34"/>
        <v>5.0624589086127543</v>
      </c>
      <c r="K423" s="54" t="str">
        <f t="shared" si="27"/>
        <v>week 12/13</v>
      </c>
      <c r="L423" s="83">
        <f t="shared" si="39"/>
        <v>0</v>
      </c>
      <c r="M423" s="83">
        <f t="shared" si="35"/>
        <v>0.67675159235668791</v>
      </c>
      <c r="N423" s="83">
        <f t="shared" si="36"/>
        <v>4.4256120527306964</v>
      </c>
      <c r="O423" s="83">
        <f t="shared" si="37"/>
        <v>13.604972375690608</v>
      </c>
      <c r="P423" s="83">
        <f t="shared" si="38"/>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34"/>
        <v>6.2787639710716627</v>
      </c>
      <c r="K424" s="54" t="str">
        <f t="shared" si="27"/>
        <v>week 13/13</v>
      </c>
      <c r="L424" s="83">
        <f t="shared" si="39"/>
        <v>0</v>
      </c>
      <c r="M424" s="83">
        <f t="shared" si="35"/>
        <v>1.5127388535031847</v>
      </c>
      <c r="N424" s="83">
        <f t="shared" si="36"/>
        <v>5.508474576271186</v>
      </c>
      <c r="O424" s="83">
        <f t="shared" si="37"/>
        <v>15.676795580110497</v>
      </c>
      <c r="P424" s="83">
        <f t="shared" si="38"/>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34"/>
        <v>4.520052596975674</v>
      </c>
      <c r="K425" s="54" t="str">
        <f t="shared" si="27"/>
        <v>week 14/13</v>
      </c>
      <c r="L425" s="83">
        <f t="shared" si="39"/>
        <v>0</v>
      </c>
      <c r="M425" s="83">
        <f t="shared" si="35"/>
        <v>1.0748407643312101</v>
      </c>
      <c r="N425" s="83">
        <f t="shared" si="36"/>
        <v>4.0018832391713746</v>
      </c>
      <c r="O425" s="83">
        <f t="shared" si="37"/>
        <v>11.256906077348066</v>
      </c>
      <c r="P425" s="83">
        <f t="shared" si="38"/>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34"/>
        <v>4.5036160420775806</v>
      </c>
      <c r="K426" s="54" t="str">
        <f t="shared" si="27"/>
        <v>week 15/13</v>
      </c>
      <c r="L426" s="83">
        <f t="shared" si="39"/>
        <v>0</v>
      </c>
      <c r="M426" s="83">
        <f t="shared" si="35"/>
        <v>1.2738853503184715</v>
      </c>
      <c r="N426" s="83">
        <f t="shared" si="36"/>
        <v>4.4726930320150657</v>
      </c>
      <c r="O426" s="83">
        <f t="shared" si="37"/>
        <v>10.151933701657459</v>
      </c>
      <c r="P426" s="83">
        <f t="shared" si="38"/>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34"/>
        <v>5.2432610124917813</v>
      </c>
      <c r="K427" s="54" t="str">
        <f t="shared" si="27"/>
        <v>week 16/13</v>
      </c>
      <c r="L427" s="83">
        <f t="shared" si="39"/>
        <v>0</v>
      </c>
      <c r="M427" s="83">
        <f t="shared" si="35"/>
        <v>1.5923566878980893</v>
      </c>
      <c r="N427" s="83">
        <f t="shared" si="36"/>
        <v>4.7551789077212803</v>
      </c>
      <c r="O427" s="83">
        <f t="shared" si="37"/>
        <v>12.292817679558011</v>
      </c>
      <c r="P427" s="83">
        <f t="shared" si="38"/>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34"/>
        <v>4.6679815910585143</v>
      </c>
      <c r="K428" s="54" t="str">
        <f t="shared" si="27"/>
        <v>week 17/13</v>
      </c>
      <c r="L428" s="83">
        <f t="shared" si="39"/>
        <v>0</v>
      </c>
      <c r="M428" s="83">
        <f t="shared" si="35"/>
        <v>1.5923566878980893</v>
      </c>
      <c r="N428" s="83">
        <f t="shared" si="36"/>
        <v>4.6139359698681739</v>
      </c>
      <c r="O428" s="83">
        <f t="shared" si="37"/>
        <v>10.082872928176796</v>
      </c>
      <c r="P428" s="83">
        <f t="shared" si="38"/>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34"/>
        <v>4.9474030243261007</v>
      </c>
      <c r="K429" s="54" t="str">
        <f t="shared" si="27"/>
        <v>week 18/13</v>
      </c>
      <c r="L429" s="83">
        <f t="shared" si="39"/>
        <v>0</v>
      </c>
      <c r="M429" s="83">
        <f t="shared" si="35"/>
        <v>2.3487261146496818</v>
      </c>
      <c r="N429" s="83">
        <f t="shared" si="36"/>
        <v>4.28436911487759</v>
      </c>
      <c r="O429" s="83">
        <f t="shared" si="37"/>
        <v>10.428176795580111</v>
      </c>
      <c r="P429" s="83">
        <f t="shared" si="38"/>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34"/>
        <v>5.7034845496383957</v>
      </c>
      <c r="K430" s="54" t="str">
        <f t="shared" si="27"/>
        <v>week 19/13</v>
      </c>
      <c r="L430" s="83">
        <f t="shared" si="39"/>
        <v>0</v>
      </c>
      <c r="M430" s="83">
        <f t="shared" si="35"/>
        <v>2.5079617834394905</v>
      </c>
      <c r="N430" s="83">
        <f t="shared" si="36"/>
        <v>5.4613935969868175</v>
      </c>
      <c r="O430" s="83">
        <f t="shared" si="37"/>
        <v>11.602209944751381</v>
      </c>
      <c r="P430" s="83">
        <f t="shared" si="38"/>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34"/>
        <v>5.2103879026955946</v>
      </c>
      <c r="K431" s="54" t="str">
        <f t="shared" si="27"/>
        <v>week 20/13</v>
      </c>
      <c r="L431" s="83">
        <f t="shared" si="39"/>
        <v>0</v>
      </c>
      <c r="M431" s="83">
        <f t="shared" si="35"/>
        <v>2.1496815286624202</v>
      </c>
      <c r="N431" s="83">
        <f t="shared" si="36"/>
        <v>4.7551789077212803</v>
      </c>
      <c r="O431" s="83">
        <f t="shared" si="37"/>
        <v>11.187845303867404</v>
      </c>
      <c r="P431" s="83">
        <f t="shared" si="38"/>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34"/>
        <v>5.7199211045364891</v>
      </c>
      <c r="K432" s="54" t="str">
        <f t="shared" si="27"/>
        <v>week 21/13</v>
      </c>
      <c r="L432" s="83">
        <f t="shared" si="39"/>
        <v>0</v>
      </c>
      <c r="M432" s="83">
        <f t="shared" si="35"/>
        <v>2.1098726114649682</v>
      </c>
      <c r="N432" s="83">
        <f t="shared" si="36"/>
        <v>5.2730696798493408</v>
      </c>
      <c r="O432" s="83">
        <f t="shared" si="37"/>
        <v>12.638121546961326</v>
      </c>
      <c r="P432" s="83">
        <f t="shared" si="38"/>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34"/>
        <v>6.0815253122945432</v>
      </c>
      <c r="K433" s="54" t="str">
        <f t="shared" si="27"/>
        <v>week 22/13</v>
      </c>
      <c r="L433" s="83">
        <f t="shared" si="39"/>
        <v>0</v>
      </c>
      <c r="M433" s="83">
        <f t="shared" si="35"/>
        <v>2.5079617834394905</v>
      </c>
      <c r="N433" s="83">
        <f t="shared" si="36"/>
        <v>4.849340866290019</v>
      </c>
      <c r="O433" s="83">
        <f t="shared" si="37"/>
        <v>14.088397790055248</v>
      </c>
      <c r="P433" s="83">
        <f t="shared" si="38"/>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34"/>
        <v>#REF!</v>
      </c>
      <c r="K434" s="54" t="str">
        <f t="shared" ref="K434:K497" si="40">B434</f>
        <v>week 23/13</v>
      </c>
      <c r="L434" s="83" t="e">
        <f t="shared" si="39"/>
        <v>#REF!</v>
      </c>
      <c r="M434" s="83" t="e">
        <f t="shared" si="35"/>
        <v>#REF!</v>
      </c>
      <c r="N434" s="83" t="e">
        <f t="shared" si="36"/>
        <v>#REF!</v>
      </c>
      <c r="O434" s="83" t="e">
        <f t="shared" si="37"/>
        <v>#REF!</v>
      </c>
      <c r="P434" s="83" t="e">
        <f t="shared" si="38"/>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34"/>
        <v>4.8816568047337281</v>
      </c>
      <c r="K435" s="54" t="str">
        <f t="shared" si="40"/>
        <v>week 24/13</v>
      </c>
      <c r="L435" s="83">
        <f t="shared" si="39"/>
        <v>0</v>
      </c>
      <c r="M435" s="83">
        <f t="shared" si="35"/>
        <v>1.8312101910828025</v>
      </c>
      <c r="N435" s="83">
        <f t="shared" si="36"/>
        <v>3.71939736346516</v>
      </c>
      <c r="O435" s="83">
        <f t="shared" si="37"/>
        <v>11.878453038674033</v>
      </c>
      <c r="P435" s="83">
        <f t="shared" si="38"/>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34"/>
        <v>5.5719921104536487</v>
      </c>
      <c r="K436" s="54" t="str">
        <f t="shared" si="40"/>
        <v>week 25/13</v>
      </c>
      <c r="L436" s="83">
        <f t="shared" si="39"/>
        <v>0</v>
      </c>
      <c r="M436" s="83">
        <f t="shared" si="35"/>
        <v>1.910828025477707</v>
      </c>
      <c r="N436" s="83">
        <f t="shared" si="36"/>
        <v>4.5668549905838036</v>
      </c>
      <c r="O436" s="83">
        <f t="shared" si="37"/>
        <v>13.397790055248619</v>
      </c>
      <c r="P436" s="83">
        <f t="shared" si="38"/>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34"/>
        <v>6.0815253122945432</v>
      </c>
      <c r="K437" s="54" t="str">
        <f t="shared" si="40"/>
        <v>week 26/13</v>
      </c>
      <c r="L437" s="83">
        <f t="shared" si="39"/>
        <v>0</v>
      </c>
      <c r="M437" s="83">
        <f t="shared" si="35"/>
        <v>2.6671974522292996</v>
      </c>
      <c r="N437" s="83">
        <f t="shared" si="36"/>
        <v>5.6967984934086626</v>
      </c>
      <c r="O437" s="83">
        <f t="shared" si="37"/>
        <v>12.569060773480665</v>
      </c>
      <c r="P437" s="83">
        <f t="shared" si="38"/>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209</v>
      </c>
      <c r="J438" s="83">
        <f t="shared" si="34"/>
        <v>3.435239973701512</v>
      </c>
      <c r="K438" s="54" t="str">
        <f t="shared" si="40"/>
        <v>week 27/13</v>
      </c>
      <c r="L438" s="83">
        <f t="shared" si="39"/>
        <v>0</v>
      </c>
      <c r="M438" s="83">
        <f t="shared" ref="M438:M446" si="41">D438/2813*100</f>
        <v>1.9552079630287951</v>
      </c>
      <c r="N438" s="83">
        <f t="shared" ref="N438:N446" si="42">E438/2195*100</f>
        <v>5.0569476082004554</v>
      </c>
      <c r="O438" s="83">
        <f t="shared" ref="O438:O446" si="43">F438/1536*100</f>
        <v>11.653645833333332</v>
      </c>
      <c r="P438" s="83">
        <f t="shared" si="38"/>
        <v>3.435239973701512</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34"/>
        <v>5.4240631163708084</v>
      </c>
      <c r="K439" s="54" t="str">
        <f t="shared" si="40"/>
        <v>week 28/13</v>
      </c>
      <c r="L439" s="83">
        <f t="shared" si="39"/>
        <v>0</v>
      </c>
      <c r="M439" s="83">
        <f t="shared" si="41"/>
        <v>1.8130110202630643</v>
      </c>
      <c r="N439" s="83">
        <f t="shared" si="42"/>
        <v>4.8747152619589977</v>
      </c>
      <c r="O439" s="83">
        <f t="shared" si="43"/>
        <v>11.197916666666668</v>
      </c>
      <c r="P439" s="83">
        <f t="shared" si="38"/>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34"/>
        <v>5.6541748849441156</v>
      </c>
      <c r="K440" s="54" t="str">
        <f t="shared" si="40"/>
        <v>week 29/13</v>
      </c>
      <c r="L440" s="83">
        <f t="shared" si="39"/>
        <v>0</v>
      </c>
      <c r="M440" s="83">
        <f t="shared" si="41"/>
        <v>1.9552079630287951</v>
      </c>
      <c r="N440" s="83">
        <f t="shared" si="42"/>
        <v>3.5079726651480638</v>
      </c>
      <c r="O440" s="83">
        <f t="shared" si="43"/>
        <v>11.848958333333332</v>
      </c>
      <c r="P440" s="83">
        <f t="shared" si="38"/>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34"/>
        <v>6.1472715318869167</v>
      </c>
      <c r="K441" s="54" t="str">
        <f t="shared" si="40"/>
        <v>week 30/13</v>
      </c>
      <c r="L441" s="83">
        <f t="shared" si="39"/>
        <v>0</v>
      </c>
      <c r="M441" s="83">
        <f t="shared" si="41"/>
        <v>2.8083896196231781</v>
      </c>
      <c r="N441" s="83">
        <f t="shared" si="42"/>
        <v>5.5125284738040996</v>
      </c>
      <c r="O441" s="83">
        <f t="shared" si="43"/>
        <v>11.328125</v>
      </c>
      <c r="P441" s="83">
        <f t="shared" si="38"/>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321</v>
      </c>
      <c r="J442" s="83">
        <f t="shared" si="34"/>
        <v>5.2761341222879681</v>
      </c>
      <c r="K442" s="54" t="str">
        <f t="shared" si="40"/>
        <v>week 31/13</v>
      </c>
      <c r="L442" s="83">
        <f t="shared" si="39"/>
        <v>0</v>
      </c>
      <c r="M442" s="83">
        <f t="shared" si="41"/>
        <v>2.0974049057945257</v>
      </c>
      <c r="N442" s="83">
        <f t="shared" si="42"/>
        <v>5.6492027334851942</v>
      </c>
      <c r="O442" s="83">
        <f t="shared" si="43"/>
        <v>8.9192708333333321</v>
      </c>
      <c r="P442" s="83">
        <f t="shared" si="38"/>
        <v>5.2761341222879681</v>
      </c>
    </row>
    <row r="443" spans="2:16">
      <c r="B443" s="54" t="s">
        <v>924</v>
      </c>
      <c r="C443" s="84">
        <f>Brazil!C417+China!C531+'South Africa'!C321+Australia!C519+Indonesia!C359+India!C289</f>
        <v>0</v>
      </c>
      <c r="D443" s="84">
        <f>Brazil!D417+China!D531+'South Africa'!D321+Australia!D519+Indonesia!D359+India!D289</f>
        <v>58</v>
      </c>
      <c r="E443" s="84">
        <f>Brazil!E417+China!E531+'South Africa'!E321+Australia!E519+Indonesia!E359+India!E289</f>
        <v>144</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34"/>
        <v>5.851413543721236</v>
      </c>
      <c r="K443" s="54" t="str">
        <f t="shared" si="40"/>
        <v>week 32/13</v>
      </c>
      <c r="L443" s="83">
        <f t="shared" si="39"/>
        <v>0</v>
      </c>
      <c r="M443" s="83">
        <f t="shared" si="41"/>
        <v>2.0618556701030926</v>
      </c>
      <c r="N443" s="83">
        <f t="shared" si="42"/>
        <v>6.5603644646924835</v>
      </c>
      <c r="O443" s="83">
        <f t="shared" si="43"/>
        <v>10.416666666666668</v>
      </c>
      <c r="P443" s="83">
        <f t="shared" si="38"/>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34"/>
        <v>5.6377383300460222</v>
      </c>
      <c r="K444" s="54" t="str">
        <f t="shared" si="40"/>
        <v>week 33/13</v>
      </c>
      <c r="L444" s="83">
        <f t="shared" si="39"/>
        <v>0</v>
      </c>
      <c r="M444" s="83">
        <f t="shared" si="41"/>
        <v>2.2040526128688236</v>
      </c>
      <c r="N444" s="83">
        <f t="shared" si="42"/>
        <v>5.785876993166287</v>
      </c>
      <c r="O444" s="83">
        <f t="shared" si="43"/>
        <v>10.026041666666668</v>
      </c>
      <c r="P444" s="83">
        <f t="shared" si="38"/>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34"/>
        <v>5.144641683103222</v>
      </c>
      <c r="K445" s="54" t="str">
        <f t="shared" si="40"/>
        <v>week 34/13</v>
      </c>
      <c r="L445" s="83">
        <f t="shared" si="39"/>
        <v>0</v>
      </c>
      <c r="M445" s="83">
        <f t="shared" si="41"/>
        <v>1.6352648418059013</v>
      </c>
      <c r="N445" s="83">
        <f t="shared" si="42"/>
        <v>5.8769931662870158</v>
      </c>
      <c r="O445" s="83">
        <f t="shared" si="43"/>
        <v>8.984375</v>
      </c>
      <c r="P445" s="83">
        <f t="shared" si="38"/>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44">I446/6084*100</f>
        <v>5.3911900065746217</v>
      </c>
      <c r="K446" s="54" t="str">
        <f t="shared" si="40"/>
        <v>week 35/13</v>
      </c>
      <c r="L446" s="83">
        <f>C446/2813*100</f>
        <v>0</v>
      </c>
      <c r="M446" s="83">
        <f t="shared" si="41"/>
        <v>1.5641663704230357</v>
      </c>
      <c r="N446" s="83">
        <f t="shared" si="42"/>
        <v>6.3781321184510258</v>
      </c>
      <c r="O446" s="83">
        <f t="shared" si="43"/>
        <v>9.375</v>
      </c>
      <c r="P446" s="83">
        <f t="shared" ref="P446:P477" si="45">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44"/>
        <v>5.1117685733070353</v>
      </c>
      <c r="K447" s="54" t="str">
        <f t="shared" si="40"/>
        <v>week 36/13</v>
      </c>
      <c r="L447" s="83">
        <f t="shared" ref="L447:L478" si="46">C447/2853*100</f>
        <v>0</v>
      </c>
      <c r="M447" s="83">
        <f t="shared" ref="M447:M478" si="47">D447/2853*100</f>
        <v>2.2082018927444795</v>
      </c>
      <c r="N447" s="83">
        <f t="shared" ref="N447:N478" si="48">E447/2206*100</f>
        <v>5.4397098821396188</v>
      </c>
      <c r="O447" s="83">
        <f t="shared" ref="O447:O478" si="49">F447/1552*100</f>
        <v>8.2474226804123703</v>
      </c>
      <c r="P447" s="83">
        <f t="shared" si="45"/>
        <v>5.1117685733070353</v>
      </c>
    </row>
    <row r="448" spans="2:16">
      <c r="B448" s="54" t="s">
        <v>929</v>
      </c>
      <c r="C448" s="84">
        <f>Brazil!C422+China!C536+'South Africa'!C326+Australia!C524+Indonesia!C364+India!C294</f>
        <v>0</v>
      </c>
      <c r="D448" s="84">
        <f>Brazil!D422+China!D536+'South Africa'!D326+Australia!D524+Indonesia!D364+India!D294</f>
        <v>41</v>
      </c>
      <c r="E448" s="84">
        <f>Brazil!E422+China!E536+'South Africa'!E326+Australia!E524+Indonesia!E364+India!E294</f>
        <v>93</v>
      </c>
      <c r="F448" s="84">
        <f>Brazil!F422+China!F536+'South Africa'!F326+Australia!F524+Indonesia!F364+India!F294</f>
        <v>142</v>
      </c>
      <c r="G448" s="84">
        <f>Brazil!G422+Australia!G524</f>
        <v>0</v>
      </c>
      <c r="H448" s="84">
        <f>Brazil!H422+Australia!H524</f>
        <v>0</v>
      </c>
      <c r="I448" s="84">
        <f>Brazil!I422+China!G536+'South Africa'!G326+Australia!I524+Indonesia!G364+India!G294+'WC Canada'!G17</f>
        <v>279</v>
      </c>
      <c r="J448" s="83">
        <f t="shared" si="44"/>
        <v>4.5857988165680474</v>
      </c>
      <c r="K448" s="54" t="str">
        <f t="shared" si="40"/>
        <v>week 37/13</v>
      </c>
      <c r="L448" s="83">
        <f t="shared" si="46"/>
        <v>0</v>
      </c>
      <c r="M448" s="83">
        <f t="shared" si="47"/>
        <v>1.4370837714686295</v>
      </c>
      <c r="N448" s="83">
        <f t="shared" si="48"/>
        <v>4.2157751586582046</v>
      </c>
      <c r="O448" s="83">
        <f t="shared" si="49"/>
        <v>9.1494845360824737</v>
      </c>
      <c r="P448" s="83">
        <f t="shared" si="45"/>
        <v>4.5857988165680474</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294</v>
      </c>
      <c r="J449" s="83">
        <f t="shared" si="44"/>
        <v>4.8323471400394471</v>
      </c>
      <c r="K449" s="54" t="str">
        <f t="shared" si="40"/>
        <v>week 38/13</v>
      </c>
      <c r="L449" s="83">
        <f t="shared" si="46"/>
        <v>0</v>
      </c>
      <c r="M449" s="83">
        <f t="shared" si="47"/>
        <v>0.84121976866456361</v>
      </c>
      <c r="N449" s="83">
        <f t="shared" si="48"/>
        <v>4.2157751586582046</v>
      </c>
      <c r="O449" s="83">
        <f t="shared" si="49"/>
        <v>10.631443298969073</v>
      </c>
      <c r="P449" s="83">
        <f t="shared" si="45"/>
        <v>4.8323471400394471</v>
      </c>
    </row>
    <row r="450" spans="2:16">
      <c r="B450" s="54" t="s">
        <v>931</v>
      </c>
      <c r="C450" s="84">
        <f>Brazil!C424+China!C538+'South Africa'!C328+Australia!C526+Indonesia!C366+India!C296</f>
        <v>0</v>
      </c>
      <c r="D450" s="84">
        <f>Brazil!D424+China!D538+'South Africa'!D328+Australia!D526+Indonesia!D366+India!D296</f>
        <v>49</v>
      </c>
      <c r="E450" s="84">
        <f>Brazil!E424+China!E538+'South Africa'!E328+Australia!E526+Indonesia!E366+India!E296</f>
        <v>106</v>
      </c>
      <c r="F450" s="84">
        <f>Brazil!F424+China!F538+'South Africa'!F328+Australia!F526+Indonesia!F366+India!F296</f>
        <v>172</v>
      </c>
      <c r="G450" s="84">
        <f>Brazil!G424+Australia!G526</f>
        <v>0</v>
      </c>
      <c r="H450" s="84">
        <f>Brazil!H424+Australia!H526</f>
        <v>0</v>
      </c>
      <c r="I450" s="84">
        <f>Brazil!I424+China!G538+'South Africa'!G328+Australia!I526+Indonesia!G366+India!G296+'WC Canada'!G19</f>
        <v>333</v>
      </c>
      <c r="J450" s="83">
        <f t="shared" si="44"/>
        <v>5.4733727810650894</v>
      </c>
      <c r="K450" s="54" t="str">
        <f t="shared" si="40"/>
        <v>week 39/13</v>
      </c>
      <c r="L450" s="83">
        <f t="shared" si="46"/>
        <v>0</v>
      </c>
      <c r="M450" s="83">
        <f t="shared" si="47"/>
        <v>1.717490361023484</v>
      </c>
      <c r="N450" s="83">
        <f t="shared" si="48"/>
        <v>4.8050770625566637</v>
      </c>
      <c r="O450" s="83">
        <f t="shared" si="49"/>
        <v>11.082474226804123</v>
      </c>
      <c r="P450" s="83">
        <f t="shared" si="45"/>
        <v>5.4733727810650894</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44"/>
        <v>4.7994740302432604</v>
      </c>
      <c r="K451" s="54" t="str">
        <f t="shared" si="40"/>
        <v>week 40/13</v>
      </c>
      <c r="L451" s="83">
        <f t="shared" si="46"/>
        <v>0</v>
      </c>
      <c r="M451" s="83">
        <f t="shared" si="47"/>
        <v>1.0515247108307046</v>
      </c>
      <c r="N451" s="83">
        <f t="shared" si="48"/>
        <v>4.5784224841341796</v>
      </c>
      <c r="O451" s="83">
        <f t="shared" si="49"/>
        <v>10.373711340206187</v>
      </c>
      <c r="P451" s="83">
        <f t="shared" si="45"/>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44"/>
        <v>4.1913214990138066</v>
      </c>
      <c r="K452" s="54" t="str">
        <f t="shared" si="40"/>
        <v>week 41/13</v>
      </c>
      <c r="L452" s="83">
        <f t="shared" si="46"/>
        <v>0</v>
      </c>
      <c r="M452" s="83">
        <f t="shared" si="47"/>
        <v>0.87627059235892046</v>
      </c>
      <c r="N452" s="83">
        <f t="shared" si="48"/>
        <v>3.8984587488667275</v>
      </c>
      <c r="O452" s="83">
        <f t="shared" si="49"/>
        <v>9.2783505154639183</v>
      </c>
      <c r="P452" s="83">
        <f t="shared" si="45"/>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44"/>
        <v>4.8980933596318215</v>
      </c>
      <c r="K453" s="54" t="str">
        <f t="shared" si="40"/>
        <v>week 42/13</v>
      </c>
      <c r="L453" s="83">
        <f t="shared" si="46"/>
        <v>0</v>
      </c>
      <c r="M453" s="83">
        <f t="shared" si="47"/>
        <v>1.1566771819137749</v>
      </c>
      <c r="N453" s="83">
        <f t="shared" si="48"/>
        <v>4.4877606527651857</v>
      </c>
      <c r="O453" s="83">
        <f t="shared" si="49"/>
        <v>10.695876288659793</v>
      </c>
      <c r="P453" s="83">
        <f t="shared" si="45"/>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44"/>
        <v>5.4898093359631819</v>
      </c>
      <c r="K454" s="54" t="str">
        <f t="shared" si="40"/>
        <v>week 43/13</v>
      </c>
      <c r="L454" s="83">
        <f t="shared" si="46"/>
        <v>0</v>
      </c>
      <c r="M454" s="83">
        <f t="shared" si="47"/>
        <v>2.3133543638275498</v>
      </c>
      <c r="N454" s="83">
        <f t="shared" si="48"/>
        <v>4.4877606527651857</v>
      </c>
      <c r="O454" s="83">
        <f t="shared" si="49"/>
        <v>10.889175257731958</v>
      </c>
      <c r="P454" s="83">
        <f t="shared" si="45"/>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44"/>
        <v>5.3090072320841548</v>
      </c>
      <c r="K455" s="54" t="str">
        <f t="shared" si="40"/>
        <v>week 44/13</v>
      </c>
      <c r="L455" s="83">
        <f t="shared" si="46"/>
        <v>0</v>
      </c>
      <c r="M455" s="83">
        <f t="shared" si="47"/>
        <v>2.2432527164388363</v>
      </c>
      <c r="N455" s="83">
        <f t="shared" si="48"/>
        <v>3.9891205802357206</v>
      </c>
      <c r="O455" s="83">
        <f t="shared" si="49"/>
        <v>11.018041237113401</v>
      </c>
      <c r="P455" s="83">
        <f t="shared" si="45"/>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44"/>
        <v>4.9638395792241949</v>
      </c>
      <c r="K456" s="54" t="str">
        <f t="shared" si="40"/>
        <v>week 45/13</v>
      </c>
      <c r="L456" s="83">
        <f t="shared" si="46"/>
        <v>0</v>
      </c>
      <c r="M456" s="83">
        <f t="shared" si="47"/>
        <v>1.9277953031896251</v>
      </c>
      <c r="N456" s="83">
        <f t="shared" si="48"/>
        <v>4.0344514959202176</v>
      </c>
      <c r="O456" s="83">
        <f t="shared" si="49"/>
        <v>10.18041237113402</v>
      </c>
      <c r="P456" s="83">
        <f t="shared" si="45"/>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44"/>
        <v>5.4898093359631819</v>
      </c>
      <c r="K457" s="54" t="str">
        <f t="shared" si="40"/>
        <v>week 46/13</v>
      </c>
      <c r="L457" s="83">
        <f t="shared" si="46"/>
        <v>0</v>
      </c>
      <c r="M457" s="83">
        <f t="shared" si="47"/>
        <v>1.8927444794952681</v>
      </c>
      <c r="N457" s="83">
        <f t="shared" si="48"/>
        <v>4.7144152311876697</v>
      </c>
      <c r="O457" s="83">
        <f t="shared" si="49"/>
        <v>11.340206185567011</v>
      </c>
      <c r="P457" s="83">
        <f t="shared" si="45"/>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44"/>
        <v>5.2432610124917813</v>
      </c>
      <c r="K458" s="54" t="str">
        <f t="shared" si="40"/>
        <v>week 47/13</v>
      </c>
      <c r="L458" s="83">
        <f t="shared" si="46"/>
        <v>0</v>
      </c>
      <c r="M458" s="83">
        <f t="shared" si="47"/>
        <v>1.7875920084121977</v>
      </c>
      <c r="N458" s="83">
        <f t="shared" si="48"/>
        <v>4.6690843155031736</v>
      </c>
      <c r="O458" s="83">
        <f t="shared" si="49"/>
        <v>10.631443298969073</v>
      </c>
      <c r="P458" s="83">
        <f t="shared" si="45"/>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44"/>
        <v>4.3556870479947403</v>
      </c>
      <c r="K459" s="54" t="str">
        <f t="shared" si="40"/>
        <v>week 48/13</v>
      </c>
      <c r="L459" s="83">
        <f t="shared" si="46"/>
        <v>0</v>
      </c>
      <c r="M459" s="83">
        <f t="shared" si="47"/>
        <v>1.4020329477742728</v>
      </c>
      <c r="N459" s="83">
        <f t="shared" si="48"/>
        <v>3.9891205802357206</v>
      </c>
      <c r="O459" s="83">
        <f t="shared" si="49"/>
        <v>8.8273195876288657</v>
      </c>
      <c r="P459" s="83">
        <f t="shared" si="45"/>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44"/>
        <v>4.9145299145299148</v>
      </c>
      <c r="K460" s="54" t="str">
        <f t="shared" si="40"/>
        <v>week 49/13</v>
      </c>
      <c r="L460" s="83">
        <f t="shared" si="46"/>
        <v>0</v>
      </c>
      <c r="M460" s="83">
        <f t="shared" si="47"/>
        <v>1.4370837714686295</v>
      </c>
      <c r="N460" s="83">
        <f t="shared" si="48"/>
        <v>4.4424297370806896</v>
      </c>
      <c r="O460" s="83">
        <f t="shared" si="49"/>
        <v>10.115979381443299</v>
      </c>
      <c r="P460" s="83">
        <f t="shared" si="45"/>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361</v>
      </c>
      <c r="J461" s="83">
        <f t="shared" si="44"/>
        <v>5.9335963182117029</v>
      </c>
      <c r="K461" s="54" t="str">
        <f t="shared" si="40"/>
        <v>week 50/13</v>
      </c>
      <c r="L461" s="83">
        <f t="shared" si="46"/>
        <v>0</v>
      </c>
      <c r="M461" s="83">
        <f t="shared" si="47"/>
        <v>2.488608482299334</v>
      </c>
      <c r="N461" s="83">
        <f t="shared" si="48"/>
        <v>5.2130553037171357</v>
      </c>
      <c r="O461" s="83">
        <f t="shared" si="49"/>
        <v>11.082474226804123</v>
      </c>
      <c r="P461" s="83">
        <f t="shared" si="45"/>
        <v>5.9335963182117029</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44"/>
        <v>4.1091387245233397</v>
      </c>
      <c r="K462" s="54" t="str">
        <f t="shared" si="40"/>
        <v>week 51/13</v>
      </c>
      <c r="L462" s="83">
        <f t="shared" si="46"/>
        <v>0</v>
      </c>
      <c r="M462" s="83">
        <f t="shared" si="47"/>
        <v>1.2968804766912023</v>
      </c>
      <c r="N462" s="83">
        <f t="shared" si="48"/>
        <v>3.445149592021759</v>
      </c>
      <c r="O462" s="83">
        <f t="shared" si="49"/>
        <v>8.8273195876288657</v>
      </c>
      <c r="P462" s="83">
        <f t="shared" si="45"/>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44"/>
        <v>4.8159105851413546</v>
      </c>
      <c r="K463" s="54" t="str">
        <f t="shared" si="40"/>
        <v>week 52/13</v>
      </c>
      <c r="L463" s="83">
        <f t="shared" si="46"/>
        <v>0</v>
      </c>
      <c r="M463" s="83">
        <f t="shared" si="47"/>
        <v>1.8927444794952681</v>
      </c>
      <c r="N463" s="83">
        <f t="shared" si="48"/>
        <v>4.0797824116047146</v>
      </c>
      <c r="O463" s="83">
        <f t="shared" si="49"/>
        <v>9.6005154639175263</v>
      </c>
      <c r="P463" s="83">
        <f t="shared" si="45"/>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344</v>
      </c>
      <c r="J464" s="83">
        <f t="shared" si="44"/>
        <v>5.6541748849441156</v>
      </c>
      <c r="K464" s="54" t="str">
        <f t="shared" si="40"/>
        <v>week 01/14</v>
      </c>
      <c r="L464" s="83">
        <f t="shared" si="46"/>
        <v>0</v>
      </c>
      <c r="M464" s="83">
        <f t="shared" si="47"/>
        <v>1.6824395373291272</v>
      </c>
      <c r="N464" s="83">
        <f t="shared" si="48"/>
        <v>3.71713508612874</v>
      </c>
      <c r="O464" s="83">
        <f t="shared" si="49"/>
        <v>12.886597938144329</v>
      </c>
      <c r="P464" s="83">
        <f t="shared" si="45"/>
        <v>5.6541748849441156</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44"/>
        <v>5.5226824457593686</v>
      </c>
      <c r="K465" s="54" t="str">
        <f t="shared" si="40"/>
        <v>week 02/14</v>
      </c>
      <c r="L465" s="83">
        <f t="shared" si="46"/>
        <v>0</v>
      </c>
      <c r="M465" s="83">
        <f t="shared" si="47"/>
        <v>1.717490361023484</v>
      </c>
      <c r="N465" s="83">
        <f t="shared" si="48"/>
        <v>3.943789664551224</v>
      </c>
      <c r="O465" s="83">
        <f t="shared" si="49"/>
        <v>12.886597938144329</v>
      </c>
      <c r="P465" s="83">
        <f t="shared" si="45"/>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44"/>
        <v>5.2103879026955946</v>
      </c>
      <c r="K466" s="54" t="str">
        <f t="shared" si="40"/>
        <v>week 03/14</v>
      </c>
      <c r="L466" s="83">
        <f t="shared" si="46"/>
        <v>0</v>
      </c>
      <c r="M466" s="83">
        <f t="shared" si="47"/>
        <v>2.2082018927444795</v>
      </c>
      <c r="N466" s="83">
        <f t="shared" si="48"/>
        <v>3.762466001813237</v>
      </c>
      <c r="O466" s="83">
        <f t="shared" si="49"/>
        <v>11.146907216494846</v>
      </c>
      <c r="P466" s="83">
        <f t="shared" si="45"/>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44"/>
        <v>5.0295857988165684</v>
      </c>
      <c r="K467" s="54" t="str">
        <f t="shared" si="40"/>
        <v>week 04/14</v>
      </c>
      <c r="L467" s="83">
        <f t="shared" si="46"/>
        <v>0</v>
      </c>
      <c r="M467" s="83">
        <f t="shared" si="47"/>
        <v>2.1030494216614093</v>
      </c>
      <c r="N467" s="83">
        <f t="shared" si="48"/>
        <v>4.3517679057116956</v>
      </c>
      <c r="O467" s="83">
        <f t="shared" si="49"/>
        <v>9.4716494845360817</v>
      </c>
      <c r="P467" s="83">
        <f t="shared" si="45"/>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44"/>
        <v>4.9802761341222874</v>
      </c>
      <c r="K468" s="54" t="str">
        <f t="shared" si="40"/>
        <v>week 05/14</v>
      </c>
      <c r="L468" s="83">
        <f t="shared" si="46"/>
        <v>0</v>
      </c>
      <c r="M468" s="83">
        <f t="shared" si="47"/>
        <v>1.8576936558009114</v>
      </c>
      <c r="N468" s="83">
        <f t="shared" si="48"/>
        <v>3.9891205802357206</v>
      </c>
      <c r="O468" s="83">
        <f t="shared" si="49"/>
        <v>8.2474226804123703</v>
      </c>
      <c r="P468" s="83">
        <f t="shared" si="45"/>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44"/>
        <v>5.6377383300460222</v>
      </c>
      <c r="K469" s="54" t="str">
        <f t="shared" si="40"/>
        <v>week 06/14</v>
      </c>
      <c r="L469" s="83">
        <f t="shared" si="46"/>
        <v>0</v>
      </c>
      <c r="M469" s="83">
        <f t="shared" si="47"/>
        <v>2.8391167192429023</v>
      </c>
      <c r="N469" s="83">
        <f t="shared" si="48"/>
        <v>4.1251133272892115</v>
      </c>
      <c r="O469" s="83">
        <f t="shared" si="49"/>
        <v>11.018041237113401</v>
      </c>
      <c r="P469" s="83">
        <f t="shared" si="45"/>
        <v>5.6377383300460222</v>
      </c>
    </row>
    <row r="470" spans="2:16">
      <c r="B470" s="54" t="s">
        <v>951</v>
      </c>
      <c r="C470" s="84">
        <f>Brazil!C444+China!C558+'South Africa'!C348+Australia!C546+Indonesia!C386+India!C316</f>
        <v>0</v>
      </c>
      <c r="D470" s="84">
        <f>Brazil!D444+China!D558+'South Africa'!D348+Australia!D546+Indonesia!D386+India!D316</f>
        <v>60</v>
      </c>
      <c r="E470" s="84">
        <f>Brazil!E444+China!E558+'South Africa'!E348+Australia!E546+Indonesia!E386+India!E316</f>
        <v>79</v>
      </c>
      <c r="F470" s="84">
        <f>Brazil!F444+China!F558+'South Africa'!F348+Australia!F546+Indonesia!F386+India!F316</f>
        <v>152</v>
      </c>
      <c r="G470" s="84">
        <f>Brazil!G444+Australia!G546</f>
        <v>0</v>
      </c>
      <c r="H470" s="84">
        <f>Brazil!H444+Australia!H546</f>
        <v>0</v>
      </c>
      <c r="I470" s="84">
        <f>Brazil!I444+China!G558+'South Africa'!G348+Australia!I546+Indonesia!G386+India!G316</f>
        <v>291</v>
      </c>
      <c r="J470" s="83">
        <f t="shared" si="44"/>
        <v>4.7830374753451679</v>
      </c>
      <c r="K470" s="54" t="str">
        <f t="shared" si="40"/>
        <v>week 07/14</v>
      </c>
      <c r="L470" s="83">
        <f t="shared" si="46"/>
        <v>0</v>
      </c>
      <c r="M470" s="83">
        <f t="shared" si="47"/>
        <v>2.1030494216614093</v>
      </c>
      <c r="N470" s="83">
        <f t="shared" si="48"/>
        <v>3.5811423390752495</v>
      </c>
      <c r="O470" s="83">
        <f t="shared" si="49"/>
        <v>9.7938144329896915</v>
      </c>
      <c r="P470" s="83">
        <f t="shared" si="45"/>
        <v>4.7830374753451679</v>
      </c>
    </row>
    <row r="471" spans="2:16">
      <c r="B471" s="54" t="s">
        <v>952</v>
      </c>
      <c r="C471" s="84">
        <f>Brazil!C445+China!C559+'South Africa'!C349+Australia!C547+Indonesia!C387+India!C317+'WC Canada'!C40</f>
        <v>0</v>
      </c>
      <c r="D471" s="84">
        <f>Brazil!D445+China!D559+'South Africa'!D349+Australia!D547+Indonesia!D387+India!D317+'WC Canada'!D40</f>
        <v>65</v>
      </c>
      <c r="E471" s="84">
        <f>Brazil!E445+China!E559+'South Africa'!E349+Australia!E547+Indonesia!E387+India!E317+'WC Canada'!E40</f>
        <v>87</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300</v>
      </c>
      <c r="J471" s="83">
        <f t="shared" si="44"/>
        <v>4.9309664694280082</v>
      </c>
      <c r="K471" s="54" t="str">
        <f t="shared" si="40"/>
        <v>week 08/14</v>
      </c>
      <c r="L471" s="83">
        <f t="shared" si="46"/>
        <v>0</v>
      </c>
      <c r="M471" s="83">
        <f t="shared" si="47"/>
        <v>2.278303540133193</v>
      </c>
      <c r="N471" s="83">
        <f t="shared" si="48"/>
        <v>3.943789664551224</v>
      </c>
      <c r="O471" s="83">
        <f t="shared" si="49"/>
        <v>9.536082474226804</v>
      </c>
      <c r="P471" s="83">
        <f t="shared" si="45"/>
        <v>4.9309664694280082</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44"/>
        <v>4.7666009204470745</v>
      </c>
      <c r="K472" s="54" t="str">
        <f t="shared" si="40"/>
        <v>week 09/14</v>
      </c>
      <c r="L472" s="83">
        <f t="shared" si="46"/>
        <v>0</v>
      </c>
      <c r="M472" s="83">
        <f t="shared" si="47"/>
        <v>2.3133543638275498</v>
      </c>
      <c r="N472" s="83">
        <f t="shared" si="48"/>
        <v>3.0825022665457844</v>
      </c>
      <c r="O472" s="83">
        <f t="shared" si="49"/>
        <v>9.9871134020618566</v>
      </c>
      <c r="P472" s="83">
        <f t="shared" si="45"/>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44"/>
        <v>4.9638395792241949</v>
      </c>
      <c r="K473" s="54" t="str">
        <f t="shared" si="40"/>
        <v>week 10/14</v>
      </c>
      <c r="L473" s="83">
        <f t="shared" si="46"/>
        <v>0</v>
      </c>
      <c r="M473" s="83">
        <f t="shared" si="47"/>
        <v>2.3834560112162633</v>
      </c>
      <c r="N473" s="83">
        <f t="shared" si="48"/>
        <v>3.0825022665457844</v>
      </c>
      <c r="O473" s="83">
        <f t="shared" si="49"/>
        <v>10.373711340206187</v>
      </c>
      <c r="P473" s="83">
        <f t="shared" si="45"/>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44"/>
        <v>4.4378698224852071</v>
      </c>
      <c r="K474" s="54" t="str">
        <f t="shared" si="40"/>
        <v>week 11/14</v>
      </c>
      <c r="L474" s="83">
        <f t="shared" si="46"/>
        <v>0</v>
      </c>
      <c r="M474" s="83">
        <f t="shared" si="47"/>
        <v>1.5071854188573433</v>
      </c>
      <c r="N474" s="83">
        <f t="shared" si="48"/>
        <v>4.3064369900271986</v>
      </c>
      <c r="O474" s="83">
        <f t="shared" si="49"/>
        <v>8.5051546391752577</v>
      </c>
      <c r="P474" s="83">
        <f t="shared" si="45"/>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44"/>
        <v>4.7172912557527944</v>
      </c>
      <c r="K475" s="54" t="str">
        <f t="shared" si="40"/>
        <v>week 12/14</v>
      </c>
      <c r="L475" s="83">
        <f t="shared" si="46"/>
        <v>0</v>
      </c>
      <c r="M475" s="83">
        <f t="shared" si="47"/>
        <v>1.5772870662460567</v>
      </c>
      <c r="N475" s="83">
        <f t="shared" si="48"/>
        <v>3.626473254759746</v>
      </c>
      <c r="O475" s="83">
        <f t="shared" si="49"/>
        <v>10.438144329896907</v>
      </c>
      <c r="P475" s="83">
        <f t="shared" si="45"/>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44"/>
        <v>4.5693622616699541</v>
      </c>
      <c r="K476" s="54" t="str">
        <f t="shared" si="40"/>
        <v>week 13/14</v>
      </c>
      <c r="L476" s="83">
        <f t="shared" si="46"/>
        <v>0</v>
      </c>
      <c r="M476" s="83">
        <f t="shared" si="47"/>
        <v>1.717490361023484</v>
      </c>
      <c r="N476" s="83">
        <f t="shared" si="48"/>
        <v>4.2157751586582046</v>
      </c>
      <c r="O476" s="83">
        <f t="shared" si="49"/>
        <v>8.7628865979381434</v>
      </c>
      <c r="P476" s="83">
        <f t="shared" si="45"/>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44"/>
        <v>4.9309664694280082</v>
      </c>
      <c r="K477" s="54" t="str">
        <f t="shared" si="40"/>
        <v>week 14/14</v>
      </c>
      <c r="L477" s="83">
        <f t="shared" si="46"/>
        <v>0</v>
      </c>
      <c r="M477" s="83">
        <f t="shared" si="47"/>
        <v>1.5772870662460567</v>
      </c>
      <c r="N477" s="83">
        <f t="shared" si="48"/>
        <v>4.4424297370806896</v>
      </c>
      <c r="O477" s="83">
        <f t="shared" si="49"/>
        <v>10.115979381443299</v>
      </c>
      <c r="P477" s="83">
        <f t="shared" si="45"/>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0">I478/6084*100</f>
        <v>4.0598290598290596</v>
      </c>
      <c r="K478" s="54" t="str">
        <f t="shared" si="40"/>
        <v>week 15/14</v>
      </c>
      <c r="L478" s="83">
        <f t="shared" si="46"/>
        <v>0</v>
      </c>
      <c r="M478" s="83">
        <f t="shared" si="47"/>
        <v>1.4721345951629863</v>
      </c>
      <c r="N478" s="83">
        <f t="shared" si="48"/>
        <v>3.762466001813237</v>
      </c>
      <c r="O478" s="83">
        <f t="shared" si="49"/>
        <v>7.8608247422680408</v>
      </c>
      <c r="P478" s="83">
        <f t="shared" ref="P478:P509" si="51">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0"/>
        <v>5.144641683103222</v>
      </c>
      <c r="K479" s="54" t="str">
        <f t="shared" si="40"/>
        <v>week 16/14</v>
      </c>
      <c r="L479" s="83">
        <f t="shared" ref="L479:L510" si="52">C479/2853*100</f>
        <v>0</v>
      </c>
      <c r="M479" s="83">
        <f t="shared" ref="M479:M510" si="53">D479/2853*100</f>
        <v>2.1731510690501228</v>
      </c>
      <c r="N479" s="83">
        <f t="shared" ref="N479:N510" si="54">E479/2206*100</f>
        <v>4.4877606527651857</v>
      </c>
      <c r="O479" s="83">
        <f t="shared" ref="O479:O510" si="55">F479/1552*100</f>
        <v>9.7938144329896915</v>
      </c>
      <c r="P479" s="83">
        <f t="shared" si="51"/>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0"/>
        <v>5.588428665351743</v>
      </c>
      <c r="K480" s="54" t="str">
        <f t="shared" si="40"/>
        <v>week 17/14</v>
      </c>
      <c r="L480" s="83">
        <f t="shared" si="52"/>
        <v>0</v>
      </c>
      <c r="M480" s="83">
        <f t="shared" si="53"/>
        <v>2.2432527164388363</v>
      </c>
      <c r="N480" s="83">
        <f t="shared" si="54"/>
        <v>5.3943789664551227</v>
      </c>
      <c r="O480" s="83">
        <f t="shared" si="55"/>
        <v>10.115979381443299</v>
      </c>
      <c r="P480" s="83">
        <f t="shared" si="51"/>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0"/>
        <v>4.8323471400394471</v>
      </c>
      <c r="K481" s="54" t="str">
        <f t="shared" si="40"/>
        <v>week 18/14</v>
      </c>
      <c r="L481" s="83">
        <f t="shared" si="52"/>
        <v>0</v>
      </c>
      <c r="M481" s="83">
        <f t="shared" si="53"/>
        <v>1.7525411847178409</v>
      </c>
      <c r="N481" s="83">
        <f t="shared" si="54"/>
        <v>3.762466001813237</v>
      </c>
      <c r="O481" s="83">
        <f t="shared" si="55"/>
        <v>10.373711340206187</v>
      </c>
      <c r="P481" s="83">
        <f t="shared" si="51"/>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0"/>
        <v>5.1282051282051277</v>
      </c>
      <c r="K482" s="54" t="str">
        <f t="shared" si="40"/>
        <v>week 19/14</v>
      </c>
      <c r="L482" s="83">
        <f t="shared" si="52"/>
        <v>0</v>
      </c>
      <c r="M482" s="83">
        <f t="shared" si="53"/>
        <v>1.4721345951629863</v>
      </c>
      <c r="N482" s="83">
        <f t="shared" si="54"/>
        <v>3.8531278331822301</v>
      </c>
      <c r="O482" s="83">
        <f t="shared" si="55"/>
        <v>11.920103092783506</v>
      </c>
      <c r="P482" s="83">
        <f t="shared" si="51"/>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0"/>
        <v>5.8349769888231426</v>
      </c>
      <c r="K483" s="54" t="str">
        <f t="shared" si="40"/>
        <v>week 20/14</v>
      </c>
      <c r="L483" s="83">
        <f t="shared" si="52"/>
        <v>0</v>
      </c>
      <c r="M483" s="83">
        <f t="shared" si="53"/>
        <v>1.9628461268839819</v>
      </c>
      <c r="N483" s="83">
        <f t="shared" si="54"/>
        <v>4.7144152311876697</v>
      </c>
      <c r="O483" s="83">
        <f t="shared" si="55"/>
        <v>12.564432989690722</v>
      </c>
      <c r="P483" s="83">
        <f t="shared" si="51"/>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0"/>
        <v>5.4076265614727159</v>
      </c>
      <c r="K484" s="54" t="str">
        <f t="shared" si="40"/>
        <v>week 21/14</v>
      </c>
      <c r="L484" s="83">
        <f t="shared" si="52"/>
        <v>0</v>
      </c>
      <c r="M484" s="83">
        <f t="shared" si="53"/>
        <v>2.1030494216614093</v>
      </c>
      <c r="N484" s="83">
        <f t="shared" si="54"/>
        <v>4.1704442429737076</v>
      </c>
      <c r="O484" s="83">
        <f t="shared" si="55"/>
        <v>11.404639175257731</v>
      </c>
      <c r="P484" s="83">
        <f t="shared" si="51"/>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162</v>
      </c>
      <c r="G485" s="84">
        <f>Brazil!G459+Australia!G561</f>
        <v>0</v>
      </c>
      <c r="H485" s="84">
        <f>Brazil!H459+Australia!H561</f>
        <v>0</v>
      </c>
      <c r="I485" s="84">
        <f>Brazil!I459+China!G573+'South Africa'!G363+Australia!I561+Indonesia!G401+India!G331+'WC Canada'!G54</f>
        <v>299</v>
      </c>
      <c r="J485" s="83">
        <f t="shared" si="50"/>
        <v>4.9145299145299148</v>
      </c>
      <c r="K485" s="54" t="str">
        <f t="shared" si="40"/>
        <v>week 22/14</v>
      </c>
      <c r="L485" s="83">
        <f t="shared" si="52"/>
        <v>0</v>
      </c>
      <c r="M485" s="83">
        <f t="shared" si="53"/>
        <v>1.8226428321065544</v>
      </c>
      <c r="N485" s="83">
        <f t="shared" si="54"/>
        <v>3.8531278331822301</v>
      </c>
      <c r="O485" s="83">
        <f t="shared" si="55"/>
        <v>10.438144329896907</v>
      </c>
      <c r="P485" s="83">
        <f t="shared" si="51"/>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0"/>
        <v>4.8980933596318215</v>
      </c>
      <c r="K486" s="54" t="str">
        <f t="shared" si="40"/>
        <v>week 23/14</v>
      </c>
      <c r="L486" s="83">
        <f t="shared" si="52"/>
        <v>0</v>
      </c>
      <c r="M486" s="83">
        <f t="shared" si="53"/>
        <v>1.4370837714686295</v>
      </c>
      <c r="N486" s="83">
        <f t="shared" si="54"/>
        <v>4.4424297370806896</v>
      </c>
      <c r="O486" s="83">
        <f t="shared" si="55"/>
        <v>10.244845360824742</v>
      </c>
      <c r="P486" s="83">
        <f t="shared" si="51"/>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0"/>
        <v>5.3418803418803416</v>
      </c>
      <c r="K487" s="54" t="str">
        <f t="shared" si="40"/>
        <v>week 24/14</v>
      </c>
      <c r="L487" s="83">
        <f t="shared" si="52"/>
        <v>0</v>
      </c>
      <c r="M487" s="83">
        <f t="shared" si="53"/>
        <v>1.717490361023484</v>
      </c>
      <c r="N487" s="83">
        <f t="shared" si="54"/>
        <v>4.6237533998186766</v>
      </c>
      <c r="O487" s="83">
        <f t="shared" si="55"/>
        <v>10.824742268041238</v>
      </c>
      <c r="P487" s="83">
        <f t="shared" si="51"/>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0"/>
        <v>4.9638395792241949</v>
      </c>
      <c r="K488" s="54" t="str">
        <f t="shared" si="40"/>
        <v>week 25/14</v>
      </c>
      <c r="L488" s="83">
        <f t="shared" si="52"/>
        <v>0</v>
      </c>
      <c r="M488" s="83">
        <f t="shared" si="53"/>
        <v>1.7875920084121977</v>
      </c>
      <c r="N488" s="83">
        <f t="shared" si="54"/>
        <v>4.4424297370806896</v>
      </c>
      <c r="O488" s="83">
        <f t="shared" si="55"/>
        <v>9.4716494845360817</v>
      </c>
      <c r="P488" s="83">
        <f t="shared" si="51"/>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0"/>
        <v>6.0815253122945432</v>
      </c>
      <c r="K489" s="54" t="str">
        <f t="shared" si="40"/>
        <v>week 26/14</v>
      </c>
      <c r="L489" s="83">
        <f t="shared" si="52"/>
        <v>0</v>
      </c>
      <c r="M489" s="83">
        <f t="shared" si="53"/>
        <v>2.2432527164388363</v>
      </c>
      <c r="N489" s="83">
        <f t="shared" si="54"/>
        <v>5.8023572076155938</v>
      </c>
      <c r="O489" s="83">
        <f t="shared" si="55"/>
        <v>11.146907216494846</v>
      </c>
      <c r="P489" s="83">
        <f t="shared" si="51"/>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0"/>
        <v>5.4733727810650894</v>
      </c>
      <c r="K490" s="54" t="str">
        <f t="shared" si="40"/>
        <v>week 27/14</v>
      </c>
      <c r="L490" s="83">
        <f t="shared" si="52"/>
        <v>0</v>
      </c>
      <c r="M490" s="83">
        <f t="shared" si="53"/>
        <v>1.7525411847178409</v>
      </c>
      <c r="N490" s="83">
        <f t="shared" si="54"/>
        <v>5.8930190389845878</v>
      </c>
      <c r="O490" s="83">
        <f t="shared" si="55"/>
        <v>9.3427835051546388</v>
      </c>
      <c r="P490" s="83">
        <f t="shared" si="51"/>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0"/>
        <v>5.2761341222879681</v>
      </c>
      <c r="K491" s="54" t="str">
        <f t="shared" si="40"/>
        <v>week 28/14</v>
      </c>
      <c r="L491" s="83">
        <f t="shared" si="52"/>
        <v>0</v>
      </c>
      <c r="M491" s="83">
        <f t="shared" si="53"/>
        <v>1.5071854188573433</v>
      </c>
      <c r="N491" s="83">
        <f t="shared" si="54"/>
        <v>4.9410698096101537</v>
      </c>
      <c r="O491" s="83">
        <f t="shared" si="55"/>
        <v>10.438144329896907</v>
      </c>
      <c r="P491" s="83">
        <f t="shared" si="51"/>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0"/>
        <v>5.2925706771860623</v>
      </c>
      <c r="K492" s="54" t="str">
        <f t="shared" si="40"/>
        <v>week 29/14</v>
      </c>
      <c r="L492" s="83">
        <f t="shared" si="52"/>
        <v>0</v>
      </c>
      <c r="M492" s="83">
        <f t="shared" si="53"/>
        <v>2.3834560112162633</v>
      </c>
      <c r="N492" s="83">
        <f t="shared" si="54"/>
        <v>4.3970988213961917</v>
      </c>
      <c r="O492" s="83">
        <f t="shared" si="55"/>
        <v>10.18041237113402</v>
      </c>
      <c r="P492" s="83">
        <f t="shared" si="51"/>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0"/>
        <v>6.2952005259697579</v>
      </c>
      <c r="K493" s="54" t="str">
        <f t="shared" si="40"/>
        <v>week 30/14</v>
      </c>
      <c r="L493" s="83">
        <f t="shared" si="52"/>
        <v>0</v>
      </c>
      <c r="M493" s="83">
        <f t="shared" si="53"/>
        <v>2.8040658955485456</v>
      </c>
      <c r="N493" s="83">
        <f t="shared" si="54"/>
        <v>5.5303717135086128</v>
      </c>
      <c r="O493" s="83">
        <f t="shared" si="55"/>
        <v>11.469072164948454</v>
      </c>
      <c r="P493" s="83">
        <f t="shared" si="51"/>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0"/>
        <v>6.0486522024983564</v>
      </c>
      <c r="K494" s="54" t="str">
        <f t="shared" si="40"/>
        <v>week 31/14</v>
      </c>
      <c r="L494" s="83">
        <f t="shared" si="52"/>
        <v>0</v>
      </c>
      <c r="M494" s="83">
        <f t="shared" si="53"/>
        <v>1.7875920084121977</v>
      </c>
      <c r="N494" s="83">
        <f t="shared" si="54"/>
        <v>5.6663644605621029</v>
      </c>
      <c r="O494" s="83">
        <f t="shared" si="55"/>
        <v>12.371134020618557</v>
      </c>
      <c r="P494" s="83">
        <f t="shared" si="51"/>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0"/>
        <v>5.1117685733070353</v>
      </c>
      <c r="K495" s="54" t="str">
        <f t="shared" si="40"/>
        <v>week 32/14</v>
      </c>
      <c r="L495" s="83">
        <f t="shared" si="52"/>
        <v>0</v>
      </c>
      <c r="M495" s="83">
        <f t="shared" si="53"/>
        <v>1.7875920084121977</v>
      </c>
      <c r="N495" s="83">
        <f t="shared" si="54"/>
        <v>4.4877606527651857</v>
      </c>
      <c r="O495" s="83">
        <f t="shared" si="55"/>
        <v>10.373711340206187</v>
      </c>
      <c r="P495" s="83">
        <f t="shared" si="51"/>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0"/>
        <v>5.1775147928994087</v>
      </c>
      <c r="K496" s="54" t="str">
        <f t="shared" si="40"/>
        <v>week 33/14</v>
      </c>
      <c r="L496" s="83">
        <f t="shared" si="52"/>
        <v>0</v>
      </c>
      <c r="M496" s="83">
        <f t="shared" si="53"/>
        <v>1.8226428321065544</v>
      </c>
      <c r="N496" s="83">
        <f t="shared" si="54"/>
        <v>4.7597461468721667</v>
      </c>
      <c r="O496" s="83">
        <f t="shared" si="55"/>
        <v>10.18041237113402</v>
      </c>
      <c r="P496" s="83">
        <f t="shared" si="51"/>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0"/>
        <v>5.3254437869822491</v>
      </c>
      <c r="K497" s="54" t="str">
        <f t="shared" si="40"/>
        <v>week 34/14</v>
      </c>
      <c r="L497" s="83">
        <f t="shared" si="52"/>
        <v>0</v>
      </c>
      <c r="M497" s="83">
        <f t="shared" si="53"/>
        <v>1.6824395373291272</v>
      </c>
      <c r="N497" s="83">
        <f t="shared" si="54"/>
        <v>5.1223934723481417</v>
      </c>
      <c r="O497" s="83">
        <f t="shared" si="55"/>
        <v>10.631443298969073</v>
      </c>
      <c r="P497" s="83">
        <f t="shared" si="51"/>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0"/>
        <v>5.3090072320841548</v>
      </c>
      <c r="K498" s="54" t="str">
        <f t="shared" ref="K498:K547" si="56">B498</f>
        <v>week 35/14</v>
      </c>
      <c r="L498" s="83">
        <f t="shared" si="52"/>
        <v>0</v>
      </c>
      <c r="M498" s="83">
        <f t="shared" si="53"/>
        <v>1.9978969505783386</v>
      </c>
      <c r="N498" s="83">
        <f t="shared" si="54"/>
        <v>5.7116953762466007</v>
      </c>
      <c r="O498" s="83">
        <f t="shared" si="55"/>
        <v>9.6649484536082486</v>
      </c>
      <c r="P498" s="83">
        <f t="shared" si="51"/>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0"/>
        <v>5.5719921104536487</v>
      </c>
      <c r="K499" s="54" t="str">
        <f t="shared" si="56"/>
        <v>week 36/14</v>
      </c>
      <c r="L499" s="83">
        <f t="shared" si="52"/>
        <v>0</v>
      </c>
      <c r="M499" s="83">
        <f t="shared" si="53"/>
        <v>1.5422362425517</v>
      </c>
      <c r="N499" s="83">
        <f t="shared" si="54"/>
        <v>6.2556663644605619</v>
      </c>
      <c r="O499" s="83">
        <f t="shared" si="55"/>
        <v>10.115979381443299</v>
      </c>
      <c r="P499" s="83">
        <f t="shared" si="51"/>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0"/>
        <v>6.5417488494411575</v>
      </c>
      <c r="K500" s="54" t="str">
        <f t="shared" si="56"/>
        <v>week 37/14</v>
      </c>
      <c r="L500" s="83">
        <f t="shared" si="52"/>
        <v>0</v>
      </c>
      <c r="M500" s="83">
        <f t="shared" si="53"/>
        <v>2.6288117770767614</v>
      </c>
      <c r="N500" s="83">
        <f t="shared" si="54"/>
        <v>6.7089755213055309</v>
      </c>
      <c r="O500" s="83">
        <f t="shared" si="55"/>
        <v>11.275773195876289</v>
      </c>
      <c r="P500" s="83">
        <f t="shared" si="51"/>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0"/>
        <v>7.1499013806706122</v>
      </c>
      <c r="K501" s="54" t="str">
        <f t="shared" si="56"/>
        <v>week 38/14</v>
      </c>
      <c r="L501" s="83">
        <f t="shared" si="52"/>
        <v>0</v>
      </c>
      <c r="M501" s="83">
        <f t="shared" si="53"/>
        <v>2.8391167192429023</v>
      </c>
      <c r="N501" s="83">
        <f t="shared" si="54"/>
        <v>7.252946509519492</v>
      </c>
      <c r="O501" s="83">
        <f t="shared" si="55"/>
        <v>12.5</v>
      </c>
      <c r="P501" s="83">
        <f t="shared" si="51"/>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0"/>
        <v>7.0512820512820511</v>
      </c>
      <c r="K502" s="54" t="str">
        <f t="shared" si="56"/>
        <v>week 39/14</v>
      </c>
      <c r="L502" s="83">
        <f t="shared" si="52"/>
        <v>0</v>
      </c>
      <c r="M502" s="83">
        <f t="shared" si="53"/>
        <v>2.3834560112162633</v>
      </c>
      <c r="N502" s="83">
        <f t="shared" si="54"/>
        <v>7.3436083408884851</v>
      </c>
      <c r="O502" s="83">
        <f t="shared" si="55"/>
        <v>10.56701030927835</v>
      </c>
      <c r="P502" s="83">
        <f t="shared" si="51"/>
        <v>7.0512820512820511</v>
      </c>
    </row>
    <row r="503" spans="2:16">
      <c r="B503" s="54" t="s">
        <v>1015</v>
      </c>
      <c r="C503" s="84">
        <f>Brazil!C477+China!C591+'South Africa'!C381+Australia!C579+Indonesia!C419+India!C349+'WC Canada'!C72</f>
        <v>0</v>
      </c>
      <c r="D503" s="84">
        <f>Brazil!D477+China!D591+'South Africa'!D381+Australia!D579+Indonesia!D419+India!D349+'WC Canada'!D72</f>
        <v>34</v>
      </c>
      <c r="E503" s="84">
        <f>Brazil!E477+China!E591+'South Africa'!E381+Australia!E579+Indonesia!E419+India!E349+'WC Canada'!E72</f>
        <v>136</v>
      </c>
      <c r="F503" s="84">
        <f>Brazil!F477+China!F591+'South Africa'!F381+Australia!F579+Indonesia!F419+India!F349+'WC Canada'!F72</f>
        <v>165</v>
      </c>
      <c r="G503" s="84">
        <f>Brazil!G477+Australia!G579</f>
        <v>0</v>
      </c>
      <c r="H503" s="84">
        <f>Brazil!H477+Australia!H579</f>
        <v>0</v>
      </c>
      <c r="I503" s="84">
        <f>Brazil!I477+China!G591+'South Africa'!G381+Australia!I579+Indonesia!G419+India!G349+'WC Canada'!G72</f>
        <v>341</v>
      </c>
      <c r="J503" s="83">
        <f t="shared" si="50"/>
        <v>5.6048652202498355</v>
      </c>
      <c r="K503" s="54" t="str">
        <f t="shared" si="56"/>
        <v>week 40/14</v>
      </c>
      <c r="L503" s="83">
        <f t="shared" si="52"/>
        <v>0</v>
      </c>
      <c r="M503" s="83">
        <f t="shared" si="53"/>
        <v>1.1917280056081316</v>
      </c>
      <c r="N503" s="83">
        <f t="shared" si="54"/>
        <v>6.1650045330915688</v>
      </c>
      <c r="O503" s="83">
        <f t="shared" si="55"/>
        <v>10.631443298969073</v>
      </c>
      <c r="P503" s="83">
        <f t="shared" si="51"/>
        <v>5.6048652202498355</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0"/>
        <v>4.9967126890203817</v>
      </c>
      <c r="K504" s="54" t="str">
        <f t="shared" si="56"/>
        <v>week 41/14</v>
      </c>
      <c r="L504" s="83">
        <f t="shared" si="52"/>
        <v>0</v>
      </c>
      <c r="M504" s="83">
        <f t="shared" si="53"/>
        <v>1.6824395373291272</v>
      </c>
      <c r="N504" s="83">
        <f t="shared" si="54"/>
        <v>5.0770625566636447</v>
      </c>
      <c r="O504" s="83">
        <f t="shared" si="55"/>
        <v>9.2783505154639183</v>
      </c>
      <c r="P504" s="83">
        <f t="shared" si="51"/>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0"/>
        <v>5.2596975673898756</v>
      </c>
      <c r="K505" s="54" t="str">
        <f t="shared" si="56"/>
        <v>week 42/14</v>
      </c>
      <c r="L505" s="83">
        <f t="shared" si="52"/>
        <v>0</v>
      </c>
      <c r="M505" s="83">
        <f t="shared" si="53"/>
        <v>1.4721345951629863</v>
      </c>
      <c r="N505" s="83">
        <f t="shared" si="54"/>
        <v>4.9864007252946516</v>
      </c>
      <c r="O505" s="83">
        <f t="shared" si="55"/>
        <v>10.824742268041238</v>
      </c>
      <c r="P505" s="83">
        <f t="shared" si="51"/>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0"/>
        <v>5.4404996712689027</v>
      </c>
      <c r="K506" s="54" t="str">
        <f t="shared" si="56"/>
        <v>week 43/14</v>
      </c>
      <c r="L506" s="83">
        <f t="shared" si="52"/>
        <v>0</v>
      </c>
      <c r="M506" s="83">
        <f t="shared" si="53"/>
        <v>1.7525411847178409</v>
      </c>
      <c r="N506" s="83">
        <f t="shared" si="54"/>
        <v>5.8476881233000908</v>
      </c>
      <c r="O506" s="83">
        <f t="shared" si="55"/>
        <v>10.438144329896907</v>
      </c>
      <c r="P506" s="83">
        <f t="shared" si="51"/>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0"/>
        <v>6.1143984220907299</v>
      </c>
      <c r="K507" s="54" t="str">
        <f t="shared" si="56"/>
        <v>week 44/14</v>
      </c>
      <c r="L507" s="83">
        <f t="shared" si="52"/>
        <v>0</v>
      </c>
      <c r="M507" s="83">
        <f t="shared" si="53"/>
        <v>2.5587101296880475</v>
      </c>
      <c r="N507" s="83">
        <f t="shared" si="54"/>
        <v>6.8449682683590209</v>
      </c>
      <c r="O507" s="83">
        <f t="shared" si="55"/>
        <v>10.438144329896907</v>
      </c>
      <c r="P507" s="83">
        <f t="shared" si="51"/>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0"/>
        <v>6.3445101906640362</v>
      </c>
      <c r="K508" s="54" t="str">
        <f t="shared" si="56"/>
        <v>week 45/14</v>
      </c>
      <c r="L508" s="83">
        <f t="shared" si="52"/>
        <v>0</v>
      </c>
      <c r="M508" s="83">
        <f t="shared" si="53"/>
        <v>2.488608482299334</v>
      </c>
      <c r="N508" s="83">
        <f t="shared" si="54"/>
        <v>6.663644605621033</v>
      </c>
      <c r="O508" s="83">
        <f t="shared" si="55"/>
        <v>10.824742268041238</v>
      </c>
      <c r="P508" s="83">
        <f t="shared" si="51"/>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0"/>
        <v>6.4266929651545039</v>
      </c>
      <c r="K509" s="54" t="str">
        <f t="shared" si="56"/>
        <v>week 46/14</v>
      </c>
      <c r="L509" s="83">
        <f t="shared" si="52"/>
        <v>0</v>
      </c>
      <c r="M509" s="83">
        <f t="shared" si="53"/>
        <v>2.0679985979670521</v>
      </c>
      <c r="N509" s="83">
        <f t="shared" si="54"/>
        <v>6.8902991840435179</v>
      </c>
      <c r="O509" s="83">
        <f t="shared" si="55"/>
        <v>11.597938144329897</v>
      </c>
      <c r="P509" s="83">
        <f t="shared" si="51"/>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57">I510/6084*100</f>
        <v>5.982905982905983</v>
      </c>
      <c r="K510" s="54" t="str">
        <f t="shared" si="56"/>
        <v>week 47/14</v>
      </c>
      <c r="L510" s="83">
        <f t="shared" si="52"/>
        <v>0</v>
      </c>
      <c r="M510" s="83">
        <f t="shared" si="53"/>
        <v>2.138100245355766</v>
      </c>
      <c r="N510" s="83">
        <f t="shared" si="54"/>
        <v>5.6663644605621029</v>
      </c>
      <c r="O510" s="83">
        <f t="shared" si="55"/>
        <v>11.469072164948454</v>
      </c>
      <c r="P510" s="83">
        <f t="shared" ref="P510:P524" si="58">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57"/>
        <v>5.8021038790269559</v>
      </c>
      <c r="K511" s="54" t="str">
        <f t="shared" si="56"/>
        <v>week 48/14</v>
      </c>
      <c r="L511" s="83">
        <f t="shared" ref="L511:L524" si="59">C511/2853*100</f>
        <v>0</v>
      </c>
      <c r="M511" s="83">
        <f t="shared" ref="M511:M524" si="60">D511/2853*100</f>
        <v>1.6824395373291272</v>
      </c>
      <c r="N511" s="83">
        <f t="shared" ref="N511:N524" si="61">E511/2206*100</f>
        <v>5.3037171350861287</v>
      </c>
      <c r="O511" s="83">
        <f t="shared" ref="O511:O524" si="62">F511/1552*100</f>
        <v>12.11340206185567</v>
      </c>
      <c r="P511" s="83">
        <f t="shared" si="58"/>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57"/>
        <v>6.0322156476002631</v>
      </c>
      <c r="K512" s="54" t="str">
        <f t="shared" si="56"/>
        <v>week 49/14</v>
      </c>
      <c r="L512" s="83">
        <f t="shared" si="59"/>
        <v>0</v>
      </c>
      <c r="M512" s="83">
        <f t="shared" si="60"/>
        <v>1.7875920084121977</v>
      </c>
      <c r="N512" s="83">
        <f t="shared" si="61"/>
        <v>5.5757026291931098</v>
      </c>
      <c r="O512" s="83">
        <f t="shared" si="62"/>
        <v>12.435567010309278</v>
      </c>
      <c r="P512" s="83">
        <f t="shared" si="58"/>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57"/>
        <v>6.1308349769888233</v>
      </c>
      <c r="K513" s="54" t="str">
        <f t="shared" si="56"/>
        <v>week 50/14</v>
      </c>
      <c r="L513" s="83">
        <f t="shared" si="59"/>
        <v>0</v>
      </c>
      <c r="M513" s="83">
        <f t="shared" si="60"/>
        <v>2.0679985979670521</v>
      </c>
      <c r="N513" s="83">
        <f t="shared" si="61"/>
        <v>5.4850407978241158</v>
      </c>
      <c r="O513" s="83">
        <f t="shared" si="62"/>
        <v>12.435567010309278</v>
      </c>
      <c r="P513" s="83">
        <f t="shared" si="58"/>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57"/>
        <v>6.3445101906640362</v>
      </c>
      <c r="K514" s="54" t="str">
        <f t="shared" si="56"/>
        <v>week 51/14</v>
      </c>
      <c r="L514" s="83">
        <f t="shared" si="59"/>
        <v>0</v>
      </c>
      <c r="M514" s="83">
        <f t="shared" si="60"/>
        <v>1.4721345951629863</v>
      </c>
      <c r="N514" s="83">
        <f t="shared" si="61"/>
        <v>6.7089755213055309</v>
      </c>
      <c r="O514" s="83">
        <f t="shared" si="62"/>
        <v>12.628865979381443</v>
      </c>
      <c r="P514" s="83">
        <f t="shared" si="58"/>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57"/>
        <v>7.5608152531229464</v>
      </c>
      <c r="K515" s="54" t="str">
        <f t="shared" si="56"/>
        <v>week 52/14</v>
      </c>
      <c r="L515" s="83">
        <f t="shared" si="59"/>
        <v>0</v>
      </c>
      <c r="M515" s="83">
        <f t="shared" si="60"/>
        <v>2.3484051875219065</v>
      </c>
      <c r="N515" s="83">
        <f t="shared" si="61"/>
        <v>8.4315503173164092</v>
      </c>
      <c r="O515" s="83">
        <f t="shared" si="62"/>
        <v>13.337628865979381</v>
      </c>
      <c r="P515" s="83">
        <f t="shared" si="58"/>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57"/>
        <v>6.4924391847468774</v>
      </c>
      <c r="K516" s="54" t="str">
        <f t="shared" si="56"/>
        <v>week 1/15</v>
      </c>
      <c r="L516" s="83">
        <f t="shared" si="59"/>
        <v>0</v>
      </c>
      <c r="M516" s="83">
        <f t="shared" si="60"/>
        <v>1.9628461268839819</v>
      </c>
      <c r="N516" s="83">
        <f t="shared" si="61"/>
        <v>6.3916591115140529</v>
      </c>
      <c r="O516" s="83">
        <f t="shared" si="62"/>
        <v>12.757731958762886</v>
      </c>
      <c r="P516" s="83">
        <f t="shared" si="58"/>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57"/>
        <v>5.8842866535174227</v>
      </c>
      <c r="K517" s="54" t="str">
        <f t="shared" si="56"/>
        <v>week 2/15</v>
      </c>
      <c r="L517" s="83">
        <f t="shared" si="59"/>
        <v>0</v>
      </c>
      <c r="M517" s="83">
        <f t="shared" si="60"/>
        <v>1.9628461268839819</v>
      </c>
      <c r="N517" s="83">
        <f t="shared" si="61"/>
        <v>5.3943789664551227</v>
      </c>
      <c r="O517" s="83">
        <f t="shared" si="62"/>
        <v>11.791237113402062</v>
      </c>
      <c r="P517" s="83">
        <f t="shared" si="58"/>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57"/>
        <v>5.3090072320841548</v>
      </c>
      <c r="K518" s="54" t="str">
        <f t="shared" si="56"/>
        <v>week 3/15</v>
      </c>
      <c r="L518" s="83">
        <f t="shared" si="59"/>
        <v>0</v>
      </c>
      <c r="M518" s="83">
        <f t="shared" si="60"/>
        <v>1.5422362425517</v>
      </c>
      <c r="N518" s="83">
        <f t="shared" si="61"/>
        <v>5.1677243880326387</v>
      </c>
      <c r="O518" s="83">
        <f t="shared" si="62"/>
        <v>10.631443298969073</v>
      </c>
      <c r="P518" s="83">
        <f t="shared" si="58"/>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57"/>
        <v>5.9500328731097962</v>
      </c>
      <c r="K519" s="54" t="str">
        <f t="shared" si="56"/>
        <v>week 4/15</v>
      </c>
      <c r="L519" s="83">
        <f t="shared" si="59"/>
        <v>0</v>
      </c>
      <c r="M519" s="83">
        <f t="shared" si="60"/>
        <v>2.1030494216614093</v>
      </c>
      <c r="N519" s="83">
        <f t="shared" si="61"/>
        <v>5.4397098821396188</v>
      </c>
      <c r="O519" s="83">
        <f t="shared" si="62"/>
        <v>11.726804123711339</v>
      </c>
      <c r="P519" s="83">
        <f t="shared" si="58"/>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57"/>
        <v>5.3911900065746217</v>
      </c>
      <c r="K520" s="54" t="str">
        <f t="shared" si="56"/>
        <v>week 5/15</v>
      </c>
      <c r="L520" s="83">
        <f t="shared" si="59"/>
        <v>0</v>
      </c>
      <c r="M520" s="83">
        <f t="shared" si="60"/>
        <v>1.9277953031896251</v>
      </c>
      <c r="N520" s="83">
        <f t="shared" si="61"/>
        <v>5.0770625566636447</v>
      </c>
      <c r="O520" s="83">
        <f t="shared" si="62"/>
        <v>10.373711340206187</v>
      </c>
      <c r="P520" s="83">
        <f t="shared" si="58"/>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57"/>
        <v>5.4569362261669951</v>
      </c>
      <c r="K521" s="54" t="str">
        <f t="shared" si="56"/>
        <v>week 6/15</v>
      </c>
      <c r="L521" s="83">
        <f t="shared" si="59"/>
        <v>0</v>
      </c>
      <c r="M521" s="83">
        <f t="shared" si="60"/>
        <v>1.8927444794952681</v>
      </c>
      <c r="N521" s="83">
        <f t="shared" si="61"/>
        <v>5.1223934723481417</v>
      </c>
      <c r="O521" s="83">
        <f t="shared" si="62"/>
        <v>10.631443298969073</v>
      </c>
      <c r="P521" s="83">
        <f t="shared" si="58"/>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57"/>
        <v>5.4076265614727159</v>
      </c>
      <c r="K522" s="54" t="str">
        <f t="shared" si="56"/>
        <v>week 7/15</v>
      </c>
      <c r="L522" s="83">
        <f t="shared" si="59"/>
        <v>0</v>
      </c>
      <c r="M522" s="83">
        <f t="shared" si="60"/>
        <v>1.8927444794952681</v>
      </c>
      <c r="N522" s="83">
        <f t="shared" si="61"/>
        <v>5.3943789664551227</v>
      </c>
      <c r="O522" s="83">
        <f t="shared" si="62"/>
        <v>10.051546391752577</v>
      </c>
      <c r="P522" s="83">
        <f t="shared" si="58"/>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57"/>
        <v>6.2952005259697579</v>
      </c>
      <c r="K523" s="54" t="str">
        <f t="shared" si="56"/>
        <v>week 8/15</v>
      </c>
      <c r="L523" s="83">
        <f t="shared" si="59"/>
        <v>0</v>
      </c>
      <c r="M523" s="83">
        <f t="shared" si="60"/>
        <v>2.6638626007711181</v>
      </c>
      <c r="N523" s="83">
        <f t="shared" si="61"/>
        <v>6.5729827742520399</v>
      </c>
      <c r="O523" s="83">
        <f t="shared" si="62"/>
        <v>10.438144329896907</v>
      </c>
      <c r="P523" s="83">
        <f t="shared" si="58"/>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57"/>
        <v>6.0815253122945432</v>
      </c>
      <c r="K524" s="54" t="str">
        <f t="shared" si="56"/>
        <v>week 9/15</v>
      </c>
      <c r="L524" s="83">
        <f t="shared" si="59"/>
        <v>0</v>
      </c>
      <c r="M524" s="83">
        <f t="shared" si="60"/>
        <v>1.7525411847178409</v>
      </c>
      <c r="N524" s="83">
        <f t="shared" si="61"/>
        <v>7.615593834995467</v>
      </c>
      <c r="O524" s="83">
        <f t="shared" si="62"/>
        <v>9.7938144329896915</v>
      </c>
      <c r="P524" s="83">
        <f t="shared" si="58"/>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57"/>
        <v>5.6213017751479288</v>
      </c>
      <c r="K525" s="54" t="str">
        <f t="shared" si="56"/>
        <v>week 10/15</v>
      </c>
      <c r="L525" s="83">
        <f t="shared" ref="L525:L547" si="63">C525/2255*100</f>
        <v>0.31042128603104213</v>
      </c>
      <c r="M525" s="83">
        <f t="shared" ref="M525:M547" si="64">D525/2875*100</f>
        <v>2.2608695652173916</v>
      </c>
      <c r="N525" s="83">
        <f t="shared" ref="N525:N547" si="65">E525/2432*100</f>
        <v>4.8930921052631584</v>
      </c>
      <c r="O525" s="83">
        <f t="shared" ref="O525:O547" si="66">F525/1585*100</f>
        <v>9.5268138801261824</v>
      </c>
      <c r="P525" s="83">
        <f t="shared" ref="P525:P547" si="67">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57"/>
        <v>5.7199211045364891</v>
      </c>
      <c r="K526" s="54" t="str">
        <f t="shared" si="56"/>
        <v>week 11/15</v>
      </c>
      <c r="L526" s="83">
        <f t="shared" si="63"/>
        <v>0.88691796008869184</v>
      </c>
      <c r="M526" s="83">
        <f t="shared" si="64"/>
        <v>2.3652173913043479</v>
      </c>
      <c r="N526" s="83">
        <f t="shared" si="65"/>
        <v>4.1529605263157894</v>
      </c>
      <c r="O526" s="83">
        <f t="shared" si="66"/>
        <v>10.031545741324921</v>
      </c>
      <c r="P526" s="83">
        <f t="shared" si="67"/>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57"/>
        <v>5.9500328731097962</v>
      </c>
      <c r="K527" s="54" t="str">
        <f t="shared" si="56"/>
        <v>week 12/15</v>
      </c>
      <c r="L527" s="83">
        <f t="shared" si="63"/>
        <v>0.48780487804878048</v>
      </c>
      <c r="M527" s="83">
        <f t="shared" si="64"/>
        <v>2.1217391304347828</v>
      </c>
      <c r="N527" s="83">
        <f t="shared" si="65"/>
        <v>3.7006578947368416</v>
      </c>
      <c r="O527" s="83">
        <f t="shared" si="66"/>
        <v>12.618296529968454</v>
      </c>
      <c r="P527" s="83">
        <f t="shared" si="67"/>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57"/>
        <v>5.6213017751479288</v>
      </c>
      <c r="K528" s="54" t="str">
        <f t="shared" si="56"/>
        <v>week 13/15</v>
      </c>
      <c r="L528" s="83">
        <f t="shared" si="63"/>
        <v>0.75388026607538805</v>
      </c>
      <c r="M528" s="83">
        <f t="shared" si="64"/>
        <v>1.7739130434782608</v>
      </c>
      <c r="N528" s="83">
        <f t="shared" si="65"/>
        <v>3.6595394736842106</v>
      </c>
      <c r="O528" s="83">
        <f t="shared" si="66"/>
        <v>11.67192429022082</v>
      </c>
      <c r="P528" s="83">
        <f t="shared" si="67"/>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57"/>
        <v>5.0788954635108485</v>
      </c>
      <c r="K529" s="54" t="str">
        <f t="shared" si="56"/>
        <v>week 14/15</v>
      </c>
      <c r="L529" s="83">
        <f t="shared" si="63"/>
        <v>0.70953436807095338</v>
      </c>
      <c r="M529" s="83">
        <f t="shared" si="64"/>
        <v>1.6695652173913043</v>
      </c>
      <c r="N529" s="83">
        <f t="shared" si="65"/>
        <v>3.7006578947368416</v>
      </c>
      <c r="O529" s="83">
        <f t="shared" si="66"/>
        <v>9.7791798107255516</v>
      </c>
      <c r="P529" s="83">
        <f t="shared" si="67"/>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57"/>
        <v>5.851413543721236</v>
      </c>
      <c r="K530" s="54" t="str">
        <f t="shared" si="56"/>
        <v>week 15/15</v>
      </c>
      <c r="L530" s="83">
        <f t="shared" si="63"/>
        <v>0.88691796008869184</v>
      </c>
      <c r="M530" s="83">
        <f t="shared" si="64"/>
        <v>1.7739130434782608</v>
      </c>
      <c r="N530" s="83">
        <f t="shared" si="65"/>
        <v>4.6875</v>
      </c>
      <c r="O530" s="83">
        <f t="shared" si="66"/>
        <v>10.788643533123029</v>
      </c>
      <c r="P530" s="83">
        <f t="shared" si="67"/>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57"/>
        <v>5.1610782380013145</v>
      </c>
      <c r="K531" s="54" t="str">
        <f t="shared" si="56"/>
        <v>week 16/15</v>
      </c>
      <c r="L531" s="83">
        <f t="shared" si="63"/>
        <v>0.48780487804878048</v>
      </c>
      <c r="M531" s="83">
        <f t="shared" si="64"/>
        <v>2.2956521739130435</v>
      </c>
      <c r="N531" s="83">
        <f t="shared" si="65"/>
        <v>3.8651315789473686</v>
      </c>
      <c r="O531" s="83">
        <f t="shared" si="66"/>
        <v>9.0220820189274455</v>
      </c>
      <c r="P531" s="83">
        <f t="shared" si="67"/>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57"/>
        <v>5.0131492439184742</v>
      </c>
      <c r="K532" s="54" t="str">
        <f t="shared" si="56"/>
        <v>week 17/15</v>
      </c>
      <c r="L532" s="83">
        <f t="shared" si="63"/>
        <v>0.57649667405764971</v>
      </c>
      <c r="M532" s="83">
        <f t="shared" si="64"/>
        <v>1.3565217391304347</v>
      </c>
      <c r="N532" s="83">
        <f t="shared" si="65"/>
        <v>4.1940789473684212</v>
      </c>
      <c r="O532" s="83">
        <f t="shared" si="66"/>
        <v>7.823343848580441</v>
      </c>
      <c r="P532" s="83">
        <f t="shared" si="67"/>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57"/>
        <v>4.9967126890203817</v>
      </c>
      <c r="K533" s="54" t="str">
        <f t="shared" si="56"/>
        <v>week 18/15</v>
      </c>
      <c r="L533" s="83">
        <f t="shared" si="63"/>
        <v>0.62084257206208426</v>
      </c>
      <c r="M533" s="83">
        <f t="shared" si="64"/>
        <v>1.4956521739130435</v>
      </c>
      <c r="N533" s="83">
        <f t="shared" si="65"/>
        <v>3.3305921052631584</v>
      </c>
      <c r="O533" s="83">
        <f t="shared" si="66"/>
        <v>9.0220820189274455</v>
      </c>
      <c r="P533" s="83">
        <f t="shared" si="67"/>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57"/>
        <v>5.2103879026955946</v>
      </c>
      <c r="K534" s="54" t="str">
        <f t="shared" si="56"/>
        <v>week 19/15</v>
      </c>
      <c r="L534" s="83">
        <f t="shared" si="63"/>
        <v>0.70953436807095338</v>
      </c>
      <c r="M534" s="83">
        <f t="shared" si="64"/>
        <v>1.5304347826086957</v>
      </c>
      <c r="N534" s="83">
        <f t="shared" si="65"/>
        <v>3.5773026315789469</v>
      </c>
      <c r="O534" s="83">
        <f t="shared" si="66"/>
        <v>8.3911671924290214</v>
      </c>
      <c r="P534" s="83">
        <f t="shared" si="67"/>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57"/>
        <v>5.3254437869822491</v>
      </c>
      <c r="K535" s="54" t="str">
        <f t="shared" si="56"/>
        <v>week 20/15</v>
      </c>
      <c r="L535" s="83">
        <f t="shared" si="63"/>
        <v>0.88691796008869184</v>
      </c>
      <c r="M535" s="83">
        <f t="shared" si="64"/>
        <v>1.7043478260869567</v>
      </c>
      <c r="N535" s="83">
        <f t="shared" si="65"/>
        <v>3.4950657894736845</v>
      </c>
      <c r="O535" s="83">
        <f t="shared" si="66"/>
        <v>8.5804416403785488</v>
      </c>
      <c r="P535" s="83">
        <f t="shared" si="67"/>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57"/>
        <v>5.2432610124917813</v>
      </c>
      <c r="K536" s="54" t="str">
        <f t="shared" si="56"/>
        <v>week 21/15</v>
      </c>
      <c r="L536" s="83">
        <f t="shared" si="63"/>
        <v>0.57649667405764971</v>
      </c>
      <c r="M536" s="83">
        <f t="shared" si="64"/>
        <v>1.2521739130434784</v>
      </c>
      <c r="N536" s="83">
        <f t="shared" si="65"/>
        <v>4.2351973684210531</v>
      </c>
      <c r="O536" s="83">
        <f t="shared" si="66"/>
        <v>8.5804416403785488</v>
      </c>
      <c r="P536" s="83">
        <f t="shared" si="67"/>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57"/>
        <v>5.1282051282051277</v>
      </c>
      <c r="K537" s="54" t="str">
        <f t="shared" si="56"/>
        <v>week 22/15</v>
      </c>
      <c r="L537" s="83">
        <f t="shared" si="63"/>
        <v>0.53215077605321504</v>
      </c>
      <c r="M537" s="83">
        <f t="shared" si="64"/>
        <v>1.3217391304347827</v>
      </c>
      <c r="N537" s="83">
        <f t="shared" si="65"/>
        <v>3.9473684210526314</v>
      </c>
      <c r="O537" s="83">
        <f t="shared" si="66"/>
        <v>8.3911671924290214</v>
      </c>
      <c r="P537" s="83">
        <f t="shared" si="67"/>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57"/>
        <v>5.095332018408941</v>
      </c>
      <c r="K538" s="54" t="str">
        <f t="shared" si="56"/>
        <v>week 23/15</v>
      </c>
      <c r="L538" s="83">
        <f t="shared" si="63"/>
        <v>0.53215077605321504</v>
      </c>
      <c r="M538" s="83">
        <f t="shared" si="64"/>
        <v>1.008695652173913</v>
      </c>
      <c r="N538" s="83">
        <f t="shared" si="65"/>
        <v>3.90625</v>
      </c>
      <c r="O538" s="83">
        <f t="shared" si="66"/>
        <v>8.3280757097791795</v>
      </c>
      <c r="P538" s="83">
        <f t="shared" si="67"/>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57"/>
        <v>5.2925706771860623</v>
      </c>
      <c r="K539" s="54" t="str">
        <f t="shared" si="56"/>
        <v>week 24/15</v>
      </c>
      <c r="L539" s="83">
        <f t="shared" si="63"/>
        <v>0.44345898004434592</v>
      </c>
      <c r="M539" s="83">
        <f t="shared" si="64"/>
        <v>1.3565217391304347</v>
      </c>
      <c r="N539" s="83">
        <f t="shared" si="65"/>
        <v>3.9884868421052633</v>
      </c>
      <c r="O539" s="83">
        <f t="shared" si="66"/>
        <v>8.89589905362776</v>
      </c>
      <c r="P539" s="83">
        <f t="shared" si="67"/>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57"/>
        <v>5.0788954635108485</v>
      </c>
      <c r="K540" s="54" t="str">
        <f t="shared" si="56"/>
        <v>week 25/15</v>
      </c>
      <c r="L540" s="83">
        <f t="shared" si="63"/>
        <v>0.48780487804878048</v>
      </c>
      <c r="M540" s="83">
        <f t="shared" si="64"/>
        <v>1.3565217391304347</v>
      </c>
      <c r="N540" s="83">
        <f t="shared" si="65"/>
        <v>3.2483552631578947</v>
      </c>
      <c r="O540" s="83">
        <f t="shared" si="66"/>
        <v>10.094637223974763</v>
      </c>
      <c r="P540" s="83">
        <f t="shared" si="67"/>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57"/>
        <v>4.6679815910585143</v>
      </c>
      <c r="K541" s="54" t="str">
        <f t="shared" si="56"/>
        <v>week 26/15</v>
      </c>
      <c r="L541" s="83">
        <f t="shared" si="63"/>
        <v>0.44345898004434592</v>
      </c>
      <c r="M541" s="83">
        <f t="shared" si="64"/>
        <v>1.6695652173913043</v>
      </c>
      <c r="N541" s="83">
        <f t="shared" si="65"/>
        <v>3.4950657894736845</v>
      </c>
      <c r="O541" s="83">
        <f t="shared" si="66"/>
        <v>8.4542586750788651</v>
      </c>
      <c r="P541" s="83">
        <f t="shared" si="67"/>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68">I542/6084*100</f>
        <v>4.4378698224852071</v>
      </c>
      <c r="K542" s="54" t="str">
        <f t="shared" si="56"/>
        <v>week 27/15</v>
      </c>
      <c r="L542" s="83">
        <f t="shared" si="63"/>
        <v>1.9512195121951219</v>
      </c>
      <c r="M542" s="83">
        <f t="shared" si="64"/>
        <v>1.3217391304347827</v>
      </c>
      <c r="N542" s="83">
        <f t="shared" si="65"/>
        <v>2.5904605263157894</v>
      </c>
      <c r="O542" s="83">
        <f t="shared" si="66"/>
        <v>7.1293375394321759</v>
      </c>
      <c r="P542" s="83">
        <f t="shared" si="67"/>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68"/>
        <v>3.6489151873767258</v>
      </c>
      <c r="K543" s="54" t="str">
        <f t="shared" si="56"/>
        <v>week 28/15</v>
      </c>
      <c r="L543" s="83">
        <f t="shared" si="63"/>
        <v>1.0643015521064301</v>
      </c>
      <c r="M543" s="83">
        <f t="shared" si="64"/>
        <v>1.1478260869565218</v>
      </c>
      <c r="N543" s="83">
        <f t="shared" si="65"/>
        <v>1.9736842105263157</v>
      </c>
      <c r="O543" s="83">
        <f t="shared" si="66"/>
        <v>6.2460567823343842</v>
      </c>
      <c r="P543" s="83">
        <f t="shared" si="67"/>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68"/>
        <v>3.5831689677843523</v>
      </c>
      <c r="K544" s="54" t="str">
        <f t="shared" si="56"/>
        <v>week 29/15</v>
      </c>
      <c r="L544" s="83">
        <f t="shared" si="63"/>
        <v>1.1973392461197341</v>
      </c>
      <c r="M544" s="83">
        <f t="shared" si="64"/>
        <v>1.2173913043478262</v>
      </c>
      <c r="N544" s="83">
        <f t="shared" si="65"/>
        <v>2.0559210526315792</v>
      </c>
      <c r="O544" s="83">
        <f t="shared" si="66"/>
        <v>5.8675078864353312</v>
      </c>
      <c r="P544" s="83">
        <f t="shared" si="67"/>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68"/>
        <v>4.1584483892176198</v>
      </c>
      <c r="K545" s="54" t="str">
        <f t="shared" si="56"/>
        <v>week 30/15</v>
      </c>
      <c r="L545" s="83">
        <f t="shared" si="63"/>
        <v>0.79822616407982261</v>
      </c>
      <c r="M545" s="83">
        <f t="shared" si="64"/>
        <v>1.2869565217391303</v>
      </c>
      <c r="N545" s="83">
        <f t="shared" si="65"/>
        <v>3.4128289473684208</v>
      </c>
      <c r="O545" s="83">
        <f t="shared" si="66"/>
        <v>5.6151419558359628</v>
      </c>
      <c r="P545" s="83">
        <f t="shared" si="67"/>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68"/>
        <v>4.076265614727153</v>
      </c>
      <c r="K546" s="54" t="str">
        <f t="shared" si="56"/>
        <v>week 31/15</v>
      </c>
      <c r="L546" s="83">
        <f t="shared" si="63"/>
        <v>0.79822616407982261</v>
      </c>
      <c r="M546" s="83">
        <f t="shared" si="64"/>
        <v>1.7739130434782608</v>
      </c>
      <c r="N546" s="83">
        <f t="shared" si="65"/>
        <v>2.2615131578947367</v>
      </c>
      <c r="O546" s="83">
        <f t="shared" si="66"/>
        <v>7.066246056782334</v>
      </c>
      <c r="P546" s="83">
        <f t="shared" si="67"/>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68"/>
        <v>3.4023668639053253</v>
      </c>
      <c r="K547" s="54" t="str">
        <f t="shared" si="56"/>
        <v>week 32/15</v>
      </c>
      <c r="L547" s="83">
        <f t="shared" si="63"/>
        <v>0.26607538802660752</v>
      </c>
      <c r="M547" s="83">
        <f t="shared" si="64"/>
        <v>1.008695652173913</v>
      </c>
      <c r="N547" s="83">
        <f t="shared" si="65"/>
        <v>2.3848684210526319</v>
      </c>
      <c r="O547" s="83">
        <f t="shared" si="66"/>
        <v>6.624605678233439</v>
      </c>
      <c r="P547" s="83">
        <f t="shared" si="67"/>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69">I548/6084*100</f>
        <v>3.3201840894148584</v>
      </c>
      <c r="K548" s="54" t="str">
        <f t="shared" ref="K548:K569" si="70">B548</f>
        <v>week 33/15</v>
      </c>
      <c r="L548" s="83">
        <f t="shared" ref="L548:L569" si="71">C548/2255*100</f>
        <v>1.2860310421286032</v>
      </c>
      <c r="M548" s="83">
        <f t="shared" ref="M548:M569" si="72">D548/2875*100</f>
        <v>1.2173913043478262</v>
      </c>
      <c r="N548" s="83">
        <f t="shared" ref="N548:N569" si="73">E548/2432*100</f>
        <v>2.919407894736842</v>
      </c>
      <c r="O548" s="83">
        <f t="shared" ref="O548:O569" si="74">F548/1585*100</f>
        <v>6.3722397476340689</v>
      </c>
      <c r="P548" s="83">
        <f t="shared" ref="P548:P569" si="75">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69"/>
        <v>4.076265614727153</v>
      </c>
      <c r="K549" s="54" t="str">
        <f t="shared" si="70"/>
        <v>week 34/15</v>
      </c>
      <c r="L549" s="83">
        <f t="shared" si="71"/>
        <v>1.2860310421286032</v>
      </c>
      <c r="M549" s="83">
        <f t="shared" si="72"/>
        <v>1.2173913043478262</v>
      </c>
      <c r="N549" s="83">
        <f t="shared" si="73"/>
        <v>2.919407894736842</v>
      </c>
      <c r="O549" s="83">
        <f t="shared" si="74"/>
        <v>6.3722397476340689</v>
      </c>
      <c r="P549" s="83">
        <f t="shared" si="75"/>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69"/>
        <v>3.6653517422748196</v>
      </c>
      <c r="K550" s="54" t="str">
        <f t="shared" si="70"/>
        <v>week 35/15</v>
      </c>
      <c r="L550" s="83">
        <f t="shared" si="71"/>
        <v>0.93126385809312651</v>
      </c>
      <c r="M550" s="83">
        <f t="shared" si="72"/>
        <v>1.1130434782608696</v>
      </c>
      <c r="N550" s="83">
        <f t="shared" si="73"/>
        <v>2.34375</v>
      </c>
      <c r="O550" s="83">
        <f t="shared" si="74"/>
        <v>6.6876971608832809</v>
      </c>
      <c r="P550" s="83">
        <f t="shared" si="75"/>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69"/>
        <v>3.9119000657462197</v>
      </c>
      <c r="K551" s="54" t="str">
        <f t="shared" si="70"/>
        <v>week 36/15</v>
      </c>
      <c r="L551" s="83">
        <f t="shared" si="71"/>
        <v>1.0199556541019956</v>
      </c>
      <c r="M551" s="83">
        <f t="shared" si="72"/>
        <v>1.4260869565217391</v>
      </c>
      <c r="N551" s="83">
        <f t="shared" si="73"/>
        <v>2.2203947368421053</v>
      </c>
      <c r="O551" s="83">
        <f t="shared" si="74"/>
        <v>6.1829652996845423</v>
      </c>
      <c r="P551" s="83">
        <f t="shared" si="75"/>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69"/>
        <v>3.5667324128862585</v>
      </c>
      <c r="K552" s="54" t="str">
        <f t="shared" si="70"/>
        <v>week 37/15</v>
      </c>
      <c r="L552" s="83">
        <f t="shared" si="71"/>
        <v>0.48780487804878048</v>
      </c>
      <c r="M552" s="83">
        <f t="shared" si="72"/>
        <v>1.2173913043478262</v>
      </c>
      <c r="N552" s="83">
        <f t="shared" si="73"/>
        <v>1.8503289473684208</v>
      </c>
      <c r="O552" s="83">
        <f t="shared" si="74"/>
        <v>6.9400630914826493</v>
      </c>
      <c r="P552" s="83">
        <f t="shared" si="75"/>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69"/>
        <v>3.8461538461538463</v>
      </c>
      <c r="K553" s="54" t="str">
        <f t="shared" si="70"/>
        <v>week 38/15</v>
      </c>
      <c r="L553" s="83">
        <f t="shared" si="71"/>
        <v>0.79822616407982261</v>
      </c>
      <c r="M553" s="83">
        <f t="shared" si="72"/>
        <v>1.0434782608695654</v>
      </c>
      <c r="N553" s="83">
        <f t="shared" si="73"/>
        <v>2.3026315789473681</v>
      </c>
      <c r="O553" s="83">
        <f t="shared" si="74"/>
        <v>6.8769716088328074</v>
      </c>
      <c r="P553" s="83">
        <f t="shared" si="75"/>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69"/>
        <v>3.8625904010519392</v>
      </c>
      <c r="K554" s="54" t="str">
        <f t="shared" si="70"/>
        <v>week 39/15</v>
      </c>
      <c r="L554" s="83">
        <f t="shared" si="71"/>
        <v>0.70953436807095338</v>
      </c>
      <c r="M554" s="83">
        <f t="shared" si="72"/>
        <v>1.6695652173913043</v>
      </c>
      <c r="N554" s="83">
        <f t="shared" si="73"/>
        <v>2.0559210526315792</v>
      </c>
      <c r="O554" s="83">
        <f t="shared" si="74"/>
        <v>6.7507886435331237</v>
      </c>
      <c r="P554" s="83">
        <f t="shared" si="75"/>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69"/>
        <v>3.2051282051282048</v>
      </c>
      <c r="K555" s="54" t="str">
        <f t="shared" si="70"/>
        <v>week 40/15</v>
      </c>
      <c r="L555" s="83">
        <f t="shared" si="71"/>
        <v>0.26607538802660752</v>
      </c>
      <c r="M555" s="83">
        <f t="shared" si="72"/>
        <v>1.008695652173913</v>
      </c>
      <c r="N555" s="83">
        <f t="shared" si="73"/>
        <v>2.5082236842105265</v>
      </c>
      <c r="O555" s="83">
        <f t="shared" si="74"/>
        <v>5.2365930599369088</v>
      </c>
      <c r="P555" s="83">
        <f t="shared" si="75"/>
        <v>2.1318465070514923</v>
      </c>
    </row>
    <row r="556" spans="2:16">
      <c r="B556" s="54" t="s">
        <v>1210</v>
      </c>
      <c r="C556" s="84">
        <f>Brazil!C530+China!C644+'South Africa'!C434+Australia!C632+Indonesia!C472+India!C402+'WC Canada'!C125</f>
        <v>13</v>
      </c>
      <c r="D556" s="84">
        <f>Brazil!D530+China!D644+'South Africa'!D434+Australia!D632+Indonesia!D472+India!D402+'WC Canada'!D125</f>
        <v>19</v>
      </c>
      <c r="E556" s="84">
        <f>Brazil!E530+China!E644+'South Africa'!E434+Australia!E632+Indonesia!E472+India!E402+'WC Canada'!E125</f>
        <v>44</v>
      </c>
      <c r="F556" s="84">
        <f>Brazil!F530+China!F644+'South Africa'!F434+Australia!F632+Indonesia!F472+India!F402+'WC Canada'!F125</f>
        <v>78</v>
      </c>
      <c r="G556" s="84">
        <f>Brazil!G530+Australia!G632</f>
        <v>10</v>
      </c>
      <c r="H556" s="84">
        <f>Brazil!H530+Australia!H632</f>
        <v>8</v>
      </c>
      <c r="I556" s="84">
        <f>Brazil!I530+China!G644+'South Africa'!G434+Australia!I632+Indonesia!G472+India!G402+'WC Canada'!G125</f>
        <v>172</v>
      </c>
      <c r="J556" s="83">
        <f t="shared" si="69"/>
        <v>2.8270874424720578</v>
      </c>
      <c r="K556" s="54" t="str">
        <f t="shared" si="70"/>
        <v>week 41/15</v>
      </c>
      <c r="L556" s="83">
        <f t="shared" si="71"/>
        <v>0.57649667405764971</v>
      </c>
      <c r="M556" s="83">
        <f t="shared" si="72"/>
        <v>0.66086956521739137</v>
      </c>
      <c r="N556" s="83">
        <f t="shared" si="73"/>
        <v>1.8092105263157896</v>
      </c>
      <c r="O556" s="83">
        <f t="shared" si="74"/>
        <v>4.9211356466876977</v>
      </c>
      <c r="P556" s="83">
        <f t="shared" si="75"/>
        <v>1.8803979446813162</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69"/>
        <v>3.8297172912557529</v>
      </c>
      <c r="K557" s="54" t="str">
        <f t="shared" si="70"/>
        <v>week 42/15</v>
      </c>
      <c r="L557" s="83">
        <f t="shared" si="71"/>
        <v>0.70953436807095338</v>
      </c>
      <c r="M557" s="83">
        <f t="shared" si="72"/>
        <v>1.6</v>
      </c>
      <c r="N557" s="83">
        <f t="shared" si="73"/>
        <v>2.6315789473684208</v>
      </c>
      <c r="O557" s="83">
        <f t="shared" si="74"/>
        <v>5.8044164037854884</v>
      </c>
      <c r="P557" s="83">
        <f t="shared" si="75"/>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69"/>
        <v>4.0598290598290596</v>
      </c>
      <c r="K558" s="54" t="str">
        <f t="shared" si="70"/>
        <v>week 43/15</v>
      </c>
      <c r="L558" s="83">
        <f t="shared" si="71"/>
        <v>0.66518847006651882</v>
      </c>
      <c r="M558" s="83">
        <f t="shared" si="72"/>
        <v>1.3217391304347827</v>
      </c>
      <c r="N558" s="83">
        <f t="shared" si="73"/>
        <v>2.6726973684210527</v>
      </c>
      <c r="O558" s="83">
        <f t="shared" si="74"/>
        <v>6.7507886435331237</v>
      </c>
      <c r="P558" s="83">
        <f t="shared" si="75"/>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69"/>
        <v>3.8297172912557529</v>
      </c>
      <c r="K559" s="54" t="str">
        <f t="shared" si="70"/>
        <v>week 44/15</v>
      </c>
      <c r="L559" s="83">
        <f t="shared" si="71"/>
        <v>0.84257206208425728</v>
      </c>
      <c r="M559" s="83">
        <f t="shared" si="72"/>
        <v>1.3913043478260869</v>
      </c>
      <c r="N559" s="83">
        <f t="shared" si="73"/>
        <v>2.3026315789473681</v>
      </c>
      <c r="O559" s="83">
        <f t="shared" si="74"/>
        <v>6.4984227129337544</v>
      </c>
      <c r="P559" s="83">
        <f t="shared" si="75"/>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69"/>
        <v>3.4516765285996058</v>
      </c>
      <c r="K560" s="54" t="str">
        <f t="shared" si="70"/>
        <v>week 45/15</v>
      </c>
      <c r="L560" s="83">
        <f t="shared" si="71"/>
        <v>0.70953436807095338</v>
      </c>
      <c r="M560" s="83">
        <f t="shared" si="72"/>
        <v>0.90434782608695641</v>
      </c>
      <c r="N560" s="83">
        <f t="shared" si="73"/>
        <v>2.34375</v>
      </c>
      <c r="O560" s="83">
        <f t="shared" si="74"/>
        <v>6.1829652996845423</v>
      </c>
      <c r="P560" s="83">
        <f t="shared" si="75"/>
        <v>2.295834699901607</v>
      </c>
    </row>
    <row r="561" spans="2:16">
      <c r="B561" s="54" t="s">
        <v>1223</v>
      </c>
      <c r="C561" s="84">
        <f>Brazil!C535+China!C649+'South Africa'!C439+Australia!C637+Indonesia!C477+India!C407+'WC Canada'!C141</f>
        <v>18</v>
      </c>
      <c r="D561" s="84">
        <f>Brazil!D535+China!D649+'South Africa'!D439+Australia!D637+Indonesia!D477+India!D407+'WC Canada'!D141</f>
        <v>26</v>
      </c>
      <c r="E561" s="84">
        <f>Brazil!E535+China!E649+'South Africa'!E439+Australia!E637+Indonesia!E477+India!E407+'WC Canada'!E141</f>
        <v>56</v>
      </c>
      <c r="F561" s="84">
        <f>Brazil!F535+China!F649+'South Africa'!F439+Australia!F637+Indonesia!F477+India!F407+'WC Canada'!F141</f>
        <v>103</v>
      </c>
      <c r="G561" s="84">
        <f>Brazil!G535+Australia!G637</f>
        <v>11</v>
      </c>
      <c r="H561" s="84">
        <f>Brazil!H535+Australia!H637</f>
        <v>6</v>
      </c>
      <c r="I561" s="84">
        <f>Brazil!I535+China!G649+'South Africa'!G439+Australia!I637+Indonesia!G477+India!G407+'WC Canada'!G141</f>
        <v>219</v>
      </c>
      <c r="J561" s="83">
        <f t="shared" si="69"/>
        <v>3.5996055226824462</v>
      </c>
      <c r="K561" s="54" t="str">
        <f t="shared" si="70"/>
        <v>week 46/15</v>
      </c>
      <c r="L561" s="83">
        <f t="shared" si="71"/>
        <v>0.79822616407982261</v>
      </c>
      <c r="M561" s="83">
        <f t="shared" si="72"/>
        <v>0.90434782608695641</v>
      </c>
      <c r="N561" s="83">
        <f t="shared" si="73"/>
        <v>2.3026315789473681</v>
      </c>
      <c r="O561" s="83">
        <f t="shared" si="74"/>
        <v>6.4984227129337544</v>
      </c>
      <c r="P561" s="83">
        <f t="shared" si="75"/>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69"/>
        <v>4.2241946088099933</v>
      </c>
      <c r="K562" s="54" t="str">
        <f t="shared" si="70"/>
        <v>week 47/15</v>
      </c>
      <c r="L562" s="83">
        <f t="shared" si="71"/>
        <v>0.84257206208425728</v>
      </c>
      <c r="M562" s="83">
        <f t="shared" si="72"/>
        <v>1.8782608695652174</v>
      </c>
      <c r="N562" s="83">
        <f t="shared" si="73"/>
        <v>2.2203947368421053</v>
      </c>
      <c r="O562" s="83">
        <f t="shared" si="74"/>
        <v>6.9400630914826493</v>
      </c>
      <c r="P562" s="83">
        <f t="shared" si="75"/>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2</v>
      </c>
      <c r="H563" s="84">
        <f>Brazil!H537+Australia!H639</f>
        <v>11</v>
      </c>
      <c r="I563" s="84">
        <f>Brazil!I537+China!G651+'South Africa'!G441+Australia!I639+Indonesia!G479+India!G409+'WC Canada'!G132</f>
        <v>266</v>
      </c>
      <c r="J563" s="83">
        <f t="shared" si="69"/>
        <v>4.3721236028928336</v>
      </c>
      <c r="K563" s="54" t="str">
        <f t="shared" si="70"/>
        <v>week 48/15</v>
      </c>
      <c r="L563" s="83">
        <f t="shared" si="71"/>
        <v>0.66518847006651882</v>
      </c>
      <c r="M563" s="83">
        <f t="shared" si="72"/>
        <v>1.6347826086956521</v>
      </c>
      <c r="N563" s="83">
        <f t="shared" si="73"/>
        <v>2.34375</v>
      </c>
      <c r="O563" s="83">
        <f t="shared" si="74"/>
        <v>7.823343848580441</v>
      </c>
      <c r="P563" s="83">
        <f t="shared" si="75"/>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69"/>
        <v>4.5036160420775806</v>
      </c>
      <c r="K564" s="54" t="str">
        <f t="shared" si="70"/>
        <v>week 49/15</v>
      </c>
      <c r="L564" s="83">
        <f t="shared" si="71"/>
        <v>1.2860310421286032</v>
      </c>
      <c r="M564" s="83">
        <f t="shared" si="72"/>
        <v>1.4260869565217391</v>
      </c>
      <c r="N564" s="83">
        <f t="shared" si="73"/>
        <v>2.3848684210526319</v>
      </c>
      <c r="O564" s="83">
        <f t="shared" si="74"/>
        <v>8.0126182965299684</v>
      </c>
      <c r="P564" s="83">
        <f t="shared" si="75"/>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69"/>
        <v>4.4049967126890204</v>
      </c>
      <c r="K565" s="54" t="str">
        <f t="shared" si="70"/>
        <v>week 50/15</v>
      </c>
      <c r="L565" s="83">
        <f t="shared" si="71"/>
        <v>0.97560975609756095</v>
      </c>
      <c r="M565" s="83">
        <f t="shared" si="72"/>
        <v>1.4956521739130435</v>
      </c>
      <c r="N565" s="83">
        <f t="shared" si="73"/>
        <v>2.0970394736842106</v>
      </c>
      <c r="O565" s="83">
        <f t="shared" si="74"/>
        <v>8.7066246056782326</v>
      </c>
      <c r="P565" s="83">
        <f t="shared" si="75"/>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69"/>
        <v>4.3556870479947403</v>
      </c>
      <c r="K566" s="54" t="str">
        <f t="shared" si="70"/>
        <v>week 51/15</v>
      </c>
      <c r="L566" s="83">
        <f t="shared" si="71"/>
        <v>1.2860310421286032</v>
      </c>
      <c r="M566" s="83">
        <f t="shared" si="72"/>
        <v>1.5652173913043479</v>
      </c>
      <c r="N566" s="83">
        <f t="shared" si="73"/>
        <v>1.8914473684210527</v>
      </c>
      <c r="O566" s="83">
        <f t="shared" si="74"/>
        <v>7.823343848580441</v>
      </c>
      <c r="P566" s="83">
        <f t="shared" si="75"/>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69"/>
        <v>4.5364891518737673</v>
      </c>
      <c r="K567" s="54" t="str">
        <f t="shared" si="70"/>
        <v>week 52/15</v>
      </c>
      <c r="L567" s="83">
        <f t="shared" si="71"/>
        <v>0.79822616407982261</v>
      </c>
      <c r="M567" s="83">
        <f t="shared" si="72"/>
        <v>1.6</v>
      </c>
      <c r="N567" s="83">
        <f t="shared" si="73"/>
        <v>3.2894736842105261</v>
      </c>
      <c r="O567" s="83">
        <f t="shared" si="74"/>
        <v>7.8864353312302837</v>
      </c>
      <c r="P567" s="83">
        <f t="shared" si="75"/>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69"/>
        <v>4.3228139381985535</v>
      </c>
      <c r="K568" s="54" t="str">
        <f t="shared" si="70"/>
        <v>week 53/15</v>
      </c>
      <c r="L568" s="83">
        <f t="shared" si="71"/>
        <v>0.79822616407982261</v>
      </c>
      <c r="M568" s="83">
        <f t="shared" si="72"/>
        <v>1.9130434782608694</v>
      </c>
      <c r="N568" s="83">
        <f t="shared" si="73"/>
        <v>2.6726973684210527</v>
      </c>
      <c r="O568" s="83">
        <f t="shared" si="74"/>
        <v>6.8769716088328074</v>
      </c>
      <c r="P568" s="83">
        <f t="shared" si="75"/>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69"/>
        <v>3.3366206443129522</v>
      </c>
      <c r="K569" s="54" t="str">
        <f t="shared" si="70"/>
        <v>week 01/16</v>
      </c>
      <c r="L569" s="83">
        <f t="shared" si="71"/>
        <v>0.35476718403547669</v>
      </c>
      <c r="M569" s="83">
        <f t="shared" si="72"/>
        <v>1.5652173913043479</v>
      </c>
      <c r="N569" s="83">
        <f t="shared" si="73"/>
        <v>2.34375</v>
      </c>
      <c r="O569" s="83">
        <f t="shared" si="74"/>
        <v>5.8044164037854884</v>
      </c>
      <c r="P569" s="83">
        <f t="shared" si="75"/>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 si="76">I570/6084*100</f>
        <v>3.1886916502301119</v>
      </c>
      <c r="K570" s="54" t="str">
        <f t="shared" ref="K570" si="77">B570</f>
        <v>week 02/16</v>
      </c>
      <c r="L570" s="83">
        <f t="shared" ref="L570" si="78">C570/2255*100</f>
        <v>0.75388026607538805</v>
      </c>
      <c r="M570" s="83">
        <f t="shared" ref="M570" si="79">D570/2875*100</f>
        <v>0.86956521739130432</v>
      </c>
      <c r="N570" s="83">
        <f t="shared" ref="N570" si="80">E570/2432*100</f>
        <v>1.6447368421052631</v>
      </c>
      <c r="O570" s="83">
        <f t="shared" ref="O570" si="81">F570/1585*100</f>
        <v>5.9936908517350158</v>
      </c>
      <c r="P570" s="83">
        <f t="shared" ref="P570" si="82">I570/9147*100</f>
        <v>2.1209139608614849</v>
      </c>
    </row>
    <row r="571" spans="2:16">
      <c r="B571" s="54" t="s">
        <v>1254</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ref="J571" si="83">I571/6084*100</f>
        <v>3.4188034188034191</v>
      </c>
      <c r="K571" s="54" t="str">
        <f t="shared" ref="K571" si="84">B571</f>
        <v>week 03/16</v>
      </c>
      <c r="L571" s="83">
        <f t="shared" ref="L571" si="85">C571/2255*100</f>
        <v>0.93126385809312651</v>
      </c>
      <c r="M571" s="83">
        <f t="shared" ref="M571" si="86">D571/2875*100</f>
        <v>1.2869565217391303</v>
      </c>
      <c r="N571" s="83">
        <f t="shared" ref="N571" si="87">E571/2432*100</f>
        <v>2.4671052631578947</v>
      </c>
      <c r="O571" s="83">
        <f t="shared" ref="O571" si="88">F571/1585*100</f>
        <v>5.1735015772870669</v>
      </c>
      <c r="P571" s="83">
        <f t="shared" ref="P571" si="89">I571/9147*100</f>
        <v>2.2739696075215918</v>
      </c>
    </row>
    <row r="573" spans="2:16">
      <c r="C573"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2016-01-20T10:25:47Z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